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/>
  <mc:AlternateContent xmlns:mc="http://schemas.openxmlformats.org/markup-compatibility/2006">
    <mc:Choice Requires="x15">
      <x15ac:absPath xmlns:x15ac="http://schemas.microsoft.com/office/spreadsheetml/2010/11/ac" url="/Users/simonhedegaard/Desktop/simons/"/>
    </mc:Choice>
  </mc:AlternateContent>
  <xr:revisionPtr revIDLastSave="0" documentId="13_ncr:1_{071B8EB2-A1B0-E14E-9BFF-1E2D3CDDA101}" xr6:coauthVersionLast="47" xr6:coauthVersionMax="47" xr10:uidLastSave="{00000000-0000-0000-0000-000000000000}"/>
  <bookViews>
    <workbookView xWindow="0" yWindow="500" windowWidth="38400" windowHeight="19980" xr2:uid="{00000000-000D-0000-FFFF-FFFF00000000}"/>
  </bookViews>
  <sheets>
    <sheet name="Nøgletal" sheetId="1" r:id="rId1"/>
    <sheet name="Labor force" sheetId="4" r:id="rId2"/>
    <sheet name="Balance of Payments" sheetId="3" r:id="rId3"/>
    <sheet name="Debt " sheetId="2" r:id="rId4"/>
  </sheets>
  <externalReferences>
    <externalReference r:id="rId5"/>
  </externalReferences>
  <definedNames>
    <definedName name="_xlnm._FilterDatabase" localSheetId="0" hidden="1">Nøgletal!$I$2:$I$97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1" i="1" l="1"/>
  <c r="M92" i="1"/>
  <c r="M93" i="1"/>
  <c r="M87" i="1"/>
  <c r="M88" i="1"/>
  <c r="M89" i="1"/>
  <c r="M83" i="1"/>
  <c r="M84" i="1"/>
  <c r="M85" i="1"/>
  <c r="M79" i="1"/>
  <c r="M80" i="1"/>
  <c r="M81" i="1"/>
  <c r="M75" i="1"/>
  <c r="M76" i="1"/>
  <c r="M77" i="1"/>
  <c r="M71" i="1"/>
  <c r="M72" i="1"/>
  <c r="M73" i="1"/>
  <c r="M67" i="1"/>
  <c r="M68" i="1"/>
  <c r="M69" i="1"/>
  <c r="M63" i="1"/>
  <c r="M64" i="1"/>
  <c r="M65" i="1"/>
  <c r="M59" i="1"/>
  <c r="M60" i="1"/>
  <c r="M61" i="1"/>
  <c r="M55" i="1"/>
  <c r="M56" i="1"/>
  <c r="M57" i="1"/>
  <c r="M51" i="1"/>
  <c r="M52" i="1"/>
  <c r="M53" i="1"/>
  <c r="M47" i="1"/>
  <c r="M48" i="1"/>
  <c r="M49" i="1"/>
  <c r="M43" i="1"/>
  <c r="M44" i="1"/>
  <c r="M45" i="1"/>
  <c r="M39" i="1"/>
  <c r="M40" i="1"/>
  <c r="M41" i="1"/>
  <c r="M35" i="1"/>
  <c r="M36" i="1"/>
  <c r="M37" i="1"/>
  <c r="M31" i="1"/>
  <c r="M32" i="1"/>
  <c r="M33" i="1"/>
  <c r="M27" i="1"/>
  <c r="M28" i="1"/>
  <c r="M29" i="1"/>
  <c r="M90" i="1"/>
  <c r="M86" i="1"/>
  <c r="M82" i="1"/>
  <c r="M78" i="1"/>
  <c r="M74" i="1"/>
  <c r="M70" i="1"/>
  <c r="M66" i="1"/>
  <c r="M62" i="1"/>
  <c r="M58" i="1"/>
  <c r="M54" i="1"/>
  <c r="M50" i="1"/>
  <c r="M46" i="1"/>
  <c r="M42" i="1"/>
  <c r="M38" i="1"/>
  <c r="M34" i="1"/>
  <c r="M30" i="1"/>
  <c r="M26" i="1"/>
  <c r="M23" i="1"/>
  <c r="M24" i="1"/>
  <c r="M25" i="1"/>
  <c r="M19" i="1"/>
  <c r="M20" i="1"/>
  <c r="M21" i="1"/>
  <c r="M15" i="1"/>
  <c r="M16" i="1"/>
  <c r="M17" i="1"/>
  <c r="M11" i="1"/>
  <c r="M12" i="1"/>
  <c r="M13" i="1"/>
  <c r="M10" i="1"/>
  <c r="M7" i="1"/>
  <c r="M8" i="1"/>
  <c r="M9" i="1"/>
  <c r="M22" i="1"/>
  <c r="M18" i="1"/>
  <c r="M14" i="1"/>
  <c r="M6" i="1"/>
  <c r="M3" i="1"/>
  <c r="M4" i="1"/>
  <c r="M5" i="1"/>
  <c r="M2" i="1"/>
  <c r="W2" i="1" a="1"/>
  <c r="W2" i="1" s="1"/>
  <c r="G9" i="4"/>
  <c r="G5" i="4"/>
  <c r="G6" i="4"/>
  <c r="G4" i="4"/>
  <c r="G8" i="4"/>
  <c r="G3" i="4"/>
  <c r="G2" i="4"/>
  <c r="C2" i="4" a="1"/>
  <c r="C2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<sst xmlns="http://schemas.openxmlformats.org/spreadsheetml/2006/main" count="206" uniqueCount="194">
  <si>
    <t>Date</t>
  </si>
  <si>
    <t>gdp_pct_change</t>
  </si>
  <si>
    <t>unemp</t>
  </si>
  <si>
    <t>HPI: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</si>
  <si>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</si>
  <si>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</si>
  <si>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</si>
  <si>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</si>
  <si>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exchange rate 1 EUR to USD</t>
  </si>
  <si>
    <t>Productivity output per hour worked (mining and manufacturing)</t>
  </si>
  <si>
    <t>Real Exports of Goods and Services for Germany, Percent Change, Quarterly, Seasonally Adjusted</t>
  </si>
  <si>
    <t>China: Real GDP growth quarterly previous period (National Bureau of Statistics of China)</t>
  </si>
  <si>
    <t>Eurozonen: Real GDP growth quarterly previous period</t>
  </si>
  <si>
    <t>Real private consumption: https://fred.stlouisfed.org/series/NAEXKP02DEQ657S</t>
  </si>
  <si>
    <t>Consumer Price Index: OECD Groups: Energy (Fuel, Electricity, and Gasoline): Total for Germany, Change, Growth rate same period previous year, Quarterly, Not Seasonally Adjusted</t>
  </si>
  <si>
    <t>Germany Fiscal Expenditure EUR Billion.</t>
  </si>
  <si>
    <t>China annual growth</t>
  </si>
  <si>
    <t>Year</t>
  </si>
  <si>
    <t>Labor Force size</t>
  </si>
  <si>
    <t>Branche</t>
  </si>
  <si>
    <t>Mangel</t>
  </si>
  <si>
    <t>Virksomhed</t>
  </si>
  <si>
    <t>Pct</t>
  </si>
  <si>
    <t>Branche2</t>
  </si>
  <si>
    <t>Pct2</t>
  </si>
  <si>
    <t>Sundhed</t>
  </si>
  <si>
    <t>There is a shortage of skilled workers</t>
  </si>
  <si>
    <t>Jura og revision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</si>
  <si>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</si>
  <si>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</si>
  <si>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</si>
  <si>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</si>
  <si>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</si>
  <si>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</si>
  <si>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</si>
  <si>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</si>
  <si>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</si>
  <si>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</si>
  <si>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</si>
  <si>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</si>
  <si>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</si>
  <si>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</si>
  <si>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</si>
  <si>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</si>
  <si>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</si>
  <si>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</si>
  <si>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</si>
  <si>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</si>
  <si>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</si>
  <si>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</si>
  <si>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</si>
  <si>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</si>
  <si>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</si>
  <si>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</si>
  <si>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Pædagogik og uddannelse</t>
  </si>
  <si>
    <t>There is a shortage of workers</t>
  </si>
  <si>
    <t>Lager</t>
  </si>
  <si>
    <t>Germany</t>
  </si>
  <si>
    <t>DEU</t>
  </si>
  <si>
    <t>Labor force, total</t>
  </si>
  <si>
    <t>Salg</t>
  </si>
  <si>
    <t>Shortage of new recruits</t>
  </si>
  <si>
    <t>Fragt og fragt i pipeline</t>
  </si>
  <si>
    <t>https://data.worldbank.org/indicator/SL.TLF.TOTL.IN?end=2023&amp;locations=DE&amp;start=2000</t>
  </si>
  <si>
    <t>Elektrikere</t>
  </si>
  <si>
    <t>Qualitative personnel adjustment (competence requirements)</t>
  </si>
  <si>
    <t>Arkitekter og ingeniører</t>
  </si>
  <si>
    <t>IT</t>
  </si>
  <si>
    <t>Personnel reduction (in parts of the company)</t>
  </si>
  <si>
    <t>Indlogering</t>
  </si>
  <si>
    <t>VVS</t>
  </si>
  <si>
    <t>More people retiring than new recruits joining</t>
  </si>
  <si>
    <t>IT-ydelser</t>
  </si>
  <si>
    <t>Kilde</t>
  </si>
  <si>
    <t>Byplanlægning og arkitektur</t>
  </si>
  <si>
    <t>The supply of skilled workers is sufficient</t>
  </si>
  <si>
    <t>Ingeniører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</si>
  <si>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</si>
  <si>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</si>
  <si>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</si>
  <si>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</si>
  <si>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</si>
  <si>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</si>
  <si>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</si>
  <si>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</si>
  <si>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</si>
  <si>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</si>
  <si>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</si>
  <si>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</si>
  <si>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</si>
  <si>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</si>
  <si>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</si>
  <si>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</si>
  <si>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</si>
  <si>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</si>
  <si>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Generel government gross debt for EU</t>
  </si>
  <si>
    <t>Generel government net lending/borrowing for EU</t>
  </si>
  <si>
    <t>Real GDP percent year ago</t>
  </si>
  <si>
    <t> 0.9865 </t>
  </si>
  <si>
    <t> 0.9332 </t>
  </si>
  <si>
    <t> 0.9052 </t>
  </si>
  <si>
    <t> 0.8683 </t>
  </si>
  <si>
    <t> 0.9232 </t>
  </si>
  <si>
    <t> 0.8725 </t>
  </si>
  <si>
    <t> 0.8903 </t>
  </si>
  <si>
    <t> 0.8959 </t>
  </si>
  <si>
    <t> 0.8766 </t>
  </si>
  <si>
    <t> 0.9188 </t>
  </si>
  <si>
    <t> 0.9838 </t>
  </si>
  <si>
    <t> 0.9994 </t>
  </si>
  <si>
    <t> 1.0731 </t>
  </si>
  <si>
    <t> 1.1372 </t>
  </si>
  <si>
    <t> 1.1248 </t>
  </si>
  <si>
    <t> 1.1890 </t>
  </si>
  <si>
    <t> 1.2497 </t>
  </si>
  <si>
    <t> 1.2046 </t>
  </si>
  <si>
    <t> 1.2220 </t>
  </si>
  <si>
    <t> 1.2977 </t>
  </si>
  <si>
    <t> 1.3113 </t>
  </si>
  <si>
    <t> 1.2594 </t>
  </si>
  <si>
    <t> 1.2199 </t>
  </si>
  <si>
    <t> 1.1884 </t>
  </si>
  <si>
    <t> 1.2023 </t>
  </si>
  <si>
    <t> 1.2582 </t>
  </si>
  <si>
    <t> 1.2743 </t>
  </si>
  <si>
    <t> 1.2887 </t>
  </si>
  <si>
    <t> 1.3106 </t>
  </si>
  <si>
    <t> 1.3481 </t>
  </si>
  <si>
    <t> 1.3738 </t>
  </si>
  <si>
    <t> 1.4486 </t>
  </si>
  <si>
    <t> 1.4976 </t>
  </si>
  <si>
    <t> 1.5622 </t>
  </si>
  <si>
    <t> 1.5050 </t>
  </si>
  <si>
    <t> 1.3180 </t>
  </si>
  <si>
    <t> 1.3029 </t>
  </si>
  <si>
    <t> 1.3632 </t>
  </si>
  <si>
    <t> 1.4303 </t>
  </si>
  <si>
    <t> 1.4779 </t>
  </si>
  <si>
    <t> 1.3829 </t>
  </si>
  <si>
    <t> 1.2708 </t>
  </si>
  <si>
    <t> 1.2910 </t>
  </si>
  <si>
    <t> 1.3583 </t>
  </si>
  <si>
    <t> 1.3680 </t>
  </si>
  <si>
    <t> 1.4391 </t>
  </si>
  <si>
    <t> 1.4127 </t>
  </si>
  <si>
    <t> 1.3482 </t>
  </si>
  <si>
    <t> 1.3108 </t>
  </si>
  <si>
    <t> 1.2814 </t>
  </si>
  <si>
    <t> 1.2502 </t>
  </si>
  <si>
    <t> 1.2967 </t>
  </si>
  <si>
    <t> 1.3206 </t>
  </si>
  <si>
    <t> 1.3062 </t>
  </si>
  <si>
    <t> 1.3242 </t>
  </si>
  <si>
    <t> 1.3610 </t>
  </si>
  <si>
    <t> 1.3696 </t>
  </si>
  <si>
    <t> 1.3711 </t>
  </si>
  <si>
    <t> 1.3256 </t>
  </si>
  <si>
    <t> 1.2498 </t>
  </si>
  <si>
    <t> 1.1261 </t>
  </si>
  <si>
    <t> 1.1053 </t>
  </si>
  <si>
    <t> 1.1117 </t>
  </si>
  <si>
    <t> 1.0953 </t>
  </si>
  <si>
    <t> 1.1020 </t>
  </si>
  <si>
    <t> 1.1292 </t>
  </si>
  <si>
    <t> 1.1166 </t>
  </si>
  <si>
    <t> 1.0789 </t>
  </si>
  <si>
    <t> 1.0648 </t>
  </si>
  <si>
    <t> 1.1021 </t>
  </si>
  <si>
    <t> 1.1746 </t>
  </si>
  <si>
    <t> 1.1774 </t>
  </si>
  <si>
    <t> 1.2292 </t>
  </si>
  <si>
    <t> 1.1915 </t>
  </si>
  <si>
    <t> 1.1629 </t>
  </si>
  <si>
    <t> 1.1414 </t>
  </si>
  <si>
    <t> 1.1358 </t>
  </si>
  <si>
    <t> 1.1237 </t>
  </si>
  <si>
    <t> 1.1119 </t>
  </si>
  <si>
    <t> 1.1071 </t>
  </si>
  <si>
    <t> 1.1027 </t>
  </si>
  <si>
    <t> 1.1014 </t>
  </si>
  <si>
    <t> 1.1689 </t>
  </si>
  <si>
    <t> 1.1929 </t>
  </si>
  <si>
    <t> 1.2048 </t>
  </si>
  <si>
    <t> 1.2058 </t>
  </si>
  <si>
    <t> 1.1788 </t>
  </si>
  <si>
    <t> 1.1435 </t>
  </si>
  <si>
    <t> 1.1217 </t>
  </si>
  <si>
    <t> 1.0647 </t>
  </si>
  <si>
    <t> 1.0070 </t>
  </si>
  <si>
    <t> 1.0205 </t>
  </si>
  <si>
    <t> 1.0730 </t>
  </si>
  <si>
    <t> 1.0887 </t>
  </si>
  <si>
    <t> 1.0884 </t>
  </si>
  <si>
    <t> 1.0751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</si>
</sst>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3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0" fontId="5" fillId="0" borderId="0" xfId="0" applyFont="1"/>
    <xf numFmtId="166" fontId="0" fillId="0" borderId="0" xfId="0" applyNumberFormat="1"/>
    <xf numFmtId="0" fontId="2" fillId="0" borderId="0" xfId="0" applyFont="1" applyAlignment="1">
      <alignment wrapText="1"/>
    </xf>
    <xf numFmtId="2" fontId="0" fillId="0" borderId="0" xfId="0" applyNumberFormat="1"/>
    <xf numFmtId="0" fontId="6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johan/Downloads/API_NY.GDP.MKTP.KD.ZG_DS2_en_excel_v2_84057.xls" TargetMode="External"/><Relationship Id="rId1" Type="http://schemas.openxmlformats.org/officeDocument/2006/relationships/externalLinkPath" Target="file:///C:/Users/johan/Downloads/API_NY.GDP.MKTP.KD.ZG_DS2_en_excel_v2_8405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tadata - Countries"/>
      <sheetName val="Metadata - Indicators"/>
    </sheetNames>
    <sheetDataSet>
      <sheetData sheetId="0">
        <row r="42">
          <cell r="BS42">
            <v>8.4900934036516134</v>
          </cell>
          <cell r="BT42">
            <v>8.3357334757762516</v>
          </cell>
          <cell r="BU42">
            <v>9.1336307895446964</v>
          </cell>
          <cell r="BV42">
            <v>10.038030484736964</v>
          </cell>
          <cell r="BW42">
            <v>10.11362137880208</v>
          </cell>
          <cell r="BX42">
            <v>11.394591808688787</v>
          </cell>
          <cell r="BY42">
            <v>12.720955663945105</v>
          </cell>
          <cell r="BZ42">
            <v>14.230860934047087</v>
          </cell>
          <cell r="CA42">
            <v>9.6506789183468982</v>
          </cell>
          <cell r="CB42">
            <v>9.3987256316321037</v>
          </cell>
          <cell r="CC42">
            <v>10.635871065957176</v>
          </cell>
          <cell r="CD42">
            <v>9.5508321788419863</v>
          </cell>
          <cell r="CE42">
            <v>7.8637364484526415</v>
          </cell>
          <cell r="CF42">
            <v>7.7661500973591018</v>
          </cell>
          <cell r="CG42">
            <v>7.4257636559691633</v>
          </cell>
          <cell r="CH42">
            <v>7.0413288794755005</v>
          </cell>
          <cell r="CI42">
            <v>6.8487622044418401</v>
          </cell>
          <cell r="CJ42">
            <v>6.9472007931653366</v>
          </cell>
          <cell r="CK42">
            <v>6.7497738325114796</v>
          </cell>
          <cell r="CL42">
            <v>5.950500754393147</v>
          </cell>
          <cell r="CM42">
            <v>2.2386383567412054</v>
          </cell>
          <cell r="CN42">
            <v>8.4484694162814122</v>
          </cell>
          <cell r="CO42">
            <v>2.9890840860365273</v>
          </cell>
        </row>
      </sheetData>
      <sheetData sheetId="1"/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CPGREN01DEQ659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9"/>
  <sheetViews>
    <sheetView tabSelected="1" zoomScale="83" workbookViewId="0">
      <selection activeCell="I3" sqref="I3"/>
    </sheetView>
  </sheetViews>
  <sheetFormatPr baseColWidth="10" defaultColWidth="8.83203125" defaultRowHeight="15" x14ac:dyDescent="0.2"/>
  <cols>
    <col min="1" max="1" width="12.5" customWidth="1"/>
    <col min="2" max="2" width="21.6640625" customWidth="1"/>
    <col min="3" max="3" width="12.6640625" customWidth="1"/>
    <col min="4" max="4" width="32.5" customWidth="1"/>
    <col min="5" max="5" width="38.1640625" bestFit="1" customWidth="1"/>
    <col min="6" max="6" width="33.33203125" customWidth="1"/>
    <col min="7" max="7" width="28.5" bestFit="1" customWidth="1"/>
    <col min="8" max="8" width="24.5" bestFit="1" customWidth="1"/>
    <col min="9" max="9" width="24" customWidth="1"/>
    <col min="10" max="10" width="49" bestFit="1" customWidth="1"/>
    <col min="12" max="12" width="84.83203125" customWidth="1"/>
    <col min="13" max="13" width="79" customWidth="1"/>
    <col min="14" max="14" width="49.6640625" customWidth="1"/>
    <col min="15" max="15" width="79" customWidth="1"/>
    <col min="16" max="16" width="11.5" customWidth="1"/>
    <col min="17" max="17" width="14.16406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  <c r="O1" t="s">
        <v>13</v>
      </c>
      <c r="P1" s="12" t="s">
        <v>14</v>
      </c>
      <c r="Q1" t="s">
        <v>15</v>
      </c>
      <c r="W1" t="s">
        <v>16</v>
      </c>
      <c r="AB1" s="15" t="s">
        <v>97</v>
      </c>
    </row>
    <row r="2" spans="1:28" x14ac:dyDescent="0.2">
      <c r="A2" s="2">
        <v>36526</v>
      </c>
      <c r="B2" s="1">
        <v>1.4</v>
      </c>
      <c r="C2" s="1">
        <v>10.1</v>
      </c>
      <c r="D2" s="1">
        <v>0.3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 t="s">
        <v>98</v>
      </c>
      <c r="J2" s="9">
        <v>74.5</v>
      </c>
      <c r="L2" s="18">
        <v>4.8</v>
      </c>
      <c r="M2">
        <f>$W$2/4</f>
        <v>2.1225233509129033</v>
      </c>
      <c r="N2" s="19">
        <v>1.2197499999999999</v>
      </c>
      <c r="P2" s="21">
        <v>6.1814946225242897</v>
      </c>
      <c r="Q2">
        <v>229.8</v>
      </c>
      <c r="W2" s="21" cm="1">
        <f t="array" ref="W2:W24">TRANSPOSE([1]Data!BS42:CO42)</f>
        <v>8.4900934036516134</v>
      </c>
      <c r="AB2" s="22">
        <v>3.4</v>
      </c>
    </row>
    <row r="3" spans="1:28" x14ac:dyDescent="0.2">
      <c r="A3" s="2">
        <v>36617</v>
      </c>
      <c r="B3" s="1">
        <v>0.8</v>
      </c>
      <c r="C3" s="1">
        <v>9.5</v>
      </c>
      <c r="D3" s="1">
        <v>0.2</v>
      </c>
      <c r="E3" s="8">
        <v>5.2650336700000002</v>
      </c>
      <c r="F3" s="1">
        <v>13.5</v>
      </c>
      <c r="G3" s="1">
        <v>9.5</v>
      </c>
      <c r="H3" s="1">
        <v>-6.1099225E-2</v>
      </c>
      <c r="I3" s="9" t="s">
        <v>99</v>
      </c>
      <c r="J3" s="9">
        <v>77</v>
      </c>
      <c r="L3" s="18">
        <v>3.7</v>
      </c>
      <c r="M3">
        <f>$W$2/4</f>
        <v>2.1225233509129033</v>
      </c>
      <c r="N3" s="19">
        <v>0.89029999999999998</v>
      </c>
      <c r="P3" s="21">
        <v>-4.5892814142722997</v>
      </c>
      <c r="Q3">
        <v>225.2</v>
      </c>
      <c r="W3" s="21">
        <v>8.3357334757762516</v>
      </c>
      <c r="AB3" s="22">
        <v>4.2</v>
      </c>
    </row>
    <row r="4" spans="1:28" x14ac:dyDescent="0.2">
      <c r="A4" s="2">
        <v>36708</v>
      </c>
      <c r="B4" s="1">
        <v>0</v>
      </c>
      <c r="C4" s="1">
        <v>9.5</v>
      </c>
      <c r="D4" s="1">
        <v>-0.1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 t="s">
        <v>100</v>
      </c>
      <c r="J4" s="9">
        <v>78.400000000000006</v>
      </c>
      <c r="L4" s="18">
        <v>1.8</v>
      </c>
      <c r="M4">
        <f>$W$2/4</f>
        <v>2.1225233509129033</v>
      </c>
      <c r="N4" s="19">
        <v>0.60801000000000005</v>
      </c>
      <c r="P4" s="21">
        <v>2.0557451765107002</v>
      </c>
      <c r="Q4">
        <v>235.1</v>
      </c>
      <c r="W4" s="21">
        <v>9.1336307895446964</v>
      </c>
      <c r="AB4" s="22">
        <v>3</v>
      </c>
    </row>
    <row r="5" spans="1:28" x14ac:dyDescent="0.2">
      <c r="A5" s="2">
        <v>36800</v>
      </c>
      <c r="B5" s="1">
        <v>-0.3</v>
      </c>
      <c r="C5" s="1">
        <v>9.3000000000000007</v>
      </c>
      <c r="D5" s="1">
        <v>0.3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 t="s">
        <v>101</v>
      </c>
      <c r="J5" s="9">
        <v>79.5</v>
      </c>
      <c r="L5" s="18">
        <v>5.3</v>
      </c>
      <c r="M5">
        <f>$W$2/4</f>
        <v>2.1225233509129033</v>
      </c>
      <c r="N5" s="19">
        <v>0.63997000000000004</v>
      </c>
      <c r="P5" s="21">
        <v>1.2658025496412</v>
      </c>
      <c r="Q5">
        <v>264.7</v>
      </c>
      <c r="W5" s="21">
        <v>10.038030484736964</v>
      </c>
      <c r="AB5" s="22">
        <v>1.9</v>
      </c>
    </row>
    <row r="6" spans="1:28" x14ac:dyDescent="0.2">
      <c r="A6" s="2">
        <v>36892</v>
      </c>
      <c r="B6" s="1">
        <v>2</v>
      </c>
      <c r="C6" s="1">
        <v>9.3000000000000007</v>
      </c>
      <c r="D6" s="1">
        <v>0.5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 t="s">
        <v>102</v>
      </c>
      <c r="J6" s="9">
        <v>79.099999999999994</v>
      </c>
      <c r="L6" s="18">
        <v>-0.2</v>
      </c>
      <c r="M6">
        <f>$W$3/4</f>
        <v>2.0839333689440629</v>
      </c>
      <c r="N6" s="19">
        <v>0.96804000000000001</v>
      </c>
      <c r="P6" s="21">
        <v>-4.7227565276399002</v>
      </c>
      <c r="Q6">
        <v>235.5</v>
      </c>
      <c r="W6" s="21">
        <v>10.11362137880208</v>
      </c>
      <c r="AB6" s="22">
        <v>2.5</v>
      </c>
    </row>
    <row r="7" spans="1:28" x14ac:dyDescent="0.2">
      <c r="A7" s="2">
        <v>36982</v>
      </c>
      <c r="B7" s="1">
        <v>0</v>
      </c>
      <c r="C7" s="1">
        <v>9.3000000000000007</v>
      </c>
      <c r="D7" s="1">
        <v>1</v>
      </c>
      <c r="E7" s="8">
        <v>4.9582376400000001</v>
      </c>
      <c r="F7" s="1">
        <v>7.4</v>
      </c>
      <c r="G7" s="1">
        <v>4.8</v>
      </c>
      <c r="H7" s="1">
        <v>0.216069645</v>
      </c>
      <c r="I7" s="9" t="s">
        <v>103</v>
      </c>
      <c r="J7" s="9">
        <v>79.400000000000006</v>
      </c>
      <c r="L7" s="18">
        <v>0.4</v>
      </c>
      <c r="M7">
        <f>$W$3/4</f>
        <v>2.0839333689440629</v>
      </c>
      <c r="N7" s="19">
        <v>0.12275999999999999</v>
      </c>
      <c r="P7" s="21">
        <v>1.5354542486675</v>
      </c>
      <c r="Q7">
        <v>228.7</v>
      </c>
      <c r="W7" s="21">
        <v>11.394591808688787</v>
      </c>
      <c r="AB7" s="22">
        <v>1.6</v>
      </c>
    </row>
    <row r="8" spans="1:28" x14ac:dyDescent="0.2">
      <c r="A8" s="2">
        <v>37073</v>
      </c>
      <c r="B8" s="1">
        <v>-0.2</v>
      </c>
      <c r="C8" s="1">
        <v>9.3000000000000007</v>
      </c>
      <c r="D8" s="1">
        <v>1.3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 t="s">
        <v>104</v>
      </c>
      <c r="J8" s="9">
        <v>78.2</v>
      </c>
      <c r="L8" s="18">
        <v>-0.2</v>
      </c>
      <c r="M8">
        <f>$W$3/4</f>
        <v>2.0839333689440629</v>
      </c>
      <c r="N8" s="19">
        <v>0.14927000000000001</v>
      </c>
      <c r="P8" s="21">
        <v>-7.4229427182379801</v>
      </c>
      <c r="Q8">
        <v>239.5</v>
      </c>
      <c r="W8" s="21">
        <v>12.720955663945105</v>
      </c>
      <c r="AB8" s="22">
        <v>1.5</v>
      </c>
    </row>
    <row r="9" spans="1:28" x14ac:dyDescent="0.2">
      <c r="A9" s="2">
        <v>37165</v>
      </c>
      <c r="B9" s="1">
        <v>-0.1</v>
      </c>
      <c r="C9" s="1">
        <v>9.6</v>
      </c>
      <c r="D9" s="1">
        <v>1.4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 t="s">
        <v>105</v>
      </c>
      <c r="J9" s="9">
        <v>77.8</v>
      </c>
      <c r="L9" s="18">
        <v>1.2</v>
      </c>
      <c r="M9">
        <f>$W$3/4</f>
        <v>2.0839333689440629</v>
      </c>
      <c r="N9" s="19">
        <v>2.7459999999999998E-2</v>
      </c>
      <c r="P9" s="21">
        <v>-6.3779214568669902</v>
      </c>
      <c r="Q9">
        <v>265.7</v>
      </c>
      <c r="W9" s="21">
        <v>14.230860934047087</v>
      </c>
      <c r="AB9" s="22">
        <v>1.7</v>
      </c>
    </row>
    <row r="10" spans="1:28" x14ac:dyDescent="0.2">
      <c r="A10" s="2">
        <v>37257</v>
      </c>
      <c r="B10" s="1">
        <v>-0.5</v>
      </c>
      <c r="C10" s="1">
        <v>9.6</v>
      </c>
      <c r="D10" s="1">
        <v>1.7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 t="s">
        <v>106</v>
      </c>
      <c r="J10" s="9">
        <v>78.599999999999994</v>
      </c>
      <c r="L10" s="18">
        <v>-0.4</v>
      </c>
      <c r="M10">
        <f>$W$4/4</f>
        <v>2.2834076973861741</v>
      </c>
      <c r="N10" s="19">
        <v>0.14657999999999999</v>
      </c>
      <c r="P10" s="21">
        <v>1.9084091899192781</v>
      </c>
      <c r="Q10">
        <v>239.7</v>
      </c>
      <c r="W10" s="21">
        <v>9.6506789183468982</v>
      </c>
      <c r="AB10" s="22">
        <v>-0.8</v>
      </c>
    </row>
    <row r="11" spans="1:28" x14ac:dyDescent="0.2">
      <c r="A11" s="2">
        <v>37347</v>
      </c>
      <c r="B11" s="1">
        <v>0.4</v>
      </c>
      <c r="C11" s="1">
        <v>9.6999999999999993</v>
      </c>
      <c r="D11" s="1">
        <v>1.5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 t="s">
        <v>107</v>
      </c>
      <c r="J11" s="9">
        <v>80.8</v>
      </c>
      <c r="L11" s="18">
        <v>3.1</v>
      </c>
      <c r="M11">
        <f>$W$4/4</f>
        <v>2.2834076973861741</v>
      </c>
      <c r="N11" s="19">
        <v>0.52961999999999998</v>
      </c>
      <c r="P11" s="21">
        <v>-0.94708197869315802</v>
      </c>
      <c r="Q11">
        <v>235.6</v>
      </c>
      <c r="W11" s="21">
        <v>9.3987256316321037</v>
      </c>
      <c r="AB11" s="22">
        <v>-0.4</v>
      </c>
    </row>
    <row r="12" spans="1:28" x14ac:dyDescent="0.2">
      <c r="A12" s="2">
        <v>37438</v>
      </c>
      <c r="B12" s="1">
        <v>0.5</v>
      </c>
      <c r="C12" s="1">
        <v>9.8000000000000007</v>
      </c>
      <c r="D12" s="1">
        <v>1.3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 t="s">
        <v>108</v>
      </c>
      <c r="J12" s="9">
        <v>81.2</v>
      </c>
      <c r="L12" s="18">
        <v>1.7</v>
      </c>
      <c r="M12">
        <f>$W$4/4</f>
        <v>2.2834076973861741</v>
      </c>
      <c r="N12" s="19">
        <v>0.41843000000000002</v>
      </c>
      <c r="P12" s="21">
        <v>1.3949329848110308</v>
      </c>
      <c r="Q12">
        <v>244.9</v>
      </c>
      <c r="W12" s="21">
        <v>10.635871065957176</v>
      </c>
      <c r="AB12" s="22">
        <v>0.3</v>
      </c>
    </row>
    <row r="13" spans="1:28" x14ac:dyDescent="0.2">
      <c r="A13" s="2">
        <v>37530</v>
      </c>
      <c r="B13" s="1">
        <v>-0.1</v>
      </c>
      <c r="C13" s="1">
        <v>10.1</v>
      </c>
      <c r="D13" s="1">
        <v>1.1000000000000001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 t="s">
        <v>109</v>
      </c>
      <c r="J13" s="9">
        <v>81.599999999999994</v>
      </c>
      <c r="L13" s="18">
        <v>1.8</v>
      </c>
      <c r="M13">
        <f>$W$4/4</f>
        <v>2.2834076973861741</v>
      </c>
      <c r="N13" s="19">
        <v>0.16761999999999999</v>
      </c>
      <c r="P13" s="21">
        <v>3.6867064631732194</v>
      </c>
      <c r="Q13">
        <v>266.60000000000002</v>
      </c>
      <c r="W13" s="21">
        <v>9.5508321788419863</v>
      </c>
      <c r="AB13" s="22">
        <v>0.3</v>
      </c>
    </row>
    <row r="14" spans="1:28" x14ac:dyDescent="0.2">
      <c r="A14" s="2">
        <v>37622</v>
      </c>
      <c r="B14" s="1">
        <v>-1.5</v>
      </c>
      <c r="C14" s="1">
        <v>10.5</v>
      </c>
      <c r="D14" s="1">
        <v>0.6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 t="s">
        <v>110</v>
      </c>
      <c r="J14" s="9">
        <v>82.8</v>
      </c>
      <c r="L14" s="18">
        <v>-3</v>
      </c>
      <c r="M14">
        <f>$W$5/4</f>
        <v>2.5095076211842411</v>
      </c>
      <c r="N14" s="19">
        <v>-0.31728000000000001</v>
      </c>
      <c r="P14" s="21">
        <v>3.9081683618366099</v>
      </c>
      <c r="Q14">
        <v>245.5</v>
      </c>
      <c r="W14" s="21">
        <v>7.8637364484526415</v>
      </c>
      <c r="AB14" s="22">
        <v>-0.7</v>
      </c>
    </row>
    <row r="15" spans="1:28" x14ac:dyDescent="0.2">
      <c r="A15" s="2">
        <v>37712</v>
      </c>
      <c r="B15" s="1">
        <v>0.1</v>
      </c>
      <c r="C15" s="1">
        <v>10.6</v>
      </c>
      <c r="D15" s="1">
        <v>0.7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 t="s">
        <v>111</v>
      </c>
      <c r="J15" s="9">
        <v>81.900000000000006</v>
      </c>
      <c r="L15" s="18">
        <v>-0.3</v>
      </c>
      <c r="M15">
        <f>$W$5/4</f>
        <v>2.5095076211842411</v>
      </c>
      <c r="N15" s="19">
        <v>9.0389999999999998E-2</v>
      </c>
      <c r="P15" s="21">
        <v>-5.8338371804739397</v>
      </c>
      <c r="Q15">
        <v>239.1</v>
      </c>
      <c r="W15" s="21">
        <v>7.7661500973591018</v>
      </c>
      <c r="AB15" s="22">
        <v>-1</v>
      </c>
    </row>
    <row r="16" spans="1:28" x14ac:dyDescent="0.2">
      <c r="A16" s="2">
        <v>37803</v>
      </c>
      <c r="B16" s="1">
        <v>0.8</v>
      </c>
      <c r="C16" s="1">
        <v>10.5</v>
      </c>
      <c r="D16" s="1">
        <v>0.6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 t="s">
        <v>112</v>
      </c>
      <c r="J16" s="9">
        <v>83.5</v>
      </c>
      <c r="L16" s="18">
        <v>3.1</v>
      </c>
      <c r="M16">
        <f>$W$5/4</f>
        <v>2.5095076211842411</v>
      </c>
      <c r="N16" s="19">
        <v>0.59260000000000002</v>
      </c>
      <c r="P16" s="21">
        <v>1.2267159781835399</v>
      </c>
      <c r="Q16">
        <v>252.3</v>
      </c>
      <c r="W16" s="21">
        <v>7.4257636559691633</v>
      </c>
      <c r="AB16" s="22">
        <v>-0.8</v>
      </c>
    </row>
    <row r="17" spans="1:28" x14ac:dyDescent="0.2">
      <c r="A17" s="2">
        <v>37895</v>
      </c>
      <c r="B17" s="1">
        <v>0.3</v>
      </c>
      <c r="C17" s="1">
        <v>10.5</v>
      </c>
      <c r="D17" s="1">
        <v>0.7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 t="s">
        <v>113</v>
      </c>
      <c r="J17" s="9">
        <v>84.1</v>
      </c>
      <c r="L17" s="18">
        <v>2.4</v>
      </c>
      <c r="M17">
        <f>$W$5/4</f>
        <v>2.5095076211842411</v>
      </c>
      <c r="N17" s="19">
        <v>0.68411999999999995</v>
      </c>
      <c r="P17" s="21">
        <v>0.22656998449292001</v>
      </c>
      <c r="Q17">
        <v>261.7</v>
      </c>
      <c r="W17" s="21">
        <v>7.0413288794755005</v>
      </c>
      <c r="AB17" s="22">
        <v>-0.3</v>
      </c>
    </row>
    <row r="18" spans="1:28" x14ac:dyDescent="0.2">
      <c r="A18" s="2">
        <v>37987</v>
      </c>
      <c r="B18" s="1">
        <v>-0.2</v>
      </c>
      <c r="C18" s="1">
        <v>10.3</v>
      </c>
      <c r="D18" s="1">
        <v>1.4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 t="s">
        <v>114</v>
      </c>
      <c r="J18" s="9">
        <v>85.7</v>
      </c>
      <c r="L18" s="18">
        <v>4.3</v>
      </c>
      <c r="M18">
        <f>$W$6/4</f>
        <v>2.5284053447005199</v>
      </c>
      <c r="N18" s="19">
        <v>0.50278999999999996</v>
      </c>
      <c r="P18" s="21">
        <v>-4.9543735646396998</v>
      </c>
      <c r="Q18">
        <v>248.9</v>
      </c>
      <c r="W18" s="21">
        <v>6.8487622044418401</v>
      </c>
      <c r="AB18" s="22">
        <v>1</v>
      </c>
    </row>
    <row r="19" spans="1:28" x14ac:dyDescent="0.2">
      <c r="A19" s="2">
        <v>38078</v>
      </c>
      <c r="B19" s="1">
        <v>0.5</v>
      </c>
      <c r="C19" s="1">
        <v>10.5</v>
      </c>
      <c r="D19" s="1">
        <v>1.6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 t="s">
        <v>115</v>
      </c>
      <c r="J19" s="9">
        <v>85.5</v>
      </c>
      <c r="L19" s="18">
        <v>4.4000000000000004</v>
      </c>
      <c r="M19">
        <f>$W$6/4</f>
        <v>2.5284053447005199</v>
      </c>
      <c r="N19" s="19">
        <v>0.61407</v>
      </c>
      <c r="P19" s="21">
        <v>6.6420683458566199</v>
      </c>
      <c r="Q19">
        <v>235.2</v>
      </c>
      <c r="W19" s="21">
        <v>6.9472007931653366</v>
      </c>
      <c r="AB19" s="22">
        <v>1.4</v>
      </c>
    </row>
    <row r="20" spans="1:28" x14ac:dyDescent="0.2">
      <c r="A20" s="2">
        <v>38169</v>
      </c>
      <c r="B20" s="1">
        <v>-0.2</v>
      </c>
      <c r="C20" s="1">
        <v>10.6</v>
      </c>
      <c r="D20" s="1">
        <v>1.5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 t="s">
        <v>116</v>
      </c>
      <c r="J20" s="9">
        <v>87.4</v>
      </c>
      <c r="L20" s="18">
        <v>-1.7</v>
      </c>
      <c r="M20">
        <f>$W$6/4</f>
        <v>2.5284053447005199</v>
      </c>
      <c r="N20" s="19">
        <v>0.24457000000000001</v>
      </c>
      <c r="P20" s="21">
        <v>1.1403857573081699</v>
      </c>
      <c r="Q20">
        <v>246.9</v>
      </c>
      <c r="W20" s="21">
        <v>6.7497738325114796</v>
      </c>
      <c r="AB20" s="22">
        <v>0.4</v>
      </c>
    </row>
    <row r="21" spans="1:28" x14ac:dyDescent="0.2">
      <c r="A21" s="2">
        <v>38261</v>
      </c>
      <c r="B21" s="1">
        <v>-0.1</v>
      </c>
      <c r="C21" s="1">
        <v>10.8</v>
      </c>
      <c r="D21" s="1">
        <v>1.5</v>
      </c>
      <c r="E21" s="8">
        <v>3.7515800869999998</v>
      </c>
      <c r="F21" s="1">
        <v>7.5</v>
      </c>
      <c r="G21" s="1">
        <v>6.2</v>
      </c>
      <c r="H21" s="1">
        <v>0.13371394</v>
      </c>
      <c r="I21" s="9" t="s">
        <v>117</v>
      </c>
      <c r="J21" s="9">
        <v>87.9</v>
      </c>
      <c r="L21" s="18">
        <v>0.5</v>
      </c>
      <c r="M21">
        <f>$W$6/4</f>
        <v>2.5284053447005199</v>
      </c>
      <c r="N21" s="19">
        <v>0.36556</v>
      </c>
      <c r="P21" s="21">
        <v>0.81331062439773005</v>
      </c>
      <c r="Q21">
        <v>258.3</v>
      </c>
      <c r="W21" s="21">
        <v>5.950500754393147</v>
      </c>
      <c r="AB21" s="22">
        <v>0</v>
      </c>
    </row>
    <row r="22" spans="1:28" x14ac:dyDescent="0.2">
      <c r="A22" s="2">
        <v>38353</v>
      </c>
      <c r="B22" s="1">
        <v>0</v>
      </c>
      <c r="C22" s="1">
        <v>11.9</v>
      </c>
      <c r="D22" s="1">
        <v>0.8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 t="s">
        <v>118</v>
      </c>
      <c r="J22" s="9">
        <v>88.8</v>
      </c>
      <c r="L22" s="18">
        <v>2.5</v>
      </c>
      <c r="M22">
        <f>$W$7/4</f>
        <v>2.8486479521721968</v>
      </c>
      <c r="N22" s="19">
        <v>0.20891000000000001</v>
      </c>
      <c r="P22" s="21">
        <v>-0.32101173657914001</v>
      </c>
      <c r="Q22">
        <v>249.9</v>
      </c>
      <c r="W22" s="21">
        <v>2.2386383567412054</v>
      </c>
      <c r="AB22" s="22">
        <v>0.2</v>
      </c>
    </row>
    <row r="23" spans="1:28" x14ac:dyDescent="0.2">
      <c r="A23" s="2">
        <v>38443</v>
      </c>
      <c r="B23" s="1">
        <v>0.5</v>
      </c>
      <c r="C23" s="1">
        <v>11.9</v>
      </c>
      <c r="D23" s="1">
        <v>0.6</v>
      </c>
      <c r="E23" s="8">
        <v>3.304278499</v>
      </c>
      <c r="F23" s="1">
        <v>3</v>
      </c>
      <c r="G23" s="1">
        <v>5.7</v>
      </c>
      <c r="H23" s="1">
        <v>-0.61401686499999997</v>
      </c>
      <c r="I23" s="9" t="s">
        <v>119</v>
      </c>
      <c r="J23" s="9">
        <v>89</v>
      </c>
      <c r="L23" s="18">
        <v>1.7</v>
      </c>
      <c r="M23">
        <f>$W$7/4</f>
        <v>2.8486479521721968</v>
      </c>
      <c r="N23" s="19">
        <v>0.61641000000000001</v>
      </c>
      <c r="P23" s="21">
        <v>1.07670698373311</v>
      </c>
      <c r="Q23">
        <v>240.4</v>
      </c>
      <c r="W23" s="21">
        <v>8.4484694162814122</v>
      </c>
      <c r="AB23" s="22">
        <v>0.2</v>
      </c>
    </row>
    <row r="24" spans="1:28" x14ac:dyDescent="0.2">
      <c r="A24" s="2">
        <v>38534</v>
      </c>
      <c r="B24" s="1">
        <v>0.8</v>
      </c>
      <c r="C24" s="1">
        <v>11.7</v>
      </c>
      <c r="D24" s="1">
        <v>0.5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 t="s">
        <v>120</v>
      </c>
      <c r="J24" s="9">
        <v>91.2</v>
      </c>
      <c r="L24" s="18">
        <v>4.0999999999999996</v>
      </c>
      <c r="M24">
        <f>$W$7/4</f>
        <v>2.8486479521721968</v>
      </c>
      <c r="N24" s="19">
        <v>0.78203999999999996</v>
      </c>
      <c r="P24" s="21">
        <v>4.1584952721005797</v>
      </c>
      <c r="Q24">
        <v>248.8</v>
      </c>
      <c r="W24">
        <v>2.9890840860365273</v>
      </c>
      <c r="AB24" s="22">
        <v>1.3</v>
      </c>
    </row>
    <row r="25" spans="1:28" x14ac:dyDescent="0.2">
      <c r="A25" s="2">
        <v>38626</v>
      </c>
      <c r="B25" s="1">
        <v>0.5</v>
      </c>
      <c r="C25" s="1">
        <v>11.4</v>
      </c>
      <c r="D25" s="1">
        <v>0.7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 t="s">
        <v>121</v>
      </c>
      <c r="J25" s="9">
        <v>93.1</v>
      </c>
      <c r="L25" s="18">
        <v>1.6</v>
      </c>
      <c r="M25">
        <f>$W$7/4</f>
        <v>2.8486479521721968</v>
      </c>
      <c r="N25" s="19">
        <v>0.61492999999999998</v>
      </c>
      <c r="P25" s="21">
        <v>0.19959269391539999</v>
      </c>
      <c r="Q25">
        <v>263.8</v>
      </c>
      <c r="AB25" s="22">
        <v>1.9</v>
      </c>
    </row>
    <row r="26" spans="1:28" x14ac:dyDescent="0.2">
      <c r="A26" s="2">
        <v>38718</v>
      </c>
      <c r="B26" s="1">
        <v>1</v>
      </c>
      <c r="C26" s="1">
        <v>11.4</v>
      </c>
      <c r="D26" s="1">
        <v>0.5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 t="s">
        <v>122</v>
      </c>
      <c r="J26" s="9">
        <v>93.1</v>
      </c>
      <c r="L26" s="18">
        <v>3.3</v>
      </c>
      <c r="M26">
        <f>$W$8/4</f>
        <v>3.1802389159862763</v>
      </c>
      <c r="N26" s="19">
        <v>0.84846999999999995</v>
      </c>
      <c r="P26" s="21">
        <v>1.4107804547811</v>
      </c>
      <c r="Q26">
        <v>254.1</v>
      </c>
      <c r="AB26" s="22">
        <v>2.9</v>
      </c>
    </row>
    <row r="27" spans="1:28" x14ac:dyDescent="0.2">
      <c r="A27" s="2">
        <v>38808</v>
      </c>
      <c r="B27" s="1">
        <v>1.7</v>
      </c>
      <c r="C27" s="1">
        <v>11</v>
      </c>
      <c r="D27" s="1">
        <v>0.6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 t="s">
        <v>123</v>
      </c>
      <c r="J27" s="9">
        <v>93.9</v>
      </c>
      <c r="L27" s="18">
        <v>3.1</v>
      </c>
      <c r="M27">
        <f>$W$8/4</f>
        <v>3.1802389159862763</v>
      </c>
      <c r="N27" s="19">
        <v>1.1247499999999999</v>
      </c>
      <c r="P27" s="21">
        <v>-1.0735901089874</v>
      </c>
      <c r="Q27">
        <v>235.6</v>
      </c>
      <c r="AB27" s="22">
        <v>4.0999999999999996</v>
      </c>
    </row>
    <row r="28" spans="1:28" x14ac:dyDescent="0.2">
      <c r="A28" s="2">
        <v>38899</v>
      </c>
      <c r="B28" s="1">
        <v>0.8</v>
      </c>
      <c r="C28" s="1">
        <v>10.5</v>
      </c>
      <c r="D28" s="1">
        <v>0.8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 t="s">
        <v>124</v>
      </c>
      <c r="J28" s="9">
        <v>96.1</v>
      </c>
      <c r="L28" s="18">
        <v>2.9</v>
      </c>
      <c r="M28">
        <f>$W$8/4</f>
        <v>3.1802389159862763</v>
      </c>
      <c r="N28" s="19">
        <v>0.62170000000000003</v>
      </c>
      <c r="P28" s="21">
        <v>-6.0253413761733103</v>
      </c>
      <c r="Q28">
        <v>249.2</v>
      </c>
      <c r="AB28" s="22">
        <v>4</v>
      </c>
    </row>
    <row r="29" spans="1:28" x14ac:dyDescent="0.2">
      <c r="A29" s="2">
        <v>38991</v>
      </c>
      <c r="B29" s="1">
        <v>1.5</v>
      </c>
      <c r="C29" s="1">
        <v>10.1</v>
      </c>
      <c r="D29" s="1">
        <v>0.8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 t="s">
        <v>125</v>
      </c>
      <c r="J29" s="9">
        <v>97</v>
      </c>
      <c r="L29" s="18">
        <v>5.8</v>
      </c>
      <c r="M29">
        <f>$W$8/4</f>
        <v>3.1802389159862763</v>
      </c>
      <c r="N29" s="19">
        <v>1.15168</v>
      </c>
      <c r="P29" s="21">
        <v>-4.0850940130239399</v>
      </c>
      <c r="Q29">
        <v>263.60000000000002</v>
      </c>
      <c r="AB29" s="22">
        <v>5.0999999999999996</v>
      </c>
    </row>
    <row r="30" spans="1:28" x14ac:dyDescent="0.2">
      <c r="A30" s="2">
        <v>39083</v>
      </c>
      <c r="B30" s="1">
        <v>0.1</v>
      </c>
      <c r="C30" s="1">
        <v>9.5</v>
      </c>
      <c r="D30" s="1">
        <v>1.6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 t="s">
        <v>126</v>
      </c>
      <c r="J30" s="9">
        <v>98.7</v>
      </c>
      <c r="L30" s="18">
        <v>-0.7</v>
      </c>
      <c r="M30">
        <f>$W$9/4</f>
        <v>3.5577152335117717</v>
      </c>
      <c r="N30" s="19">
        <v>0.59160000000000001</v>
      </c>
      <c r="P30" s="21">
        <v>0.36741861530279002</v>
      </c>
      <c r="Q30">
        <v>256.89999999999998</v>
      </c>
      <c r="AB30" s="22">
        <v>4.0999999999999996</v>
      </c>
    </row>
    <row r="31" spans="1:28" x14ac:dyDescent="0.2">
      <c r="A31" s="2">
        <v>39173</v>
      </c>
      <c r="B31" s="1">
        <v>0.8</v>
      </c>
      <c r="C31" s="1">
        <v>9.1</v>
      </c>
      <c r="D31" s="1">
        <v>1.9</v>
      </c>
      <c r="E31" s="8">
        <v>4.3305430239999998</v>
      </c>
      <c r="F31" s="1">
        <v>11</v>
      </c>
      <c r="G31" s="1">
        <v>6.9</v>
      </c>
      <c r="H31" s="1">
        <v>-0.16857691</v>
      </c>
      <c r="I31" s="9" t="s">
        <v>127</v>
      </c>
      <c r="J31" s="9">
        <v>99.6</v>
      </c>
      <c r="L31" s="18">
        <v>2.5</v>
      </c>
      <c r="M31">
        <f>$W$9/4</f>
        <v>3.5577152335117717</v>
      </c>
      <c r="N31" s="19">
        <v>0.72494999999999998</v>
      </c>
      <c r="P31" s="21">
        <v>-0.58218519160991</v>
      </c>
      <c r="Q31">
        <v>237</v>
      </c>
      <c r="AB31" s="22">
        <v>3.2</v>
      </c>
    </row>
    <row r="32" spans="1:28" x14ac:dyDescent="0.2">
      <c r="A32" s="2">
        <v>39264</v>
      </c>
      <c r="B32" s="1">
        <v>0.5</v>
      </c>
      <c r="C32" s="1">
        <v>8.8000000000000007</v>
      </c>
      <c r="D32" s="1">
        <v>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 t="s">
        <v>128</v>
      </c>
      <c r="J32" s="9">
        <v>100.4</v>
      </c>
      <c r="L32" s="18">
        <v>2</v>
      </c>
      <c r="M32">
        <f>$W$9/4</f>
        <v>3.5577152335117717</v>
      </c>
      <c r="N32" s="19">
        <v>0.44184000000000001</v>
      </c>
      <c r="P32" s="21">
        <v>0.88133307596952004</v>
      </c>
      <c r="Q32">
        <v>252.8</v>
      </c>
      <c r="AB32" s="22">
        <v>3</v>
      </c>
    </row>
    <row r="33" spans="1:28" x14ac:dyDescent="0.2">
      <c r="A33" s="2">
        <v>39356</v>
      </c>
      <c r="B33" s="1">
        <v>0.6</v>
      </c>
      <c r="C33" s="1">
        <v>8.5</v>
      </c>
      <c r="D33" s="1">
        <v>2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 t="s">
        <v>129</v>
      </c>
      <c r="J33" s="9">
        <v>101.4</v>
      </c>
      <c r="L33" s="18">
        <v>1</v>
      </c>
      <c r="M33">
        <f>$W$9/4</f>
        <v>3.5577152335117717</v>
      </c>
      <c r="N33" s="19">
        <v>0.52381999999999995</v>
      </c>
      <c r="P33" s="21">
        <v>5.5572709435479997</v>
      </c>
      <c r="Q33">
        <v>267.39999999999998</v>
      </c>
      <c r="AB33" s="22">
        <v>2.1</v>
      </c>
    </row>
    <row r="34" spans="1:28" x14ac:dyDescent="0.2">
      <c r="A34" s="2">
        <v>39448</v>
      </c>
      <c r="B34" s="1">
        <v>0.6</v>
      </c>
      <c r="C34" s="1">
        <v>8</v>
      </c>
      <c r="D34" s="1">
        <v>1.7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 t="s">
        <v>130</v>
      </c>
      <c r="J34" s="9">
        <v>102.8</v>
      </c>
      <c r="L34" s="18">
        <v>1</v>
      </c>
      <c r="M34">
        <f>$W$10/4</f>
        <v>2.4126697295867245</v>
      </c>
      <c r="N34" s="19">
        <v>0.50556999999999996</v>
      </c>
      <c r="P34" s="21">
        <v>0.94073832395516999</v>
      </c>
      <c r="Q34">
        <v>260.2</v>
      </c>
      <c r="AB34" s="22">
        <v>2.7</v>
      </c>
    </row>
    <row r="35" spans="1:28" x14ac:dyDescent="0.2">
      <c r="A35" s="2">
        <v>39539</v>
      </c>
      <c r="B35" s="1">
        <v>-0.2</v>
      </c>
      <c r="C35" s="1">
        <v>7.8</v>
      </c>
      <c r="D35" s="1">
        <v>1.1000000000000001</v>
      </c>
      <c r="E35" s="8">
        <v>4.254126984</v>
      </c>
      <c r="F35" s="1">
        <v>3.7</v>
      </c>
      <c r="G35" s="1">
        <v>2.6</v>
      </c>
      <c r="H35" s="1">
        <v>1.113549911</v>
      </c>
      <c r="I35" s="9" t="s">
        <v>131</v>
      </c>
      <c r="J35" s="9">
        <v>100.9</v>
      </c>
      <c r="L35" s="18">
        <v>-0.3</v>
      </c>
      <c r="M35">
        <f>$W$10/4</f>
        <v>2.4126697295867245</v>
      </c>
      <c r="N35" s="19">
        <v>-0.36049999999999999</v>
      </c>
      <c r="P35" s="21">
        <v>2.79541019669468</v>
      </c>
      <c r="Q35">
        <v>247.9</v>
      </c>
      <c r="AB35" s="22">
        <v>1.6</v>
      </c>
    </row>
    <row r="36" spans="1:28" x14ac:dyDescent="0.2">
      <c r="A36" s="2">
        <v>39630</v>
      </c>
      <c r="B36" s="1">
        <v>-0.6</v>
      </c>
      <c r="C36" s="1">
        <v>7.6</v>
      </c>
      <c r="D36" s="1">
        <v>1.2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 t="s">
        <v>132</v>
      </c>
      <c r="J36" s="9">
        <v>99.4</v>
      </c>
      <c r="L36" s="18">
        <v>-0.8</v>
      </c>
      <c r="M36">
        <f>$W$10/4</f>
        <v>2.4126697295867245</v>
      </c>
      <c r="N36" s="19">
        <v>-0.49652000000000002</v>
      </c>
      <c r="P36" s="21">
        <v>1.0549162120186</v>
      </c>
      <c r="Q36">
        <v>262.2</v>
      </c>
      <c r="AB36" s="22">
        <v>0.4</v>
      </c>
    </row>
    <row r="37" spans="1:28" x14ac:dyDescent="0.2">
      <c r="A37" s="2">
        <v>39722</v>
      </c>
      <c r="B37" s="1">
        <v>-1.6</v>
      </c>
      <c r="C37" s="1">
        <v>7.6</v>
      </c>
      <c r="D37" s="1">
        <v>1.2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 t="s">
        <v>133</v>
      </c>
      <c r="J37" s="9">
        <v>96.4</v>
      </c>
      <c r="L37" s="18">
        <v>-5.6</v>
      </c>
      <c r="M37">
        <f>$W$10/4</f>
        <v>2.4126697295867245</v>
      </c>
      <c r="N37" s="19">
        <v>-1.81406</v>
      </c>
      <c r="P37" s="21">
        <v>-10.10973028203553</v>
      </c>
      <c r="Q37">
        <v>290.3</v>
      </c>
      <c r="AB37" s="22">
        <v>-1.8</v>
      </c>
    </row>
    <row r="38" spans="1:28" x14ac:dyDescent="0.2">
      <c r="A38" s="2">
        <v>39814</v>
      </c>
      <c r="B38" s="1">
        <v>-4.7</v>
      </c>
      <c r="C38" s="1">
        <v>7.9</v>
      </c>
      <c r="D38" s="1">
        <v>1.3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 t="s">
        <v>134</v>
      </c>
      <c r="J38" s="9">
        <v>87.7</v>
      </c>
      <c r="L38" s="18">
        <v>-11.6</v>
      </c>
      <c r="M38">
        <f>$W$11/4</f>
        <v>2.3496814079080259</v>
      </c>
      <c r="N38" s="19">
        <v>-3.0974200000000001</v>
      </c>
      <c r="P38" s="21">
        <v>-5.5068092464503096</v>
      </c>
      <c r="Q38">
        <v>274.10000000000002</v>
      </c>
      <c r="AB38" s="22">
        <v>-7</v>
      </c>
    </row>
    <row r="39" spans="1:28" x14ac:dyDescent="0.2">
      <c r="A39" s="2">
        <v>39904</v>
      </c>
      <c r="B39" s="1">
        <v>0.2</v>
      </c>
      <c r="C39" s="1">
        <v>8.3000000000000007</v>
      </c>
      <c r="D39" s="1">
        <v>1.6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 t="s">
        <v>135</v>
      </c>
      <c r="J39" s="9">
        <v>85.9</v>
      </c>
      <c r="L39" s="18">
        <v>-0.8</v>
      </c>
      <c r="M39">
        <f>$W$11/4</f>
        <v>2.3496814079080259</v>
      </c>
      <c r="N39" s="19">
        <v>-4.1099999999999998E-2</v>
      </c>
      <c r="P39" s="21">
        <v>-4.3165296520390903</v>
      </c>
      <c r="Q39">
        <v>271.39999999999998</v>
      </c>
      <c r="AB39" s="22">
        <v>-6.7</v>
      </c>
    </row>
    <row r="40" spans="1:28" x14ac:dyDescent="0.2">
      <c r="A40" s="2">
        <v>39995</v>
      </c>
      <c r="B40" s="1">
        <v>0.6</v>
      </c>
      <c r="C40" s="1">
        <v>8.1999999999999993</v>
      </c>
      <c r="D40" s="1">
        <v>1.4</v>
      </c>
      <c r="E40" s="8">
        <v>3.302082</v>
      </c>
      <c r="F40" s="1">
        <v>-14.5</v>
      </c>
      <c r="G40" s="1">
        <v>-10.5</v>
      </c>
      <c r="H40" s="1">
        <v>0.103046163</v>
      </c>
      <c r="I40" s="9" t="s">
        <v>136</v>
      </c>
      <c r="J40" s="9">
        <v>89.8</v>
      </c>
      <c r="L40" s="18">
        <v>3.3</v>
      </c>
      <c r="M40">
        <f>$W$11/4</f>
        <v>2.3496814079080259</v>
      </c>
      <c r="N40" s="19">
        <v>0.39282</v>
      </c>
      <c r="P40" s="21">
        <v>-1.9122745523746201</v>
      </c>
      <c r="Q40">
        <v>278.7</v>
      </c>
      <c r="AB40" s="22">
        <v>-5.5</v>
      </c>
    </row>
    <row r="41" spans="1:28" x14ac:dyDescent="0.2">
      <c r="A41" s="2">
        <v>40087</v>
      </c>
      <c r="B41" s="1">
        <v>0.7</v>
      </c>
      <c r="C41" s="1">
        <v>8.1</v>
      </c>
      <c r="D41" s="1">
        <v>1.2</v>
      </c>
      <c r="E41" s="8">
        <v>3.188244589</v>
      </c>
      <c r="F41" s="1">
        <v>-6.7</v>
      </c>
      <c r="G41" s="1">
        <v>-8</v>
      </c>
      <c r="H41" s="1">
        <v>-0.34085805600000002</v>
      </c>
      <c r="I41" s="9" t="s">
        <v>137</v>
      </c>
      <c r="J41" s="9">
        <v>91.8</v>
      </c>
      <c r="L41" s="18">
        <v>2.9</v>
      </c>
      <c r="M41">
        <f>$W$11/4</f>
        <v>2.3496814079080259</v>
      </c>
      <c r="N41" s="19">
        <v>0.47273999999999999</v>
      </c>
      <c r="P41" s="21">
        <v>6.55013547204471</v>
      </c>
      <c r="Q41">
        <v>298.60000000000002</v>
      </c>
      <c r="AB41" s="22">
        <v>-3.3</v>
      </c>
    </row>
    <row r="42" spans="1:28" x14ac:dyDescent="0.2">
      <c r="A42" s="2">
        <v>40179</v>
      </c>
      <c r="B42" s="1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 t="s">
        <v>138</v>
      </c>
      <c r="J42" s="9">
        <v>92.9</v>
      </c>
      <c r="L42" s="18">
        <v>3.1</v>
      </c>
      <c r="M42">
        <f>$W$12/4</f>
        <v>2.6589677664892939</v>
      </c>
      <c r="N42" s="19">
        <v>0.39011000000000001</v>
      </c>
      <c r="P42" s="21">
        <v>4.5804750872754498</v>
      </c>
      <c r="Q42">
        <v>278.7</v>
      </c>
      <c r="AB42" s="22">
        <v>2.2999999999999998</v>
      </c>
    </row>
    <row r="43" spans="1:28" x14ac:dyDescent="0.2">
      <c r="A43" s="2">
        <v>40269</v>
      </c>
      <c r="B43" s="1">
        <v>2.2999999999999998</v>
      </c>
      <c r="C43" s="1">
        <v>7.7</v>
      </c>
      <c r="D43" s="1">
        <v>0.4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 t="s">
        <v>139</v>
      </c>
      <c r="J43" s="9">
        <v>95.1</v>
      </c>
      <c r="L43" s="18">
        <v>7.1</v>
      </c>
      <c r="M43">
        <f>$W$12/4</f>
        <v>2.6589677664892939</v>
      </c>
      <c r="N43" s="19">
        <v>0.96823999999999999</v>
      </c>
      <c r="P43" s="21">
        <v>2.0290912924017199</v>
      </c>
      <c r="Q43">
        <v>271.5</v>
      </c>
      <c r="AB43" s="22">
        <v>4.4000000000000004</v>
      </c>
    </row>
    <row r="44" spans="1:28" x14ac:dyDescent="0.2">
      <c r="A44" s="2">
        <v>40360</v>
      </c>
      <c r="B44" s="1">
        <v>0.8</v>
      </c>
      <c r="C44" s="1">
        <v>7.6</v>
      </c>
      <c r="D44" s="1">
        <v>0.5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 t="s">
        <v>140</v>
      </c>
      <c r="J44" s="9">
        <v>98</v>
      </c>
      <c r="L44" s="18">
        <v>1.6</v>
      </c>
      <c r="M44">
        <f>$W$12/4</f>
        <v>2.6589677664892939</v>
      </c>
      <c r="N44" s="19">
        <v>0.44367000000000001</v>
      </c>
      <c r="P44" s="21">
        <v>-0.65295913432608998</v>
      </c>
      <c r="Q44">
        <v>276</v>
      </c>
      <c r="AB44" s="22">
        <v>4.7</v>
      </c>
    </row>
    <row r="45" spans="1:28" x14ac:dyDescent="0.2">
      <c r="A45" s="2">
        <v>40452</v>
      </c>
      <c r="B45" s="1">
        <v>0.8</v>
      </c>
      <c r="C45" s="1">
        <v>7.4</v>
      </c>
      <c r="D45" s="1">
        <v>0.7</v>
      </c>
      <c r="E45" s="8">
        <v>2.597734488</v>
      </c>
      <c r="F45" s="1">
        <v>14.6</v>
      </c>
      <c r="G45" s="1">
        <v>15.6</v>
      </c>
      <c r="H45" s="1">
        <v>0.115391919</v>
      </c>
      <c r="I45" s="9" t="s">
        <v>141</v>
      </c>
      <c r="J45" s="9">
        <v>100.7</v>
      </c>
      <c r="L45" s="18">
        <v>2.1</v>
      </c>
      <c r="M45">
        <f>$W$12/4</f>
        <v>2.6589677664892939</v>
      </c>
      <c r="N45" s="19">
        <v>0.60096000000000005</v>
      </c>
      <c r="P45" s="21">
        <v>2.1319788543718299</v>
      </c>
      <c r="Q45">
        <v>304.8</v>
      </c>
      <c r="AB45" s="22">
        <v>4.8</v>
      </c>
    </row>
    <row r="46" spans="1:28" x14ac:dyDescent="0.2">
      <c r="A46" s="2">
        <v>40544</v>
      </c>
      <c r="B46" s="1">
        <v>1.9</v>
      </c>
      <c r="C46" s="1">
        <v>7.3</v>
      </c>
      <c r="D46" s="1">
        <v>0.9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 t="s">
        <v>142</v>
      </c>
      <c r="J46" s="9">
        <v>100.7</v>
      </c>
      <c r="L46" s="18">
        <v>2.7</v>
      </c>
      <c r="M46">
        <f>$W$13/4</f>
        <v>2.3877080447104966</v>
      </c>
      <c r="N46" s="19">
        <v>0.85902999999999996</v>
      </c>
      <c r="P46" s="21">
        <v>3.7068959120674898</v>
      </c>
      <c r="Q46">
        <v>281</v>
      </c>
      <c r="AB46" s="22">
        <v>5.9</v>
      </c>
    </row>
    <row r="47" spans="1:28" x14ac:dyDescent="0.2">
      <c r="A47" s="2">
        <v>40634</v>
      </c>
      <c r="B47" s="1">
        <v>0.1</v>
      </c>
      <c r="C47" s="1">
        <v>7.1</v>
      </c>
      <c r="D47" s="1">
        <v>1.4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 t="s">
        <v>143</v>
      </c>
      <c r="J47" s="9">
        <v>101.6</v>
      </c>
      <c r="L47" s="18">
        <v>1.5</v>
      </c>
      <c r="M47">
        <f>$W$13/4</f>
        <v>2.3877080447104966</v>
      </c>
      <c r="N47" s="19">
        <v>5.1900000000000002E-3</v>
      </c>
      <c r="P47" s="21">
        <v>-0.14483053973852</v>
      </c>
      <c r="Q47">
        <v>271.39999999999998</v>
      </c>
      <c r="AB47" s="22">
        <v>3.7</v>
      </c>
    </row>
    <row r="48" spans="1:28" x14ac:dyDescent="0.2">
      <c r="A48" s="2">
        <v>40725</v>
      </c>
      <c r="B48" s="1">
        <v>0.9</v>
      </c>
      <c r="C48" s="1">
        <v>7</v>
      </c>
      <c r="D48" s="1">
        <v>1.3</v>
      </c>
      <c r="E48" s="8">
        <v>2.2621262309999999</v>
      </c>
      <c r="F48" s="1">
        <v>7.6</v>
      </c>
      <c r="G48" s="1">
        <v>7</v>
      </c>
      <c r="H48" s="1">
        <v>-0.273985272</v>
      </c>
      <c r="I48" s="9" t="s">
        <v>144</v>
      </c>
      <c r="J48" s="9">
        <v>103.3</v>
      </c>
      <c r="L48" s="18">
        <v>1.1000000000000001</v>
      </c>
      <c r="M48">
        <f>$W$13/4</f>
        <v>2.3877080447104966</v>
      </c>
      <c r="N48" s="19">
        <v>0.13838</v>
      </c>
      <c r="P48" s="21">
        <v>1.06489367339286</v>
      </c>
      <c r="Q48">
        <v>288.2</v>
      </c>
      <c r="AB48" s="22">
        <v>3.8</v>
      </c>
    </row>
    <row r="49" spans="1:28" x14ac:dyDescent="0.2">
      <c r="A49" s="2">
        <v>40817</v>
      </c>
      <c r="B49" s="1">
        <v>-0.3</v>
      </c>
      <c r="C49" s="1">
        <v>6.8</v>
      </c>
      <c r="D49" s="1">
        <v>1.3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 t="s">
        <v>145</v>
      </c>
      <c r="J49" s="9">
        <v>101.1</v>
      </c>
      <c r="L49" s="18">
        <v>-0.4</v>
      </c>
      <c r="M49">
        <f>$W$13/4</f>
        <v>2.3877080447104966</v>
      </c>
      <c r="N49" s="19">
        <v>-0.40859000000000001</v>
      </c>
      <c r="P49" s="21">
        <v>-0.55039821830610003</v>
      </c>
      <c r="Q49">
        <v>300.10000000000002</v>
      </c>
      <c r="AB49" s="22">
        <v>2.6</v>
      </c>
    </row>
    <row r="50" spans="1:28" x14ac:dyDescent="0.2">
      <c r="A50" s="2">
        <v>40909</v>
      </c>
      <c r="B50" s="1">
        <v>0.2</v>
      </c>
      <c r="C50" s="1">
        <v>6.8</v>
      </c>
      <c r="D50" s="1">
        <v>1.4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 t="s">
        <v>146</v>
      </c>
      <c r="J50" s="9">
        <v>99.9</v>
      </c>
      <c r="L50" s="18">
        <v>2.1</v>
      </c>
      <c r="M50">
        <f>$W$14/4</f>
        <v>1.9659341121131604</v>
      </c>
      <c r="N50" s="19">
        <v>-0.24351</v>
      </c>
      <c r="P50" s="21">
        <v>-2.7632857326917399</v>
      </c>
      <c r="Q50">
        <v>293.10000000000002</v>
      </c>
      <c r="AB50" s="22">
        <v>0.9</v>
      </c>
    </row>
    <row r="51" spans="1:28" x14ac:dyDescent="0.2">
      <c r="A51" s="2">
        <v>41000</v>
      </c>
      <c r="B51" s="1">
        <v>0.2</v>
      </c>
      <c r="C51" s="1">
        <v>6.8</v>
      </c>
      <c r="D51" s="1">
        <v>1.4</v>
      </c>
      <c r="E51" s="8">
        <v>1.420501633</v>
      </c>
      <c r="F51" s="1">
        <v>3.7</v>
      </c>
      <c r="G51" s="1">
        <v>-0.2</v>
      </c>
      <c r="H51" s="1">
        <v>1.075717472</v>
      </c>
      <c r="I51" s="9" t="s">
        <v>147</v>
      </c>
      <c r="J51" s="9">
        <v>99.9</v>
      </c>
      <c r="L51" s="18">
        <v>0.9</v>
      </c>
      <c r="M51">
        <f>$W$14/4</f>
        <v>1.9659341121131604</v>
      </c>
      <c r="N51" s="19">
        <v>-0.22869</v>
      </c>
      <c r="P51" s="21">
        <v>-2.4222553581170398</v>
      </c>
      <c r="Q51">
        <v>282.2</v>
      </c>
      <c r="AB51" s="22">
        <v>1</v>
      </c>
    </row>
    <row r="52" spans="1:28" x14ac:dyDescent="0.2">
      <c r="A52" s="2">
        <v>41091</v>
      </c>
      <c r="B52" s="1">
        <v>0.3</v>
      </c>
      <c r="C52" s="1">
        <v>6.8</v>
      </c>
      <c r="D52" s="1">
        <v>1.2</v>
      </c>
      <c r="E52" s="8">
        <v>1.358170619</v>
      </c>
      <c r="F52" s="1">
        <v>3.8</v>
      </c>
      <c r="G52" s="1">
        <v>0.1</v>
      </c>
      <c r="H52" s="1">
        <v>0.25398210599999999</v>
      </c>
      <c r="I52" s="9" t="s">
        <v>148</v>
      </c>
      <c r="J52" s="9">
        <v>100.2</v>
      </c>
      <c r="L52" s="18">
        <v>1.2</v>
      </c>
      <c r="M52">
        <f>$W$14/4</f>
        <v>1.9659341121131604</v>
      </c>
      <c r="N52" s="19">
        <v>-0.11108999999999999</v>
      </c>
      <c r="P52" s="21">
        <v>1.3851786977531899</v>
      </c>
      <c r="Q52">
        <v>286.2</v>
      </c>
      <c r="AB52" s="22">
        <v>0.4</v>
      </c>
    </row>
    <row r="53" spans="1:28" x14ac:dyDescent="0.2">
      <c r="A53" s="2">
        <v>41183</v>
      </c>
      <c r="B53" s="1">
        <v>-0.5</v>
      </c>
      <c r="C53" s="1">
        <v>6.8</v>
      </c>
      <c r="D53" s="1">
        <v>1.4</v>
      </c>
      <c r="E53" s="8">
        <v>1.367425793</v>
      </c>
      <c r="F53" s="1">
        <v>2.5</v>
      </c>
      <c r="G53" s="1">
        <v>0.3</v>
      </c>
      <c r="H53" s="1">
        <v>1.145063817</v>
      </c>
      <c r="I53" s="9" t="s">
        <v>149</v>
      </c>
      <c r="J53" s="9">
        <v>98.3</v>
      </c>
      <c r="L53" s="18">
        <v>-1.7</v>
      </c>
      <c r="M53">
        <f>$W$14/4</f>
        <v>1.9659341121131604</v>
      </c>
      <c r="N53" s="19">
        <v>-0.45374999999999999</v>
      </c>
      <c r="P53" s="21">
        <v>-2.0513598337387799</v>
      </c>
      <c r="Q53">
        <v>316.3</v>
      </c>
      <c r="AB53" s="22">
        <v>0.2</v>
      </c>
    </row>
    <row r="54" spans="1:28" x14ac:dyDescent="0.2">
      <c r="A54" s="2">
        <v>41275</v>
      </c>
      <c r="B54" s="1">
        <v>-0.5</v>
      </c>
      <c r="C54" s="1">
        <v>6.9</v>
      </c>
      <c r="D54" s="1">
        <v>1.4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 t="s">
        <v>150</v>
      </c>
      <c r="J54" s="9">
        <v>97.2</v>
      </c>
      <c r="L54" s="18">
        <v>-0.1</v>
      </c>
      <c r="M54">
        <f>$W$15/4</f>
        <v>1.9415375243397754</v>
      </c>
      <c r="N54" s="19">
        <v>-0.35360999999999998</v>
      </c>
      <c r="P54" s="21">
        <v>-1.6960241074946001</v>
      </c>
      <c r="Q54">
        <v>294.89999999999998</v>
      </c>
      <c r="AB54" s="22">
        <v>-0.4</v>
      </c>
    </row>
    <row r="55" spans="1:28" x14ac:dyDescent="0.2">
      <c r="A55" s="2">
        <v>41365</v>
      </c>
      <c r="B55" s="1">
        <v>1.1000000000000001</v>
      </c>
      <c r="C55" s="1">
        <v>6.9</v>
      </c>
      <c r="D55" s="1">
        <v>0.9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 t="s">
        <v>151</v>
      </c>
      <c r="J55" s="9">
        <v>98.2</v>
      </c>
      <c r="L55" s="18">
        <v>0.5</v>
      </c>
      <c r="M55">
        <f>$W$15/4</f>
        <v>1.9415375243397754</v>
      </c>
      <c r="N55" s="19">
        <v>0.55430000000000001</v>
      </c>
      <c r="P55" s="21">
        <v>-1.0139256541217301</v>
      </c>
      <c r="Q55">
        <v>292.7</v>
      </c>
      <c r="AB55" s="22">
        <v>0.5</v>
      </c>
    </row>
    <row r="56" spans="1:28" x14ac:dyDescent="0.2">
      <c r="A56" s="2">
        <v>41456</v>
      </c>
      <c r="B56" s="1">
        <v>0.5</v>
      </c>
      <c r="C56" s="1">
        <v>6.8</v>
      </c>
      <c r="D56" s="1">
        <v>1.2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 t="s">
        <v>152</v>
      </c>
      <c r="J56" s="9">
        <v>98.5</v>
      </c>
      <c r="L56" s="18">
        <v>1.8</v>
      </c>
      <c r="M56">
        <f>$W$15/4</f>
        <v>1.9415375243397754</v>
      </c>
      <c r="N56" s="19">
        <v>0.30076999999999998</v>
      </c>
      <c r="P56" s="21">
        <v>-0.56297522033235003</v>
      </c>
      <c r="Q56">
        <v>300</v>
      </c>
      <c r="AB56" s="22">
        <v>0.7</v>
      </c>
    </row>
    <row r="57" spans="1:28" x14ac:dyDescent="0.2">
      <c r="A57" s="2">
        <v>41548</v>
      </c>
      <c r="B57" s="1">
        <v>0.3</v>
      </c>
      <c r="C57" s="1">
        <v>6.8</v>
      </c>
      <c r="D57" s="1">
        <v>1.1000000000000001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 t="s">
        <v>153</v>
      </c>
      <c r="J57" s="9">
        <v>99.7</v>
      </c>
      <c r="L57" s="18">
        <v>1.7</v>
      </c>
      <c r="M57">
        <f>$W$15/4</f>
        <v>1.9415375243397754</v>
      </c>
      <c r="N57" s="19">
        <v>0.30018</v>
      </c>
      <c r="P57" s="21">
        <v>-0.97062165647419929</v>
      </c>
      <c r="Q57">
        <v>316.2</v>
      </c>
      <c r="AB57" s="22">
        <v>1.5</v>
      </c>
    </row>
    <row r="58" spans="1:28" x14ac:dyDescent="0.2">
      <c r="A58" s="2">
        <v>41640</v>
      </c>
      <c r="B58" s="1">
        <v>1</v>
      </c>
      <c r="C58" s="1">
        <v>6.8</v>
      </c>
      <c r="D58" s="1">
        <v>1.1000000000000001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 t="s">
        <v>154</v>
      </c>
      <c r="J58" s="9">
        <v>100.2</v>
      </c>
      <c r="L58" s="18">
        <v>0.2</v>
      </c>
      <c r="M58">
        <f>$W$16/4</f>
        <v>1.8564409139922908</v>
      </c>
      <c r="N58" s="19">
        <v>0.39834000000000003</v>
      </c>
      <c r="P58" s="21">
        <v>-2.1286509942533809</v>
      </c>
      <c r="Q58">
        <v>305</v>
      </c>
      <c r="AB58" s="22">
        <v>2.9</v>
      </c>
    </row>
    <row r="59" spans="1:28" x14ac:dyDescent="0.2">
      <c r="A59" s="2">
        <v>41730</v>
      </c>
      <c r="B59" s="1">
        <v>0</v>
      </c>
      <c r="C59" s="1">
        <v>6.7</v>
      </c>
      <c r="D59" s="1">
        <v>1.1000000000000001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 t="s">
        <v>155</v>
      </c>
      <c r="J59" s="9">
        <v>100.9</v>
      </c>
      <c r="L59" s="18">
        <v>0.9</v>
      </c>
      <c r="M59">
        <f>$W$16/4</f>
        <v>1.8564409139922908</v>
      </c>
      <c r="N59" s="19">
        <v>0.21203</v>
      </c>
      <c r="P59" s="21">
        <v>1.2188103207842691</v>
      </c>
      <c r="Q59">
        <v>299</v>
      </c>
      <c r="AB59" s="22">
        <v>1.8</v>
      </c>
    </row>
    <row r="60" spans="1:28" x14ac:dyDescent="0.2">
      <c r="A60" s="2">
        <v>41821</v>
      </c>
      <c r="B60" s="1">
        <v>0.5</v>
      </c>
      <c r="C60" s="1">
        <v>6.7</v>
      </c>
      <c r="D60" s="1">
        <v>1.1000000000000001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 t="s">
        <v>156</v>
      </c>
      <c r="J60" s="9">
        <v>100.4</v>
      </c>
      <c r="L60" s="18">
        <v>2</v>
      </c>
      <c r="M60">
        <f>$W$16/4</f>
        <v>1.8564409139922908</v>
      </c>
      <c r="N60" s="19">
        <v>0.46937000000000001</v>
      </c>
      <c r="P60" s="21">
        <v>-1.027837753629449</v>
      </c>
      <c r="Q60">
        <v>305.5</v>
      </c>
      <c r="AB60" s="22">
        <v>1.8</v>
      </c>
    </row>
    <row r="61" spans="1:28" x14ac:dyDescent="0.2">
      <c r="A61" s="2">
        <v>41913</v>
      </c>
      <c r="B61" s="1">
        <v>0.8</v>
      </c>
      <c r="C61" s="1">
        <v>6.6</v>
      </c>
      <c r="D61" s="1">
        <v>1.1000000000000001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 t="s">
        <v>157</v>
      </c>
      <c r="J61" s="9">
        <v>99.6</v>
      </c>
      <c r="L61" s="18">
        <v>1.8</v>
      </c>
      <c r="M61">
        <f>$W$16/4</f>
        <v>1.8564409139922908</v>
      </c>
      <c r="N61" s="19">
        <v>0.35433999999999999</v>
      </c>
      <c r="P61" s="21">
        <v>-1.9701090788438</v>
      </c>
      <c r="Q61">
        <v>327.60000000000002</v>
      </c>
      <c r="AB61" s="22">
        <v>2.2999999999999998</v>
      </c>
    </row>
    <row r="62" spans="1:28" x14ac:dyDescent="0.2">
      <c r="A62" s="2">
        <v>42005</v>
      </c>
      <c r="B62" s="1">
        <v>-0.5</v>
      </c>
      <c r="C62" s="1">
        <v>6.5</v>
      </c>
      <c r="D62" s="1">
        <v>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 t="s">
        <v>158</v>
      </c>
      <c r="J62" s="9">
        <v>99.3</v>
      </c>
      <c r="L62" s="18">
        <v>0.9</v>
      </c>
      <c r="M62">
        <f>$W$17/4</f>
        <v>1.7603322198688751</v>
      </c>
      <c r="N62" s="19">
        <v>0.63656999999999997</v>
      </c>
      <c r="P62" s="21">
        <v>-3.7741022088656102</v>
      </c>
      <c r="Q62">
        <v>315.8</v>
      </c>
      <c r="AB62" s="22">
        <v>0.8</v>
      </c>
    </row>
    <row r="63" spans="1:28" x14ac:dyDescent="0.2">
      <c r="A63" s="2">
        <v>42095</v>
      </c>
      <c r="B63" s="1">
        <v>0.8</v>
      </c>
      <c r="C63" s="1">
        <v>6.4</v>
      </c>
      <c r="D63" s="1">
        <v>2.2999999999999998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 t="s">
        <v>159</v>
      </c>
      <c r="J63" s="9">
        <v>100.3</v>
      </c>
      <c r="L63" s="18">
        <v>1.9</v>
      </c>
      <c r="M63">
        <f>$W$17/4</f>
        <v>1.7603322198688751</v>
      </c>
      <c r="N63" s="19">
        <v>0.47854000000000002</v>
      </c>
      <c r="P63" s="21">
        <v>1.6784047388933101</v>
      </c>
      <c r="Q63">
        <v>301.8</v>
      </c>
      <c r="AB63" s="22">
        <v>1.6</v>
      </c>
    </row>
    <row r="64" spans="1:28" x14ac:dyDescent="0.2">
      <c r="A64" s="2">
        <v>42186</v>
      </c>
      <c r="B64" s="1">
        <v>0.4</v>
      </c>
      <c r="C64" s="1">
        <v>6.3</v>
      </c>
      <c r="D64" s="1">
        <v>2.5</v>
      </c>
      <c r="E64" s="8">
        <v>0.657554113</v>
      </c>
      <c r="F64" s="1">
        <v>4.8</v>
      </c>
      <c r="G64" s="1">
        <v>5.6</v>
      </c>
      <c r="H64" s="1">
        <v>0.34922859699999997</v>
      </c>
      <c r="I64" s="9" t="s">
        <v>160</v>
      </c>
      <c r="J64" s="9">
        <v>100.8</v>
      </c>
      <c r="L64" s="18">
        <v>0.1</v>
      </c>
      <c r="M64">
        <f>$W$17/4</f>
        <v>1.7603322198688751</v>
      </c>
      <c r="N64" s="19">
        <v>0.37979000000000002</v>
      </c>
      <c r="P64" s="21">
        <v>-1.9865240500791499</v>
      </c>
      <c r="Q64">
        <v>315.5</v>
      </c>
      <c r="AB64" s="22">
        <v>1.5</v>
      </c>
    </row>
    <row r="65" spans="1:28" x14ac:dyDescent="0.2">
      <c r="A65" s="2">
        <v>42278</v>
      </c>
      <c r="B65" s="1">
        <v>0.4</v>
      </c>
      <c r="C65" s="1">
        <v>6.3</v>
      </c>
      <c r="D65" s="1">
        <v>1.6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 t="s">
        <v>161</v>
      </c>
      <c r="J65" s="9">
        <v>100</v>
      </c>
      <c r="L65" s="18">
        <v>-0.5</v>
      </c>
      <c r="M65">
        <f>$W$17/4</f>
        <v>1.7603322198688751</v>
      </c>
      <c r="N65" s="19">
        <v>0.46306000000000003</v>
      </c>
      <c r="P65" s="21">
        <v>0.22794261530882001</v>
      </c>
      <c r="Q65">
        <v>338.9</v>
      </c>
      <c r="AB65" s="22">
        <v>1.1000000000000001</v>
      </c>
    </row>
    <row r="66" spans="1:28" x14ac:dyDescent="0.2">
      <c r="A66" s="2">
        <v>42370</v>
      </c>
      <c r="B66" s="1">
        <v>0.8</v>
      </c>
      <c r="C66" s="1">
        <v>6.2</v>
      </c>
      <c r="D66" s="1">
        <v>1.1000000000000001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 t="s">
        <v>162</v>
      </c>
      <c r="J66" s="9">
        <v>100.2</v>
      </c>
      <c r="L66" s="18">
        <v>1.2</v>
      </c>
      <c r="M66">
        <f>$W$18/4</f>
        <v>1.71219055111046</v>
      </c>
      <c r="N66" s="19">
        <v>0.57313000000000003</v>
      </c>
      <c r="P66" s="21">
        <v>0.33956075174650002</v>
      </c>
      <c r="Q66">
        <v>325.3</v>
      </c>
      <c r="AB66" s="22">
        <v>2.5</v>
      </c>
    </row>
    <row r="67" spans="1:28" x14ac:dyDescent="0.2">
      <c r="A67" s="2">
        <v>42461</v>
      </c>
      <c r="B67" s="1">
        <v>0.5</v>
      </c>
      <c r="C67" s="1">
        <v>6.1</v>
      </c>
      <c r="D67" s="1">
        <v>0.9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 t="s">
        <v>163</v>
      </c>
      <c r="J67" s="9">
        <v>100</v>
      </c>
      <c r="L67" s="18">
        <v>1.2</v>
      </c>
      <c r="M67">
        <f>$W$18/4</f>
        <v>1.71219055111046</v>
      </c>
      <c r="N67" s="19">
        <v>0.22178</v>
      </c>
      <c r="P67" s="21">
        <v>-6.6427148916800002E-2</v>
      </c>
      <c r="Q67">
        <v>314.2</v>
      </c>
      <c r="AB67" s="22">
        <v>2.2000000000000002</v>
      </c>
    </row>
    <row r="68" spans="1:28" x14ac:dyDescent="0.2">
      <c r="A68" s="2">
        <v>42552</v>
      </c>
      <c r="B68" s="1">
        <v>0.2</v>
      </c>
      <c r="C68" s="1">
        <v>6</v>
      </c>
      <c r="D68" s="1">
        <v>1.1000000000000001</v>
      </c>
      <c r="E68" s="8">
        <v>-0.123371918</v>
      </c>
      <c r="F68" s="1">
        <v>1.7</v>
      </c>
      <c r="G68" s="1">
        <v>3.5</v>
      </c>
      <c r="H68" s="1">
        <v>0.72955927700000001</v>
      </c>
      <c r="I68" s="9" t="s">
        <v>164</v>
      </c>
      <c r="J68" s="9">
        <v>99.2</v>
      </c>
      <c r="L68" s="18">
        <v>-0.1</v>
      </c>
      <c r="M68">
        <f>$W$18/4</f>
        <v>1.71219055111046</v>
      </c>
      <c r="N68" s="19">
        <v>0.47817999999999999</v>
      </c>
      <c r="P68" s="21">
        <v>1.91977487274632</v>
      </c>
      <c r="Q68">
        <v>333.4</v>
      </c>
      <c r="AB68" s="22">
        <v>2</v>
      </c>
    </row>
    <row r="69" spans="1:28" x14ac:dyDescent="0.2">
      <c r="A69" s="2">
        <v>42644</v>
      </c>
      <c r="B69" s="1">
        <v>0.4</v>
      </c>
      <c r="C69" s="1">
        <v>6</v>
      </c>
      <c r="D69" s="1">
        <v>1.1000000000000001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 t="s">
        <v>165</v>
      </c>
      <c r="J69" s="9">
        <v>101.1</v>
      </c>
      <c r="L69" s="18">
        <v>0.6</v>
      </c>
      <c r="M69">
        <f>$W$18/4</f>
        <v>1.71219055111046</v>
      </c>
      <c r="N69" s="19">
        <v>0.78015999999999996</v>
      </c>
      <c r="P69" s="21">
        <v>4.7208648124989621</v>
      </c>
      <c r="Q69">
        <v>358.1</v>
      </c>
      <c r="AB69" s="22">
        <v>1.9</v>
      </c>
    </row>
    <row r="70" spans="1:28" x14ac:dyDescent="0.2">
      <c r="A70" s="2">
        <v>42736</v>
      </c>
      <c r="B70" s="1">
        <v>1.2</v>
      </c>
      <c r="C70" s="1">
        <v>5.9</v>
      </c>
      <c r="D70" s="1">
        <v>0.9</v>
      </c>
      <c r="E70" s="8">
        <v>0.28572332</v>
      </c>
      <c r="F70" s="1">
        <v>4.3</v>
      </c>
      <c r="G70" s="1">
        <v>4</v>
      </c>
      <c r="H70" s="1">
        <v>-0.225438633</v>
      </c>
      <c r="I70" s="9" t="s">
        <v>166</v>
      </c>
      <c r="J70" s="9">
        <v>101.4</v>
      </c>
      <c r="L70" s="18">
        <v>2.6</v>
      </c>
      <c r="M70">
        <f>$W$19/4</f>
        <v>1.7368001982913341</v>
      </c>
      <c r="N70" s="19">
        <v>0.69562000000000002</v>
      </c>
      <c r="P70" s="21">
        <v>6.0890419589796583</v>
      </c>
      <c r="Q70">
        <v>326.39999999999998</v>
      </c>
      <c r="AB70" s="22">
        <v>2.2999999999999998</v>
      </c>
    </row>
    <row r="71" spans="1:28" x14ac:dyDescent="0.2">
      <c r="A71" s="2">
        <v>42826</v>
      </c>
      <c r="B71" s="1">
        <v>0.9</v>
      </c>
      <c r="C71" s="1">
        <v>5.7</v>
      </c>
      <c r="D71" s="1">
        <v>1.5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 t="s">
        <v>167</v>
      </c>
      <c r="J71" s="9">
        <v>102.3</v>
      </c>
      <c r="L71" s="18">
        <v>1.7</v>
      </c>
      <c r="M71">
        <f>$W$19/4</f>
        <v>1.7368001982913341</v>
      </c>
      <c r="N71" s="19">
        <v>0.79635</v>
      </c>
      <c r="P71" s="21">
        <v>-3.40669355065251</v>
      </c>
      <c r="Q71">
        <v>332.7</v>
      </c>
      <c r="AB71" s="22">
        <v>2.7</v>
      </c>
    </row>
    <row r="72" spans="1:28" x14ac:dyDescent="0.2">
      <c r="A72" s="2">
        <v>42917</v>
      </c>
      <c r="B72" s="1">
        <v>0.6</v>
      </c>
      <c r="C72" s="1">
        <v>5.6</v>
      </c>
      <c r="D72" s="1">
        <v>1.6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 t="s">
        <v>168</v>
      </c>
      <c r="J72" s="9">
        <v>102</v>
      </c>
      <c r="L72" s="18">
        <v>1.2</v>
      </c>
      <c r="M72">
        <f>$W$19/4</f>
        <v>1.7368001982913341</v>
      </c>
      <c r="N72" s="19">
        <v>0.74746000000000001</v>
      </c>
      <c r="P72" s="21">
        <v>-0.31706445333054001</v>
      </c>
      <c r="Q72">
        <v>343.2</v>
      </c>
      <c r="AB72" s="22">
        <v>3.2</v>
      </c>
    </row>
    <row r="73" spans="1:28" x14ac:dyDescent="0.2">
      <c r="A73" s="2">
        <v>43009</v>
      </c>
      <c r="B73" s="1">
        <v>0.9</v>
      </c>
      <c r="C73" s="1">
        <v>5.5</v>
      </c>
      <c r="D73" s="1">
        <v>1.2</v>
      </c>
      <c r="E73" s="8">
        <v>0.325841308</v>
      </c>
      <c r="F73" s="1">
        <v>6.8</v>
      </c>
      <c r="G73" s="1">
        <v>5.6</v>
      </c>
      <c r="H73" s="1">
        <v>0.300921771</v>
      </c>
      <c r="I73" s="9" t="s">
        <v>169</v>
      </c>
      <c r="J73" s="9">
        <v>102.3</v>
      </c>
      <c r="L73" s="18">
        <v>1.1000000000000001</v>
      </c>
      <c r="M73">
        <f>$W$19/4</f>
        <v>1.7368001982913341</v>
      </c>
      <c r="N73" s="19">
        <v>0.79752999999999996</v>
      </c>
      <c r="P73" s="21">
        <v>0.1557393708772</v>
      </c>
      <c r="Q73">
        <v>373.8</v>
      </c>
      <c r="AB73" s="22">
        <v>3.8</v>
      </c>
    </row>
    <row r="74" spans="1:28" x14ac:dyDescent="0.2">
      <c r="A74" s="2">
        <v>43101</v>
      </c>
      <c r="B74" s="1">
        <v>-0.6</v>
      </c>
      <c r="C74" s="1">
        <v>5.4</v>
      </c>
      <c r="D74" s="1">
        <v>1.4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 t="s">
        <v>170</v>
      </c>
      <c r="J74" s="9">
        <v>103.5</v>
      </c>
      <c r="L74" s="18">
        <v>0.8</v>
      </c>
      <c r="M74">
        <f>$W$20/4</f>
        <v>1.6874434581278699</v>
      </c>
      <c r="N74" s="19">
        <v>-3.4000000000000002E-4</v>
      </c>
      <c r="P74" s="21">
        <v>-1.3359061678837321</v>
      </c>
      <c r="Q74">
        <v>341.7</v>
      </c>
      <c r="AB74" s="22">
        <v>1.9</v>
      </c>
    </row>
    <row r="75" spans="1:28" x14ac:dyDescent="0.2">
      <c r="A75" s="2">
        <v>43191</v>
      </c>
      <c r="B75" s="1">
        <v>0.8</v>
      </c>
      <c r="C75" s="1">
        <v>5.2</v>
      </c>
      <c r="D75" s="1">
        <v>1.3</v>
      </c>
      <c r="E75" s="8">
        <v>0.41904761899999998</v>
      </c>
      <c r="F75" s="1">
        <v>3.4</v>
      </c>
      <c r="G75" s="1">
        <v>3.1</v>
      </c>
      <c r="H75" s="1">
        <v>0.307884873</v>
      </c>
      <c r="I75" s="9" t="s">
        <v>171</v>
      </c>
      <c r="J75" s="9">
        <v>102.6</v>
      </c>
      <c r="L75" s="18">
        <v>0.3</v>
      </c>
      <c r="M75">
        <f>$W$20/4</f>
        <v>1.6874434581278699</v>
      </c>
      <c r="N75" s="19">
        <v>0.55849000000000004</v>
      </c>
      <c r="P75" s="21">
        <v>3.5229242764519122</v>
      </c>
      <c r="Q75">
        <v>337.3</v>
      </c>
      <c r="AB75" s="22">
        <v>1.8</v>
      </c>
    </row>
    <row r="76" spans="1:28" x14ac:dyDescent="0.2">
      <c r="A76" s="2">
        <v>43282</v>
      </c>
      <c r="B76" s="1">
        <v>-0.9</v>
      </c>
      <c r="C76" s="1">
        <v>5.0999999999999996</v>
      </c>
      <c r="D76" s="1">
        <v>1.4</v>
      </c>
      <c r="E76" s="8">
        <v>0.311971673</v>
      </c>
      <c r="F76" s="1">
        <v>1.3</v>
      </c>
      <c r="G76" s="1">
        <v>5</v>
      </c>
      <c r="H76" s="1">
        <v>2.071250934</v>
      </c>
      <c r="I76" s="9" t="s">
        <v>172</v>
      </c>
      <c r="J76" s="9">
        <v>101.3</v>
      </c>
      <c r="L76" s="18">
        <v>-0.9</v>
      </c>
      <c r="M76">
        <f>$W$20/4</f>
        <v>1.6874434581278699</v>
      </c>
      <c r="N76" s="19">
        <v>-2.4459999999999999E-2</v>
      </c>
      <c r="P76" s="21">
        <v>2.7414166084687399</v>
      </c>
      <c r="Q76">
        <v>355.5</v>
      </c>
      <c r="AB76" s="22">
        <v>0.2</v>
      </c>
    </row>
    <row r="77" spans="1:28" x14ac:dyDescent="0.2">
      <c r="A77" s="2">
        <v>43374</v>
      </c>
      <c r="B77" s="1">
        <v>0.9</v>
      </c>
      <c r="C77" s="1">
        <v>5</v>
      </c>
      <c r="D77" s="1">
        <v>1.4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 t="s">
        <v>173</v>
      </c>
      <c r="J77" s="9">
        <v>100.5</v>
      </c>
      <c r="L77" s="18">
        <v>-0.1</v>
      </c>
      <c r="M77">
        <f>$W$20/4</f>
        <v>1.6874434581278699</v>
      </c>
      <c r="N77" s="19">
        <v>0.68808000000000002</v>
      </c>
      <c r="P77" s="21">
        <v>0.64463924002540995</v>
      </c>
      <c r="Q77">
        <v>396.4</v>
      </c>
      <c r="AB77" s="22">
        <v>0.1</v>
      </c>
    </row>
    <row r="78" spans="1:28" x14ac:dyDescent="0.2">
      <c r="A78" s="2">
        <v>43466</v>
      </c>
      <c r="B78" s="1">
        <v>0.7</v>
      </c>
      <c r="C78" s="1">
        <v>5</v>
      </c>
      <c r="D78" s="1">
        <v>1.5</v>
      </c>
      <c r="E78" s="8">
        <v>6.6393218000000004E-2</v>
      </c>
      <c r="F78" s="1">
        <v>3</v>
      </c>
      <c r="G78" s="1">
        <v>5.5</v>
      </c>
      <c r="H78" s="1">
        <v>0.859144515</v>
      </c>
      <c r="I78" s="9" t="s">
        <v>174</v>
      </c>
      <c r="J78" s="9">
        <v>99.7</v>
      </c>
      <c r="L78" s="18">
        <v>3.7</v>
      </c>
      <c r="M78">
        <f>$W$21/4</f>
        <v>1.4876251885982867</v>
      </c>
      <c r="N78" s="19">
        <v>0.59633000000000003</v>
      </c>
      <c r="P78" s="21">
        <v>-4.0908053794580796</v>
      </c>
      <c r="Q78">
        <v>364.1</v>
      </c>
      <c r="AB78" s="22">
        <v>1.4</v>
      </c>
    </row>
    <row r="79" spans="1:28" x14ac:dyDescent="0.2">
      <c r="A79" s="2">
        <v>43556</v>
      </c>
      <c r="B79" s="1">
        <v>0</v>
      </c>
      <c r="C79" s="1">
        <v>5</v>
      </c>
      <c r="D79" s="1">
        <v>1.5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 t="s">
        <v>175</v>
      </c>
      <c r="J79" s="9">
        <v>99.9</v>
      </c>
      <c r="L79" s="18">
        <v>-1.5</v>
      </c>
      <c r="M79">
        <f>$W$21/4</f>
        <v>1.4876251885982867</v>
      </c>
      <c r="N79" s="19">
        <v>0.35109000000000001</v>
      </c>
      <c r="P79" s="21">
        <v>0.49104950760075</v>
      </c>
      <c r="Q79">
        <v>374.5</v>
      </c>
      <c r="AB79" s="22">
        <v>0.6</v>
      </c>
    </row>
    <row r="80" spans="1:28" x14ac:dyDescent="0.2">
      <c r="A80" s="2">
        <v>43647</v>
      </c>
      <c r="B80" s="1">
        <v>0</v>
      </c>
      <c r="C80" s="1">
        <v>5</v>
      </c>
      <c r="D80" s="1">
        <v>0.9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 t="s">
        <v>176</v>
      </c>
      <c r="J80" s="9">
        <v>99.9</v>
      </c>
      <c r="L80" s="18">
        <v>0.9</v>
      </c>
      <c r="M80">
        <f>$W$21/4</f>
        <v>1.4876251885982867</v>
      </c>
      <c r="N80" s="19">
        <v>0.16294</v>
      </c>
      <c r="P80" s="21">
        <v>-3.0442562017970989</v>
      </c>
      <c r="Q80">
        <v>376.9</v>
      </c>
      <c r="AB80" s="22">
        <v>1.5</v>
      </c>
    </row>
    <row r="81" spans="1:28" x14ac:dyDescent="0.2">
      <c r="A81" s="2">
        <v>43739</v>
      </c>
      <c r="B81" s="1">
        <v>0.3</v>
      </c>
      <c r="C81" s="1">
        <v>5</v>
      </c>
      <c r="D81" s="1">
        <v>1.5</v>
      </c>
      <c r="E81" s="8">
        <v>-0.37379028399999997</v>
      </c>
      <c r="F81" s="1">
        <v>2</v>
      </c>
      <c r="G81" s="1">
        <v>2</v>
      </c>
      <c r="H81" s="1">
        <v>-0.444042086</v>
      </c>
      <c r="I81" s="9" t="s">
        <v>177</v>
      </c>
      <c r="J81" s="9">
        <v>99.2</v>
      </c>
      <c r="L81" s="18">
        <v>-1.1000000000000001</v>
      </c>
      <c r="M81">
        <f>$W$21/4</f>
        <v>1.4876251885982867</v>
      </c>
      <c r="N81" s="19">
        <v>5.6030000000000003E-2</v>
      </c>
      <c r="P81" s="21">
        <v>-2.5458453917278212</v>
      </c>
      <c r="Q81">
        <v>414.7</v>
      </c>
      <c r="AB81" s="22">
        <v>0.9</v>
      </c>
    </row>
    <row r="82" spans="1:28" x14ac:dyDescent="0.2">
      <c r="A82" s="2">
        <v>43831</v>
      </c>
      <c r="B82" s="1">
        <v>-1.8</v>
      </c>
      <c r="C82" s="1">
        <v>5</v>
      </c>
      <c r="D82" s="1">
        <v>1.3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 t="s">
        <v>178</v>
      </c>
      <c r="J82" s="9">
        <v>100.1</v>
      </c>
      <c r="L82" s="18">
        <v>-2</v>
      </c>
      <c r="M82">
        <f>$W$22/4</f>
        <v>0.55965958918530134</v>
      </c>
      <c r="N82" s="19">
        <v>-3.4341699999999999</v>
      </c>
      <c r="P82" s="21">
        <v>3.62882309515027</v>
      </c>
      <c r="Q82">
        <v>379</v>
      </c>
      <c r="AB82" s="22">
        <v>-1.5</v>
      </c>
    </row>
    <row r="83" spans="1:28" x14ac:dyDescent="0.2">
      <c r="A83" s="2">
        <v>43922</v>
      </c>
      <c r="B83" s="1">
        <v>-9.1999999999999993</v>
      </c>
      <c r="C83" s="1">
        <v>6.1</v>
      </c>
      <c r="D83" s="1">
        <v>1.1000000000000001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 t="s">
        <v>179</v>
      </c>
      <c r="J83" s="9">
        <v>84.3</v>
      </c>
      <c r="L83" s="18">
        <v>-20.5</v>
      </c>
      <c r="M83">
        <f>$W$22/4</f>
        <v>0.55965958918530134</v>
      </c>
      <c r="N83" s="19">
        <v>-11.27702</v>
      </c>
      <c r="P83" s="21">
        <v>-8.32119646560575</v>
      </c>
      <c r="Q83">
        <v>429</v>
      </c>
      <c r="AB83" s="22">
        <v>-10.6</v>
      </c>
    </row>
    <row r="84" spans="1:28" x14ac:dyDescent="0.2">
      <c r="A84" s="2">
        <v>44013</v>
      </c>
      <c r="B84" s="1">
        <v>8.9</v>
      </c>
      <c r="C84" s="1">
        <v>6.3</v>
      </c>
      <c r="D84" s="1">
        <v>0.5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 t="s">
        <v>180</v>
      </c>
      <c r="J84" s="9">
        <v>97.6</v>
      </c>
      <c r="L84" s="18">
        <v>17.2</v>
      </c>
      <c r="M84">
        <f>$W$22/4</f>
        <v>0.55965958918530134</v>
      </c>
      <c r="N84" s="19">
        <v>12.103949999999999</v>
      </c>
      <c r="P84" s="21">
        <v>0.72399981900943</v>
      </c>
      <c r="Q84">
        <v>438.3</v>
      </c>
      <c r="AB84" s="22">
        <v>-2.6</v>
      </c>
    </row>
    <row r="85" spans="1:28" x14ac:dyDescent="0.2">
      <c r="A85" s="2">
        <v>44105</v>
      </c>
      <c r="B85" s="1">
        <v>0.8</v>
      </c>
      <c r="C85" s="1">
        <v>6.1</v>
      </c>
      <c r="D85" s="1">
        <v>0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 t="s">
        <v>181</v>
      </c>
      <c r="J85" s="9">
        <v>101.3</v>
      </c>
      <c r="L85" s="18">
        <v>4.5</v>
      </c>
      <c r="M85">
        <f>$W$22/4</f>
        <v>0.55965958918530134</v>
      </c>
      <c r="N85" s="19">
        <v>-6.2100000000000002E-2</v>
      </c>
      <c r="P85" s="21">
        <v>-0.39667660907039998</v>
      </c>
      <c r="Q85">
        <v>470.2</v>
      </c>
      <c r="AB85" s="22">
        <v>-2.1</v>
      </c>
    </row>
    <row r="86" spans="1:28" x14ac:dyDescent="0.2">
      <c r="A86" s="2">
        <v>44197</v>
      </c>
      <c r="B86" s="1">
        <v>-1.3</v>
      </c>
      <c r="C86" s="1">
        <v>6</v>
      </c>
      <c r="D86" s="1">
        <v>1.8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 t="s">
        <v>182</v>
      </c>
      <c r="J86" s="9">
        <v>100.9</v>
      </c>
      <c r="L86" s="18">
        <v>2.6</v>
      </c>
      <c r="M86">
        <f>$W$23/4</f>
        <v>2.1121173540703531</v>
      </c>
      <c r="N86" s="19">
        <v>0.39471000000000001</v>
      </c>
      <c r="P86" s="21">
        <v>7.4757720944453796</v>
      </c>
      <c r="Q86">
        <v>458</v>
      </c>
      <c r="AB86" s="22">
        <v>-1.6</v>
      </c>
    </row>
    <row r="87" spans="1:28" x14ac:dyDescent="0.2">
      <c r="A87" s="2">
        <v>44287</v>
      </c>
      <c r="B87" s="1">
        <v>2.2000000000000002</v>
      </c>
      <c r="C87" s="1">
        <v>5.9</v>
      </c>
      <c r="D87" s="1">
        <v>1.3</v>
      </c>
      <c r="E87" s="8">
        <v>-0.279045455</v>
      </c>
      <c r="F87" s="1">
        <v>26.9</v>
      </c>
      <c r="G87" s="1">
        <v>19.5</v>
      </c>
      <c r="H87" s="1">
        <v>-1.173164289</v>
      </c>
      <c r="I87" s="9" t="s">
        <v>183</v>
      </c>
      <c r="J87" s="9">
        <v>100.1</v>
      </c>
      <c r="L87" s="18">
        <v>1</v>
      </c>
      <c r="M87">
        <f>$W$23/4</f>
        <v>2.1121173540703531</v>
      </c>
      <c r="N87" s="19">
        <v>2.10263</v>
      </c>
      <c r="P87" s="21">
        <v>8.6168710763757801</v>
      </c>
      <c r="Q87">
        <v>455.3</v>
      </c>
      <c r="AB87" s="22">
        <v>10.8</v>
      </c>
    </row>
    <row r="88" spans="1:28" x14ac:dyDescent="0.2">
      <c r="A88" s="2">
        <v>44378</v>
      </c>
      <c r="B88" s="1">
        <v>0.7</v>
      </c>
      <c r="C88" s="1">
        <v>5.5</v>
      </c>
      <c r="D88" s="1">
        <v>2.1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 t="s">
        <v>184</v>
      </c>
      <c r="J88" s="9">
        <v>99.8</v>
      </c>
      <c r="L88" s="18">
        <v>-0.6</v>
      </c>
      <c r="M88">
        <f>$W$23/4</f>
        <v>2.1121173540703531</v>
      </c>
      <c r="N88" s="19">
        <v>2.0802700000000001</v>
      </c>
      <c r="P88" s="21">
        <v>3.1575562492633602</v>
      </c>
      <c r="Q88">
        <v>441.4</v>
      </c>
      <c r="AB88" s="22">
        <v>2.4</v>
      </c>
    </row>
    <row r="89" spans="1:28" x14ac:dyDescent="0.2">
      <c r="A89" s="2">
        <v>44470</v>
      </c>
      <c r="B89" s="1">
        <v>0</v>
      </c>
      <c r="C89" s="1">
        <v>5.3</v>
      </c>
      <c r="D89" s="1">
        <v>3.6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 t="s">
        <v>185</v>
      </c>
      <c r="J89" s="9">
        <v>99.9</v>
      </c>
      <c r="L89" s="18">
        <v>3.7</v>
      </c>
      <c r="M89">
        <f>$W$23/4</f>
        <v>2.1121173540703531</v>
      </c>
      <c r="N89" s="19">
        <v>0.54925999999999997</v>
      </c>
      <c r="P89" s="21">
        <v>6.5731795404730997</v>
      </c>
      <c r="Q89">
        <v>500.6</v>
      </c>
      <c r="AB89" s="22">
        <v>1.6</v>
      </c>
    </row>
    <row r="90" spans="1:28" x14ac:dyDescent="0.2">
      <c r="A90" s="2">
        <v>44562</v>
      </c>
      <c r="B90" s="1">
        <v>1</v>
      </c>
      <c r="C90" s="1">
        <v>5.0999999999999996</v>
      </c>
      <c r="D90" s="1">
        <v>3.1</v>
      </c>
      <c r="E90" s="8">
        <v>0.10565907500000001</v>
      </c>
      <c r="F90" s="1">
        <v>3.9</v>
      </c>
      <c r="G90" s="1">
        <v>6.8</v>
      </c>
      <c r="H90" s="1">
        <v>0.44063753</v>
      </c>
      <c r="I90" s="9" t="s">
        <v>186</v>
      </c>
      <c r="J90" s="9">
        <v>101</v>
      </c>
      <c r="L90" s="18">
        <v>-0.1</v>
      </c>
      <c r="M90">
        <f>$W$24/4</f>
        <v>0.74727102150913183</v>
      </c>
      <c r="N90" s="19">
        <v>0.60416999999999998</v>
      </c>
      <c r="P90" s="21">
        <v>5.6895696947783003</v>
      </c>
      <c r="Q90">
        <v>437.3</v>
      </c>
      <c r="AB90" s="22">
        <v>4</v>
      </c>
    </row>
    <row r="91" spans="1:28" x14ac:dyDescent="0.2">
      <c r="A91" s="2">
        <v>44652</v>
      </c>
      <c r="B91" s="1">
        <v>-0.1</v>
      </c>
      <c r="C91" s="1">
        <v>5.0999999999999996</v>
      </c>
      <c r="D91" s="1">
        <v>3.7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 t="s">
        <v>187</v>
      </c>
      <c r="J91" s="9">
        <v>98.3</v>
      </c>
      <c r="L91" s="18">
        <v>0.9</v>
      </c>
      <c r="M91">
        <f>$W$24/4</f>
        <v>0.74727102150913183</v>
      </c>
      <c r="N91" s="19">
        <v>0.81647999999999998</v>
      </c>
      <c r="P91" s="21">
        <v>8.4726718504168996</v>
      </c>
      <c r="Q91">
        <v>447.7</v>
      </c>
      <c r="AB91" s="22">
        <v>1.6</v>
      </c>
    </row>
    <row r="92" spans="1:28" x14ac:dyDescent="0.2">
      <c r="A92" s="2">
        <v>44743</v>
      </c>
      <c r="B92" s="1">
        <v>0.4</v>
      </c>
      <c r="C92" s="1">
        <v>5.5</v>
      </c>
      <c r="D92" s="1">
        <v>3.8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 t="s">
        <v>188</v>
      </c>
      <c r="J92" s="9">
        <v>98.5</v>
      </c>
      <c r="L92" s="18">
        <v>1</v>
      </c>
      <c r="M92">
        <f>$W$24/4</f>
        <v>0.74727102150913183</v>
      </c>
      <c r="N92" s="19">
        <v>0.47155000000000002</v>
      </c>
      <c r="P92" s="21">
        <v>-2.3418192944524998</v>
      </c>
      <c r="Q92">
        <v>453.3</v>
      </c>
      <c r="AB92" s="22">
        <v>1.2</v>
      </c>
    </row>
    <row r="93" spans="1:28" x14ac:dyDescent="0.2">
      <c r="A93" s="2">
        <v>44835</v>
      </c>
      <c r="B93" s="1">
        <v>-0.4</v>
      </c>
      <c r="C93" s="1">
        <v>5.5</v>
      </c>
      <c r="D93" s="1">
        <v>5.2</v>
      </c>
      <c r="E93" s="8">
        <v>2.112756133</v>
      </c>
      <c r="F93" s="1">
        <v>0.7</v>
      </c>
      <c r="G93" s="1">
        <v>2.6</v>
      </c>
      <c r="H93" s="1">
        <v>2.8696497490000001</v>
      </c>
      <c r="I93" s="9" t="s">
        <v>189</v>
      </c>
      <c r="J93" s="9">
        <v>99.2</v>
      </c>
      <c r="L93" s="18">
        <v>-1.1000000000000001</v>
      </c>
      <c r="M93">
        <f>$W$24/4</f>
        <v>0.74727102150913183</v>
      </c>
      <c r="N93" s="19">
        <v>-6.8700000000000002E-3</v>
      </c>
      <c r="P93" s="21">
        <v>-1.3515218563061</v>
      </c>
      <c r="Q93">
        <v>568.9</v>
      </c>
      <c r="AB93" s="22">
        <v>0.8</v>
      </c>
    </row>
    <row r="94" spans="1:28" x14ac:dyDescent="0.2">
      <c r="A94" s="2">
        <v>44927</v>
      </c>
      <c r="B94" s="1">
        <v>0.1</v>
      </c>
      <c r="C94" s="1">
        <v>5.5</v>
      </c>
      <c r="D94" s="1">
        <v>5.5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 t="s">
        <v>190</v>
      </c>
      <c r="J94" s="9">
        <v>99</v>
      </c>
      <c r="L94" s="18">
        <v>-0.2</v>
      </c>
      <c r="N94" s="19">
        <v>4.138E-2</v>
      </c>
      <c r="P94" s="21">
        <v>-14.338800721338</v>
      </c>
      <c r="Q94">
        <v>497</v>
      </c>
      <c r="AB94" s="22">
        <v>-0.1</v>
      </c>
    </row>
    <row r="95" spans="1:28" x14ac:dyDescent="0.2">
      <c r="A95" s="2">
        <v>45017</v>
      </c>
      <c r="B95" s="1">
        <v>0</v>
      </c>
      <c r="C95" s="1">
        <v>5.6</v>
      </c>
      <c r="D95" s="1">
        <v>5.6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 t="s">
        <v>191</v>
      </c>
      <c r="J95" s="9">
        <v>97.3</v>
      </c>
      <c r="L95" s="18">
        <v>-0.9</v>
      </c>
      <c r="N95" s="19">
        <v>0.12595999999999999</v>
      </c>
      <c r="P95" s="21">
        <v>-10.59271501772808</v>
      </c>
      <c r="Q95">
        <v>477.6</v>
      </c>
      <c r="AB95" s="22">
        <v>0.1</v>
      </c>
    </row>
    <row r="96" spans="1:28" x14ac:dyDescent="0.2">
      <c r="A96" s="2">
        <v>45108</v>
      </c>
      <c r="B96" s="1">
        <v>0</v>
      </c>
      <c r="C96" s="1">
        <v>5.7</v>
      </c>
      <c r="D96" s="1">
        <v>5.8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 t="s">
        <v>192</v>
      </c>
      <c r="J96" s="9">
        <v>95.4</v>
      </c>
      <c r="L96" s="18">
        <v>-0.7</v>
      </c>
      <c r="N96" s="19">
        <v>-6.3670000000000004E-2</v>
      </c>
      <c r="P96" s="21">
        <v>6.2133601011670002E-2</v>
      </c>
      <c r="AB96" s="22">
        <v>-0.3</v>
      </c>
    </row>
    <row r="97" spans="1:28" x14ac:dyDescent="0.2">
      <c r="A97" s="3">
        <v>45200</v>
      </c>
      <c r="B97" s="1">
        <v>-0.3</v>
      </c>
      <c r="D97" s="1"/>
      <c r="E97" s="8">
        <v>2.5088835719999998</v>
      </c>
      <c r="F97" s="1">
        <v>-3.3</v>
      </c>
      <c r="G97" s="1">
        <v>-5.0999999999999996</v>
      </c>
      <c r="I97" s="9" t="s">
        <v>193</v>
      </c>
      <c r="J97" s="9">
        <v>96.7</v>
      </c>
      <c r="L97" s="18">
        <v>-1.6</v>
      </c>
      <c r="N97" s="19">
        <v>-5.4140000000000001E-2</v>
      </c>
      <c r="AB97" s="22">
        <v>-0.2</v>
      </c>
    </row>
    <row r="98" spans="1:28" x14ac:dyDescent="0.2">
      <c r="D98" s="1"/>
      <c r="J98" s="20"/>
    </row>
    <row r="99" spans="1:28" x14ac:dyDescent="0.2">
      <c r="D99" s="1"/>
      <c r="J99" s="20"/>
    </row>
    <row r="100" spans="1:28" x14ac:dyDescent="0.2">
      <c r="D100" s="1"/>
      <c r="J100" s="20"/>
    </row>
    <row r="101" spans="1:28" x14ac:dyDescent="0.2">
      <c r="D101" s="1"/>
      <c r="J101" s="20"/>
    </row>
    <row r="102" spans="1:28" x14ac:dyDescent="0.2">
      <c r="D102" s="1"/>
      <c r="J102" s="20"/>
    </row>
    <row r="103" spans="1:28" x14ac:dyDescent="0.2">
      <c r="D103" s="1"/>
      <c r="J103" s="20"/>
    </row>
    <row r="104" spans="1:28" x14ac:dyDescent="0.2">
      <c r="D104" s="1"/>
      <c r="J104" s="20"/>
    </row>
    <row r="105" spans="1:28" x14ac:dyDescent="0.2">
      <c r="D105" s="1"/>
      <c r="J105" s="20"/>
    </row>
    <row r="106" spans="1:28" x14ac:dyDescent="0.2">
      <c r="D106" s="1"/>
      <c r="J106" s="20"/>
    </row>
    <row r="107" spans="1:28" x14ac:dyDescent="0.2">
      <c r="D107" s="1"/>
      <c r="J107" s="20"/>
    </row>
    <row r="108" spans="1:28" x14ac:dyDescent="0.2">
      <c r="D108" s="1"/>
      <c r="J108" s="20"/>
    </row>
    <row r="109" spans="1:28" x14ac:dyDescent="0.2">
      <c r="J109" s="20"/>
    </row>
    <row r="110" spans="1:28" x14ac:dyDescent="0.2">
      <c r="J110" s="20"/>
    </row>
    <row r="111" spans="1:28" x14ac:dyDescent="0.2">
      <c r="J111" s="20"/>
    </row>
    <row r="112" spans="1:28" x14ac:dyDescent="0.2">
      <c r="J112" s="20"/>
    </row>
    <row r="113" spans="10:10" x14ac:dyDescent="0.2">
      <c r="J113" s="20"/>
    </row>
    <row r="114" spans="10:10" x14ac:dyDescent="0.2">
      <c r="J114" s="20"/>
    </row>
    <row r="115" spans="10:10" x14ac:dyDescent="0.2">
      <c r="J115" s="20"/>
    </row>
    <row r="116" spans="10:10" x14ac:dyDescent="0.2">
      <c r="J116" s="20"/>
    </row>
    <row r="117" spans="10:10" x14ac:dyDescent="0.2">
      <c r="J117" s="20"/>
    </row>
    <row r="118" spans="10:10" x14ac:dyDescent="0.2">
      <c r="J118" s="20"/>
    </row>
    <row r="119" spans="10:10" x14ac:dyDescent="0.2">
      <c r="J119" s="20"/>
    </row>
    <row r="120" spans="10:10" x14ac:dyDescent="0.2">
      <c r="J120" s="20"/>
    </row>
    <row r="121" spans="10:10" x14ac:dyDescent="0.2">
      <c r="J121" s="20"/>
    </row>
    <row r="122" spans="10:10" x14ac:dyDescent="0.2">
      <c r="J122" s="20"/>
    </row>
    <row r="123" spans="10:10" x14ac:dyDescent="0.2">
      <c r="J123" s="20"/>
    </row>
    <row r="124" spans="10:10" x14ac:dyDescent="0.2">
      <c r="J124" s="20"/>
    </row>
    <row r="125" spans="10:10" x14ac:dyDescent="0.2">
      <c r="J125" s="20"/>
    </row>
    <row r="126" spans="10:10" x14ac:dyDescent="0.2">
      <c r="J126" s="20"/>
    </row>
    <row r="127" spans="10:10" x14ac:dyDescent="0.2">
      <c r="J127" s="20"/>
    </row>
    <row r="128" spans="10:10" x14ac:dyDescent="0.2">
      <c r="J128" s="20"/>
    </row>
    <row r="129" spans="10:10" x14ac:dyDescent="0.2">
      <c r="J129" s="20"/>
    </row>
    <row r="130" spans="10:10" x14ac:dyDescent="0.2">
      <c r="J130" s="20"/>
    </row>
    <row r="131" spans="10:10" x14ac:dyDescent="0.2">
      <c r="J131" s="20"/>
    </row>
    <row r="132" spans="10:10" x14ac:dyDescent="0.2">
      <c r="J132" s="20"/>
    </row>
    <row r="133" spans="10:10" x14ac:dyDescent="0.2">
      <c r="J133" s="20"/>
    </row>
    <row r="134" spans="10:10" x14ac:dyDescent="0.2">
      <c r="J134" s="20"/>
    </row>
    <row r="135" spans="10:10" x14ac:dyDescent="0.2">
      <c r="J135" s="20"/>
    </row>
    <row r="136" spans="10:10" x14ac:dyDescent="0.2">
      <c r="J136" s="20"/>
    </row>
    <row r="137" spans="10:10" x14ac:dyDescent="0.2">
      <c r="J137" s="20"/>
    </row>
    <row r="138" spans="10:10" x14ac:dyDescent="0.2">
      <c r="J138" s="20"/>
    </row>
    <row r="139" spans="10:10" x14ac:dyDescent="0.2">
      <c r="J139" s="20"/>
    </row>
    <row r="140" spans="10:10" x14ac:dyDescent="0.2">
      <c r="J140" s="20"/>
    </row>
    <row r="141" spans="10:10" x14ac:dyDescent="0.2">
      <c r="J141" s="20"/>
    </row>
    <row r="142" spans="10:10" x14ac:dyDescent="0.2">
      <c r="J142" s="20"/>
    </row>
    <row r="143" spans="10:10" x14ac:dyDescent="0.2">
      <c r="J143" s="20"/>
    </row>
    <row r="144" spans="10:10" x14ac:dyDescent="0.2">
      <c r="J144" s="20"/>
    </row>
    <row r="145" spans="10:10" x14ac:dyDescent="0.2">
      <c r="J145" s="20"/>
    </row>
    <row r="146" spans="10:10" x14ac:dyDescent="0.2">
      <c r="J146" s="20"/>
    </row>
    <row r="147" spans="10:10" x14ac:dyDescent="0.2">
      <c r="J147" s="20"/>
    </row>
    <row r="148" spans="10:10" x14ac:dyDescent="0.2">
      <c r="J148" s="20"/>
    </row>
    <row r="149" spans="10:10" x14ac:dyDescent="0.2">
      <c r="J149" s="20"/>
    </row>
    <row r="150" spans="10:10" x14ac:dyDescent="0.2">
      <c r="J150" s="20"/>
    </row>
    <row r="151" spans="10:10" x14ac:dyDescent="0.2">
      <c r="J151" s="20"/>
    </row>
    <row r="152" spans="10:10" x14ac:dyDescent="0.2">
      <c r="J152" s="20"/>
    </row>
    <row r="153" spans="10:10" x14ac:dyDescent="0.2">
      <c r="J153" s="20"/>
    </row>
    <row r="154" spans="10:10" x14ac:dyDescent="0.2">
      <c r="J154" s="20"/>
    </row>
    <row r="155" spans="10:10" x14ac:dyDescent="0.2">
      <c r="J155" s="20"/>
    </row>
    <row r="156" spans="10:10" x14ac:dyDescent="0.2">
      <c r="J156" s="20"/>
    </row>
    <row r="157" spans="10:10" x14ac:dyDescent="0.2">
      <c r="J157" s="20"/>
    </row>
    <row r="158" spans="10:10" x14ac:dyDescent="0.2">
      <c r="J158" s="20"/>
    </row>
    <row r="159" spans="10:10" x14ac:dyDescent="0.2">
      <c r="J159" s="20"/>
    </row>
    <row r="160" spans="10:10" x14ac:dyDescent="0.2">
      <c r="J160" s="20"/>
    </row>
    <row r="161" spans="10:10" x14ac:dyDescent="0.2">
      <c r="J161" s="20"/>
    </row>
    <row r="162" spans="10:10" x14ac:dyDescent="0.2">
      <c r="J162" s="20"/>
    </row>
    <row r="163" spans="10:10" x14ac:dyDescent="0.2">
      <c r="J163" s="20"/>
    </row>
    <row r="164" spans="10:10" x14ac:dyDescent="0.2">
      <c r="J164" s="20"/>
    </row>
    <row r="165" spans="10:10" x14ac:dyDescent="0.2">
      <c r="J165" s="20"/>
    </row>
    <row r="166" spans="10:10" x14ac:dyDescent="0.2">
      <c r="J166" s="20"/>
    </row>
    <row r="167" spans="10:10" x14ac:dyDescent="0.2">
      <c r="J167" s="20"/>
    </row>
    <row r="168" spans="10:10" x14ac:dyDescent="0.2">
      <c r="J168" s="20"/>
    </row>
    <row r="169" spans="10:10" x14ac:dyDescent="0.2">
      <c r="J169" s="20"/>
    </row>
    <row r="170" spans="10:10" x14ac:dyDescent="0.2">
      <c r="J170" s="20"/>
    </row>
    <row r="171" spans="10:10" x14ac:dyDescent="0.2">
      <c r="J171" s="20"/>
    </row>
    <row r="172" spans="10:10" x14ac:dyDescent="0.2">
      <c r="J172" s="20"/>
    </row>
    <row r="173" spans="10:10" x14ac:dyDescent="0.2">
      <c r="J173" s="20"/>
    </row>
    <row r="174" spans="10:10" x14ac:dyDescent="0.2">
      <c r="J174" s="20"/>
    </row>
    <row r="175" spans="10:10" x14ac:dyDescent="0.2">
      <c r="J175" s="20"/>
    </row>
    <row r="176" spans="10:10" x14ac:dyDescent="0.2">
      <c r="J176" s="20"/>
    </row>
    <row r="177" spans="10:10" x14ac:dyDescent="0.2">
      <c r="J177" s="20"/>
    </row>
    <row r="178" spans="10:10" x14ac:dyDescent="0.2">
      <c r="J178" s="20"/>
    </row>
    <row r="179" spans="10:10" x14ac:dyDescent="0.2">
      <c r="J179" s="20"/>
    </row>
    <row r="180" spans="10:10" x14ac:dyDescent="0.2">
      <c r="J180" s="20"/>
    </row>
    <row r="181" spans="10:10" x14ac:dyDescent="0.2">
      <c r="J181" s="20"/>
    </row>
    <row r="182" spans="10:10" x14ac:dyDescent="0.2">
      <c r="J182" s="20"/>
    </row>
    <row r="183" spans="10:10" x14ac:dyDescent="0.2">
      <c r="J183" s="20"/>
    </row>
    <row r="184" spans="10:10" x14ac:dyDescent="0.2">
      <c r="J184" s="20"/>
    </row>
    <row r="185" spans="10:10" x14ac:dyDescent="0.2">
      <c r="J185" s="20"/>
    </row>
    <row r="186" spans="10:10" x14ac:dyDescent="0.2">
      <c r="J186" s="20"/>
    </row>
    <row r="187" spans="10:10" x14ac:dyDescent="0.2">
      <c r="J187" s="20"/>
    </row>
    <row r="188" spans="10:10" x14ac:dyDescent="0.2">
      <c r="J188" s="20"/>
    </row>
    <row r="189" spans="10:10" x14ac:dyDescent="0.2">
      <c r="J189" s="20"/>
    </row>
    <row r="190" spans="10:10" x14ac:dyDescent="0.2">
      <c r="J190" s="20"/>
    </row>
    <row r="191" spans="10:10" x14ac:dyDescent="0.2">
      <c r="J191" s="20"/>
    </row>
    <row r="192" spans="10:10" x14ac:dyDescent="0.2">
      <c r="J192" s="20"/>
    </row>
    <row r="193" spans="10:10" x14ac:dyDescent="0.2">
      <c r="J193" s="20"/>
    </row>
    <row r="194" spans="10:10" x14ac:dyDescent="0.2">
      <c r="J194" s="20"/>
    </row>
    <row r="195" spans="10:10" x14ac:dyDescent="0.2">
      <c r="J195" s="20"/>
    </row>
    <row r="196" spans="10:10" x14ac:dyDescent="0.2">
      <c r="J196" s="20"/>
    </row>
    <row r="197" spans="10:10" x14ac:dyDescent="0.2">
      <c r="J197" s="20"/>
    </row>
    <row r="198" spans="10:10" x14ac:dyDescent="0.2">
      <c r="J198" s="20"/>
    </row>
    <row r="199" spans="10:10" x14ac:dyDescent="0.2">
      <c r="J199" s="20"/>
    </row>
    <row r="200" spans="10:10" x14ac:dyDescent="0.2">
      <c r="J200" s="20"/>
    </row>
    <row r="201" spans="10:10" x14ac:dyDescent="0.2">
      <c r="J201" s="20"/>
    </row>
    <row r="202" spans="10:10" x14ac:dyDescent="0.2">
      <c r="J202" s="20"/>
    </row>
    <row r="203" spans="10:10" x14ac:dyDescent="0.2">
      <c r="J203" s="20"/>
    </row>
    <row r="204" spans="10:10" x14ac:dyDescent="0.2">
      <c r="J204" s="20"/>
    </row>
    <row r="205" spans="10:10" x14ac:dyDescent="0.2">
      <c r="J205" s="20"/>
    </row>
    <row r="206" spans="10:10" x14ac:dyDescent="0.2">
      <c r="J206" s="20"/>
    </row>
    <row r="207" spans="10:10" x14ac:dyDescent="0.2">
      <c r="J207" s="20"/>
    </row>
    <row r="208" spans="10:10" x14ac:dyDescent="0.2">
      <c r="J208" s="20"/>
    </row>
    <row r="209" spans="10:10" x14ac:dyDescent="0.2">
      <c r="J209" s="20"/>
    </row>
    <row r="210" spans="10:10" x14ac:dyDescent="0.2">
      <c r="J210" s="20"/>
    </row>
    <row r="211" spans="10:10" x14ac:dyDescent="0.2">
      <c r="J211" s="20"/>
    </row>
    <row r="212" spans="10:10" x14ac:dyDescent="0.2">
      <c r="J212" s="20"/>
    </row>
    <row r="213" spans="10:10" x14ac:dyDescent="0.2">
      <c r="J213" s="20"/>
    </row>
    <row r="214" spans="10:10" x14ac:dyDescent="0.2">
      <c r="J214" s="20"/>
    </row>
    <row r="215" spans="10:10" x14ac:dyDescent="0.2">
      <c r="J215" s="20"/>
    </row>
    <row r="216" spans="10:10" x14ac:dyDescent="0.2">
      <c r="J216" s="20"/>
    </row>
    <row r="217" spans="10:10" x14ac:dyDescent="0.2">
      <c r="J217" s="20"/>
    </row>
    <row r="218" spans="10:10" x14ac:dyDescent="0.2">
      <c r="J218" s="20"/>
    </row>
    <row r="219" spans="10:10" x14ac:dyDescent="0.2">
      <c r="J219" s="20"/>
    </row>
    <row r="220" spans="10:10" x14ac:dyDescent="0.2">
      <c r="J220" s="20"/>
    </row>
    <row r="221" spans="10:10" x14ac:dyDescent="0.2">
      <c r="J221" s="20"/>
    </row>
    <row r="222" spans="10:10" x14ac:dyDescent="0.2">
      <c r="J222" s="20"/>
    </row>
    <row r="223" spans="10:10" x14ac:dyDescent="0.2">
      <c r="J223" s="20"/>
    </row>
    <row r="224" spans="10:10" x14ac:dyDescent="0.2">
      <c r="J224" s="20"/>
    </row>
    <row r="225" spans="10:10" x14ac:dyDescent="0.2">
      <c r="J225" s="20"/>
    </row>
    <row r="226" spans="10:10" x14ac:dyDescent="0.2">
      <c r="J226" s="20"/>
    </row>
    <row r="227" spans="10:10" x14ac:dyDescent="0.2">
      <c r="J227" s="20"/>
    </row>
    <row r="228" spans="10:10" x14ac:dyDescent="0.2">
      <c r="J228" s="20"/>
    </row>
    <row r="229" spans="10:10" x14ac:dyDescent="0.2">
      <c r="J229" s="20"/>
    </row>
    <row r="230" spans="10:10" x14ac:dyDescent="0.2">
      <c r="J230" s="20"/>
    </row>
    <row r="231" spans="10:10" x14ac:dyDescent="0.2">
      <c r="J231" s="20"/>
    </row>
    <row r="232" spans="10:10" x14ac:dyDescent="0.2">
      <c r="J232" s="20"/>
    </row>
    <row r="233" spans="10:10" x14ac:dyDescent="0.2">
      <c r="J233" s="20"/>
    </row>
    <row r="234" spans="10:10" x14ac:dyDescent="0.2">
      <c r="J234" s="20"/>
    </row>
    <row r="235" spans="10:10" x14ac:dyDescent="0.2">
      <c r="J235" s="20"/>
    </row>
    <row r="236" spans="10:10" x14ac:dyDescent="0.2">
      <c r="J236" s="20"/>
    </row>
    <row r="237" spans="10:10" x14ac:dyDescent="0.2">
      <c r="J237" s="20"/>
    </row>
    <row r="238" spans="10:10" x14ac:dyDescent="0.2">
      <c r="J238" s="20"/>
    </row>
    <row r="239" spans="10:10" x14ac:dyDescent="0.2">
      <c r="J239" s="20"/>
    </row>
    <row r="240" spans="10:10" x14ac:dyDescent="0.2">
      <c r="J240" s="20"/>
    </row>
    <row r="241" spans="10:10" x14ac:dyDescent="0.2">
      <c r="J241" s="20"/>
    </row>
    <row r="242" spans="10:10" x14ac:dyDescent="0.2">
      <c r="J242" s="20"/>
    </row>
    <row r="243" spans="10:10" x14ac:dyDescent="0.2">
      <c r="J243" s="20"/>
    </row>
    <row r="244" spans="10:10" x14ac:dyDescent="0.2">
      <c r="J244" s="20"/>
    </row>
    <row r="245" spans="10:10" x14ac:dyDescent="0.2">
      <c r="J245" s="20"/>
    </row>
    <row r="246" spans="10:10" x14ac:dyDescent="0.2">
      <c r="J246" s="20"/>
    </row>
    <row r="247" spans="10:10" x14ac:dyDescent="0.2">
      <c r="J247" s="20"/>
    </row>
    <row r="248" spans="10:10" x14ac:dyDescent="0.2">
      <c r="J248" s="20"/>
    </row>
    <row r="249" spans="10:10" x14ac:dyDescent="0.2">
      <c r="J249" s="20"/>
    </row>
    <row r="250" spans="10:10" x14ac:dyDescent="0.2">
      <c r="J250" s="20"/>
    </row>
    <row r="251" spans="10:10" x14ac:dyDescent="0.2">
      <c r="J251" s="20"/>
    </row>
    <row r="252" spans="10:10" x14ac:dyDescent="0.2">
      <c r="J252" s="20"/>
    </row>
    <row r="253" spans="10:10" x14ac:dyDescent="0.2">
      <c r="J253" s="20"/>
    </row>
    <row r="254" spans="10:10" x14ac:dyDescent="0.2">
      <c r="J254" s="20"/>
    </row>
    <row r="255" spans="10:10" x14ac:dyDescent="0.2">
      <c r="J255" s="20"/>
    </row>
    <row r="256" spans="10:10" x14ac:dyDescent="0.2">
      <c r="J256" s="20"/>
    </row>
    <row r="257" spans="10:10" x14ac:dyDescent="0.2">
      <c r="J257" s="20"/>
    </row>
    <row r="258" spans="10:10" x14ac:dyDescent="0.2">
      <c r="J258" s="20"/>
    </row>
    <row r="259" spans="10:10" x14ac:dyDescent="0.2">
      <c r="J259" s="20"/>
    </row>
    <row r="260" spans="10:10" x14ac:dyDescent="0.2">
      <c r="J260" s="20"/>
    </row>
    <row r="261" spans="10:10" x14ac:dyDescent="0.2">
      <c r="J261" s="20"/>
    </row>
    <row r="262" spans="10:10" x14ac:dyDescent="0.2">
      <c r="J262" s="20"/>
    </row>
    <row r="263" spans="10:10" x14ac:dyDescent="0.2">
      <c r="J263" s="20"/>
    </row>
    <row r="264" spans="10:10" x14ac:dyDescent="0.2">
      <c r="J264" s="20"/>
    </row>
    <row r="265" spans="10:10" x14ac:dyDescent="0.2">
      <c r="J265" s="20"/>
    </row>
    <row r="266" spans="10:10" x14ac:dyDescent="0.2">
      <c r="J266" s="20"/>
    </row>
    <row r="267" spans="10:10" x14ac:dyDescent="0.2">
      <c r="J267" s="20"/>
    </row>
    <row r="268" spans="10:10" x14ac:dyDescent="0.2">
      <c r="J268" s="20"/>
    </row>
    <row r="269" spans="10:10" x14ac:dyDescent="0.2">
      <c r="J269" s="20"/>
    </row>
    <row r="270" spans="10:10" x14ac:dyDescent="0.2">
      <c r="J270" s="20"/>
    </row>
    <row r="271" spans="10:10" x14ac:dyDescent="0.2">
      <c r="J271" s="20"/>
    </row>
    <row r="272" spans="10:10" x14ac:dyDescent="0.2">
      <c r="J272" s="20"/>
    </row>
    <row r="273" spans="10:10" x14ac:dyDescent="0.2">
      <c r="J273" s="20"/>
    </row>
    <row r="274" spans="10:10" x14ac:dyDescent="0.2">
      <c r="J274" s="20"/>
    </row>
    <row r="275" spans="10:10" x14ac:dyDescent="0.2">
      <c r="J275" s="20"/>
    </row>
    <row r="276" spans="10:10" x14ac:dyDescent="0.2">
      <c r="J276" s="20"/>
    </row>
    <row r="277" spans="10:10" x14ac:dyDescent="0.2">
      <c r="J277" s="20"/>
    </row>
    <row r="278" spans="10:10" x14ac:dyDescent="0.2">
      <c r="J278" s="20"/>
    </row>
    <row r="279" spans="10:10" x14ac:dyDescent="0.2">
      <c r="J279" s="20"/>
    </row>
    <row r="280" spans="10:10" x14ac:dyDescent="0.2">
      <c r="J280" s="20"/>
    </row>
    <row r="281" spans="10:10" x14ac:dyDescent="0.2">
      <c r="J281" s="20"/>
    </row>
    <row r="282" spans="10:10" x14ac:dyDescent="0.2">
      <c r="J282" s="20"/>
    </row>
    <row r="283" spans="10:10" x14ac:dyDescent="0.2">
      <c r="J283" s="20"/>
    </row>
    <row r="284" spans="10:10" x14ac:dyDescent="0.2">
      <c r="J284" s="20"/>
    </row>
    <row r="285" spans="10:10" x14ac:dyDescent="0.2">
      <c r="J285" s="20"/>
    </row>
    <row r="286" spans="10:10" x14ac:dyDescent="0.2">
      <c r="J286" s="20"/>
    </row>
    <row r="287" spans="10:10" x14ac:dyDescent="0.2">
      <c r="J287" s="20"/>
    </row>
    <row r="288" spans="10:10" x14ac:dyDescent="0.2">
      <c r="J288" s="20"/>
    </row>
    <row r="289" spans="10:10" x14ac:dyDescent="0.2">
      <c r="J289" s="20"/>
    </row>
  </sheetData>
  <hyperlinks>
    <hyperlink ref="P1" r:id="rId1" location="0" xr:uid="{1A5DC839-B836-414D-90FB-DC92D012B6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workbookViewId="0">
      <selection activeCell="F20" sqref="F20"/>
    </sheetView>
  </sheetViews>
  <sheetFormatPr baseColWidth="10" defaultColWidth="10.83203125" defaultRowHeight="15" x14ac:dyDescent="0.2"/>
  <cols>
    <col min="2" max="2" width="11.83203125" bestFit="1" customWidth="1"/>
    <col min="3" max="3" width="11.5" bestFit="1" customWidth="1"/>
    <col min="4" max="4" width="13.5" bestFit="1" customWidth="1"/>
    <col min="6" max="6" width="30.5" bestFit="1" customWidth="1"/>
    <col min="9" max="9" width="40.83203125" customWidth="1"/>
    <col min="13" max="13" width="45.5" bestFit="1" customWidth="1"/>
  </cols>
  <sheetData>
    <row r="1" spans="3:47" x14ac:dyDescent="0.2">
      <c r="C1" t="s">
        <v>17</v>
      </c>
      <c r="D1" t="s">
        <v>18</v>
      </c>
      <c r="F1" t="s">
        <v>19</v>
      </c>
      <c r="G1" t="s">
        <v>20</v>
      </c>
      <c r="I1" t="s">
        <v>21</v>
      </c>
      <c r="J1" t="s">
        <v>22</v>
      </c>
      <c r="M1" t="s">
        <v>23</v>
      </c>
      <c r="N1" t="s">
        <v>24</v>
      </c>
    </row>
    <row r="2" spans="3:47" x14ac:dyDescent="0.2">
      <c r="C2" t="str" cm="1">
        <f t="array" ref="C2:D24">TRANSPOSE(Y2:AU3)</f>
        <v>2001</v>
      </c>
      <c r="D2">
        <v>40029198</v>
      </c>
      <c r="F2" t="s">
        <v>25</v>
      </c>
      <c r="G2" s="13">
        <f>19840+19167+13587+11099+8978</f>
        <v>72671</v>
      </c>
      <c r="I2" s="10" t="s">
        <v>26</v>
      </c>
      <c r="J2" s="11">
        <v>44</v>
      </c>
      <c r="M2" s="10" t="s">
        <v>27</v>
      </c>
      <c r="N2" s="14">
        <v>75.2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  <c r="AH2" t="s">
        <v>40</v>
      </c>
      <c r="AI2" t="s">
        <v>41</v>
      </c>
      <c r="AJ2" t="s">
        <v>42</v>
      </c>
      <c r="AK2" t="s">
        <v>43</v>
      </c>
      <c r="AL2" t="s">
        <v>44</v>
      </c>
      <c r="AM2" t="s">
        <v>45</v>
      </c>
      <c r="AN2" t="s">
        <v>46</v>
      </c>
      <c r="AO2" t="s">
        <v>47</v>
      </c>
      <c r="AP2" t="s">
        <v>48</v>
      </c>
      <c r="AQ2" t="s">
        <v>49</v>
      </c>
      <c r="AR2" t="s">
        <v>50</v>
      </c>
      <c r="AS2" t="s">
        <v>51</v>
      </c>
      <c r="AT2" t="s">
        <v>52</v>
      </c>
      <c r="AU2" t="s">
        <v>53</v>
      </c>
    </row>
    <row r="3" spans="3:47" x14ac:dyDescent="0.2">
      <c r="C3" t="str">
        <v>2002</v>
      </c>
      <c r="D3">
        <v>40056637</v>
      </c>
      <c r="F3" t="s">
        <v>54</v>
      </c>
      <c r="G3" s="13">
        <f>20268+22941</f>
        <v>43209</v>
      </c>
      <c r="I3" s="10" t="s">
        <v>55</v>
      </c>
      <c r="J3" s="11">
        <v>35</v>
      </c>
      <c r="M3" s="10" t="s">
        <v>56</v>
      </c>
      <c r="N3" s="14">
        <v>59.4</v>
      </c>
      <c r="V3" t="s">
        <v>57</v>
      </c>
      <c r="W3" t="s">
        <v>58</v>
      </c>
      <c r="X3" t="s">
        <v>59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 x14ac:dyDescent="0.2">
      <c r="C4" t="str">
        <v>2003</v>
      </c>
      <c r="D4">
        <v>40236914</v>
      </c>
      <c r="F4" t="s">
        <v>60</v>
      </c>
      <c r="G4" s="13">
        <f>26192+5957</f>
        <v>32149</v>
      </c>
      <c r="I4" s="10" t="s">
        <v>61</v>
      </c>
      <c r="J4" s="11">
        <v>32</v>
      </c>
      <c r="M4" s="10" t="s">
        <v>62</v>
      </c>
      <c r="N4" s="14">
        <v>57.8</v>
      </c>
      <c r="V4" t="s">
        <v>63</v>
      </c>
    </row>
    <row r="5" spans="3:47" x14ac:dyDescent="0.2">
      <c r="C5" t="str">
        <v>2004</v>
      </c>
      <c r="D5">
        <v>40039826</v>
      </c>
      <c r="F5" t="s">
        <v>64</v>
      </c>
      <c r="G5" s="13">
        <f>16341+10501</f>
        <v>26842</v>
      </c>
      <c r="I5" s="10" t="s">
        <v>65</v>
      </c>
      <c r="J5" s="11">
        <v>22</v>
      </c>
      <c r="M5" s="10" t="s">
        <v>66</v>
      </c>
      <c r="N5" s="14">
        <v>53.7</v>
      </c>
    </row>
    <row r="6" spans="3:47" x14ac:dyDescent="0.2">
      <c r="C6" t="str">
        <v>2005</v>
      </c>
      <c r="D6">
        <v>41239999</v>
      </c>
      <c r="F6" t="s">
        <v>67</v>
      </c>
      <c r="G6" s="13">
        <f>15052+6921</f>
        <v>21973</v>
      </c>
      <c r="I6" s="10" t="s">
        <v>68</v>
      </c>
      <c r="J6" s="11">
        <v>16</v>
      </c>
      <c r="M6" s="10" t="s">
        <v>69</v>
      </c>
      <c r="N6" s="14">
        <v>51.7</v>
      </c>
    </row>
    <row r="7" spans="3:47" x14ac:dyDescent="0.2">
      <c r="C7" t="str">
        <v>2006</v>
      </c>
      <c r="D7">
        <v>41693116</v>
      </c>
      <c r="F7" t="s">
        <v>70</v>
      </c>
      <c r="G7" s="13">
        <v>14248</v>
      </c>
      <c r="I7" s="10" t="s">
        <v>71</v>
      </c>
      <c r="J7" s="11">
        <v>16</v>
      </c>
      <c r="M7" s="10" t="s">
        <v>72</v>
      </c>
      <c r="N7" s="14">
        <v>49.8</v>
      </c>
      <c r="O7" s="12" t="s">
        <v>73</v>
      </c>
    </row>
    <row r="8" spans="3:47" x14ac:dyDescent="0.2">
      <c r="C8" t="str">
        <v>2007</v>
      </c>
      <c r="D8">
        <v>41861246</v>
      </c>
      <c r="F8" t="s">
        <v>74</v>
      </c>
      <c r="G8" s="13">
        <f>11578+5989</f>
        <v>17567</v>
      </c>
      <c r="I8" s="10" t="s">
        <v>75</v>
      </c>
      <c r="J8" s="11">
        <v>15</v>
      </c>
    </row>
    <row r="9" spans="3:47" x14ac:dyDescent="0.2">
      <c r="C9" t="str">
        <v>2008</v>
      </c>
      <c r="D9">
        <v>41917490</v>
      </c>
      <c r="F9" t="s">
        <v>76</v>
      </c>
      <c r="G9" s="13">
        <f>6087+6110+8750</f>
        <v>20947</v>
      </c>
      <c r="H9" s="12" t="s">
        <v>73</v>
      </c>
      <c r="I9" s="10" t="s">
        <v>77</v>
      </c>
      <c r="J9" s="11">
        <v>14</v>
      </c>
    </row>
    <row r="10" spans="3:47" x14ac:dyDescent="0.2">
      <c r="C10" t="str">
        <v>2009</v>
      </c>
      <c r="D10">
        <v>41978630</v>
      </c>
      <c r="I10" s="10" t="s">
        <v>78</v>
      </c>
      <c r="J10" s="11">
        <v>14</v>
      </c>
    </row>
    <row r="11" spans="3:47" x14ac:dyDescent="0.2">
      <c r="C11" t="str">
        <v>2010</v>
      </c>
      <c r="D11">
        <v>41949335</v>
      </c>
      <c r="I11" s="10" t="s">
        <v>79</v>
      </c>
      <c r="J11" s="11">
        <v>12</v>
      </c>
    </row>
    <row r="12" spans="3:47" x14ac:dyDescent="0.2">
      <c r="C12" t="str">
        <v>2011</v>
      </c>
      <c r="D12">
        <v>41729225</v>
      </c>
      <c r="I12" s="10" t="s">
        <v>80</v>
      </c>
      <c r="J12" s="11">
        <v>7</v>
      </c>
      <c r="K12" s="12" t="s">
        <v>73</v>
      </c>
    </row>
    <row r="13" spans="3:47" x14ac:dyDescent="0.2">
      <c r="C13" t="str">
        <v>2012</v>
      </c>
      <c r="D13">
        <v>41853628</v>
      </c>
    </row>
    <row r="14" spans="3:47" x14ac:dyDescent="0.2">
      <c r="C14" t="str">
        <v>2013</v>
      </c>
      <c r="D14">
        <v>42212988</v>
      </c>
    </row>
    <row r="15" spans="3:47" x14ac:dyDescent="0.2">
      <c r="C15" t="str">
        <v>2014</v>
      </c>
      <c r="D15">
        <v>42458390</v>
      </c>
    </row>
    <row r="16" spans="3:47" x14ac:dyDescent="0.2">
      <c r="C16" t="str">
        <v>2015</v>
      </c>
      <c r="D16">
        <v>42660629</v>
      </c>
    </row>
    <row r="17" spans="3:4" x14ac:dyDescent="0.2">
      <c r="C17" t="str">
        <v>2016</v>
      </c>
      <c r="D17">
        <v>43567225</v>
      </c>
    </row>
    <row r="18" spans="3:4" x14ac:dyDescent="0.2">
      <c r="C18" t="str">
        <v>2017</v>
      </c>
      <c r="D18">
        <v>43819028</v>
      </c>
    </row>
    <row r="19" spans="3:4" x14ac:dyDescent="0.2">
      <c r="C19" t="str">
        <v>2018</v>
      </c>
      <c r="D19">
        <v>43935038</v>
      </c>
    </row>
    <row r="20" spans="3:4" x14ac:dyDescent="0.2">
      <c r="C20" t="str">
        <v>2019</v>
      </c>
      <c r="D20">
        <v>44433744</v>
      </c>
    </row>
    <row r="21" spans="3:4" x14ac:dyDescent="0.2">
      <c r="C21" t="str">
        <v>2020</v>
      </c>
      <c r="D21">
        <v>43501190</v>
      </c>
    </row>
    <row r="22" spans="3:4" x14ac:dyDescent="0.2">
      <c r="C22" t="str">
        <v>2021</v>
      </c>
      <c r="D22">
        <v>43386527</v>
      </c>
    </row>
    <row r="23" spans="3:4" x14ac:dyDescent="0.2">
      <c r="C23" t="str">
        <v>2022</v>
      </c>
      <c r="D23">
        <v>44198105</v>
      </c>
    </row>
    <row r="24" spans="3:4" x14ac:dyDescent="0.2">
      <c r="C24" t="str">
        <v>2023</v>
      </c>
      <c r="D24">
        <v>44368658</v>
      </c>
    </row>
  </sheetData>
  <hyperlinks>
    <hyperlink ref="H9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A1" t="s">
        <v>81</v>
      </c>
    </row>
    <row r="2" spans="1:3" x14ac:dyDescent="0.2">
      <c r="A2">
        <v>2009</v>
      </c>
      <c r="C2" t="s">
        <v>82</v>
      </c>
    </row>
    <row r="3" spans="1:3" x14ac:dyDescent="0.2">
      <c r="A3">
        <v>2010</v>
      </c>
    </row>
    <row r="4" spans="1:3" x14ac:dyDescent="0.2">
      <c r="A4">
        <v>2011</v>
      </c>
    </row>
    <row r="5" spans="1:3" x14ac:dyDescent="0.2">
      <c r="A5">
        <v>2012</v>
      </c>
    </row>
    <row r="6" spans="1:3" x14ac:dyDescent="0.2">
      <c r="A6">
        <v>2013</v>
      </c>
    </row>
    <row r="7" spans="1:3" x14ac:dyDescent="0.2">
      <c r="A7">
        <v>2014</v>
      </c>
    </row>
    <row r="8" spans="1:3" x14ac:dyDescent="0.2">
      <c r="A8">
        <v>2015</v>
      </c>
    </row>
    <row r="9" spans="1:3" x14ac:dyDescent="0.2">
      <c r="A9">
        <v>2016</v>
      </c>
    </row>
    <row r="10" spans="1:3" x14ac:dyDescent="0.2">
      <c r="A10">
        <v>2017</v>
      </c>
    </row>
    <row r="11" spans="1:3" x14ac:dyDescent="0.2">
      <c r="A11">
        <v>2018</v>
      </c>
    </row>
    <row r="12" spans="1:3" x14ac:dyDescent="0.2">
      <c r="A12">
        <v>2019</v>
      </c>
    </row>
    <row r="13" spans="1:3" x14ac:dyDescent="0.2">
      <c r="A13">
        <v>2020</v>
      </c>
    </row>
    <row r="14" spans="1:3" x14ac:dyDescent="0.2">
      <c r="A14" t="s">
        <v>83</v>
      </c>
    </row>
    <row r="15" spans="1:3" x14ac:dyDescent="0.2">
      <c r="A15" t="s">
        <v>84</v>
      </c>
    </row>
    <row r="16" spans="1:3" x14ac:dyDescent="0.2">
      <c r="A16" t="s">
        <v>85</v>
      </c>
    </row>
    <row r="17" spans="1:1" x14ac:dyDescent="0.2">
      <c r="A17" t="s">
        <v>86</v>
      </c>
    </row>
    <row r="18" spans="1:1" x14ac:dyDescent="0.2">
      <c r="A18" t="s">
        <v>87</v>
      </c>
    </row>
    <row r="19" spans="1:1" x14ac:dyDescent="0.2">
      <c r="A19" t="s">
        <v>88</v>
      </c>
    </row>
    <row r="20" spans="1:1" x14ac:dyDescent="0.2">
      <c r="A20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S25"/>
  <sheetViews>
    <sheetView zoomScale="143" workbookViewId="0">
      <selection activeCell="S10" sqref="S10"/>
    </sheetView>
  </sheetViews>
  <sheetFormatPr baseColWidth="10" defaultColWidth="11.5" defaultRowHeight="15" x14ac:dyDescent="0.2"/>
  <cols>
    <col min="2" max="2" width="33" bestFit="1" customWidth="1"/>
    <col min="3" max="3" width="12.1640625" bestFit="1" customWidth="1"/>
    <col min="5" max="5" width="27.5" bestFit="1" customWidth="1"/>
    <col min="6" max="7" width="12.1640625" bestFit="1" customWidth="1"/>
    <col min="8" max="8" width="34.5" bestFit="1" customWidth="1"/>
    <col min="9" max="9" width="12.1640625" bestFit="1" customWidth="1"/>
    <col min="11" max="11" width="38" bestFit="1" customWidth="1"/>
    <col min="12" max="13" width="13.5" bestFit="1" customWidth="1"/>
    <col min="14" max="14" width="34.5" bestFit="1" customWidth="1"/>
    <col min="17" max="17" width="40.83203125" bestFit="1" customWidth="1"/>
    <col min="19" max="19" width="12.1640625" bestFit="1" customWidth="1"/>
  </cols>
  <sheetData>
    <row r="1" spans="2:19" x14ac:dyDescent="0.2">
      <c r="B1" t="s">
        <v>89</v>
      </c>
      <c r="C1" t="s">
        <v>0</v>
      </c>
      <c r="D1" t="s">
        <v>90</v>
      </c>
      <c r="E1" t="s">
        <v>91</v>
      </c>
      <c r="F1" t="s">
        <v>0</v>
      </c>
      <c r="G1" t="s">
        <v>90</v>
      </c>
      <c r="H1" t="s">
        <v>92</v>
      </c>
      <c r="I1" t="s">
        <v>93</v>
      </c>
      <c r="J1" t="s">
        <v>90</v>
      </c>
      <c r="K1" t="s">
        <v>94</v>
      </c>
      <c r="L1" s="1" t="s">
        <v>0</v>
      </c>
      <c r="M1" s="1" t="s">
        <v>90</v>
      </c>
      <c r="N1" s="15" t="s">
        <v>95</v>
      </c>
      <c r="O1" s="15" t="s">
        <v>93</v>
      </c>
      <c r="P1" t="s">
        <v>90</v>
      </c>
      <c r="Q1" s="15" t="s">
        <v>96</v>
      </c>
      <c r="R1" s="15" t="s">
        <v>0</v>
      </c>
      <c r="S1" s="15" t="s">
        <v>90</v>
      </c>
    </row>
    <row r="2" spans="2:19" x14ac:dyDescent="0.2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7">
        <v>59.34</v>
      </c>
      <c r="L2" s="5">
        <v>45292</v>
      </c>
      <c r="M2" s="7">
        <v>64.034999999999997</v>
      </c>
      <c r="N2" s="15"/>
      <c r="O2" s="5">
        <v>36526</v>
      </c>
      <c r="P2">
        <v>69</v>
      </c>
      <c r="Q2" s="15"/>
      <c r="R2" s="16">
        <v>36526</v>
      </c>
      <c r="S2" s="15">
        <v>-1.3</v>
      </c>
    </row>
    <row r="3" spans="2:19" x14ac:dyDescent="0.2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7">
        <v>58.192999999999998</v>
      </c>
      <c r="L3" s="5">
        <v>45658</v>
      </c>
      <c r="M3" s="7">
        <v>61.822000000000003</v>
      </c>
      <c r="N3" s="15"/>
      <c r="O3" s="5">
        <v>36892</v>
      </c>
      <c r="P3">
        <v>68</v>
      </c>
      <c r="Q3" s="15"/>
      <c r="R3" s="16">
        <v>36892</v>
      </c>
      <c r="S3" s="17">
        <v>-2</v>
      </c>
    </row>
    <row r="4" spans="2:19" x14ac:dyDescent="0.2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7">
        <v>59.945999999999998</v>
      </c>
      <c r="L4" s="5">
        <v>46023</v>
      </c>
      <c r="M4" s="7">
        <v>59.923999999999999</v>
      </c>
      <c r="N4" s="15"/>
      <c r="O4" s="5">
        <v>37257</v>
      </c>
      <c r="P4">
        <v>68</v>
      </c>
      <c r="Q4" s="15"/>
      <c r="R4" s="16">
        <v>37257</v>
      </c>
      <c r="S4" s="17">
        <v>-2.7</v>
      </c>
    </row>
    <row r="5" spans="2:19" x14ac:dyDescent="0.2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7">
        <v>63.537999999999997</v>
      </c>
      <c r="L5" s="5">
        <v>46388</v>
      </c>
      <c r="M5" s="7">
        <v>58.597000000000001</v>
      </c>
      <c r="N5" s="15"/>
      <c r="O5" s="5">
        <v>37622</v>
      </c>
      <c r="P5">
        <v>69.3</v>
      </c>
      <c r="Q5" s="15"/>
      <c r="R5" s="16">
        <v>37622</v>
      </c>
      <c r="S5" s="17">
        <v>-3.1</v>
      </c>
    </row>
    <row r="6" spans="2:19" x14ac:dyDescent="0.2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7">
        <v>65.200999999999993</v>
      </c>
      <c r="L6" s="5">
        <v>46753</v>
      </c>
      <c r="M6" s="7">
        <v>57.502000000000002</v>
      </c>
      <c r="N6" s="15"/>
      <c r="O6" s="5">
        <v>37987</v>
      </c>
      <c r="P6">
        <v>69.599999999999994</v>
      </c>
      <c r="Q6" s="15"/>
      <c r="R6" s="16">
        <v>37987</v>
      </c>
      <c r="S6" s="17">
        <v>-2.9</v>
      </c>
    </row>
    <row r="7" spans="2:19" x14ac:dyDescent="0.2">
      <c r="C7" s="4">
        <v>38353</v>
      </c>
      <c r="D7" s="6">
        <v>-3.319</v>
      </c>
      <c r="I7" s="5">
        <v>38353</v>
      </c>
      <c r="J7" s="7">
        <v>67.546000000000006</v>
      </c>
      <c r="N7" s="15"/>
      <c r="O7" s="5">
        <v>38353</v>
      </c>
      <c r="P7">
        <v>70.3</v>
      </c>
      <c r="Q7" s="15"/>
      <c r="R7" s="16">
        <v>38353</v>
      </c>
      <c r="S7" s="17">
        <v>-2.6</v>
      </c>
    </row>
    <row r="8" spans="2:19" x14ac:dyDescent="0.2">
      <c r="C8" s="4">
        <v>38718</v>
      </c>
      <c r="D8" s="6">
        <v>-1.653</v>
      </c>
      <c r="I8" s="5">
        <v>38718</v>
      </c>
      <c r="J8" s="7">
        <v>66.887</v>
      </c>
      <c r="N8" s="15"/>
      <c r="O8" s="5">
        <v>38718</v>
      </c>
      <c r="P8">
        <v>68.3</v>
      </c>
      <c r="Q8" s="15"/>
      <c r="R8" s="16">
        <v>38718</v>
      </c>
      <c r="S8" s="17">
        <v>-1.5</v>
      </c>
    </row>
    <row r="9" spans="2:19" x14ac:dyDescent="0.2">
      <c r="C9" s="4">
        <v>39083</v>
      </c>
      <c r="D9" s="6">
        <v>0.26100000000000001</v>
      </c>
      <c r="I9" s="5">
        <v>39083</v>
      </c>
      <c r="J9" s="7">
        <v>64.158000000000001</v>
      </c>
      <c r="N9" s="15"/>
      <c r="O9" s="5">
        <v>39083</v>
      </c>
      <c r="P9">
        <v>65.900000000000006</v>
      </c>
      <c r="Q9" s="15"/>
      <c r="R9" s="16">
        <v>39083</v>
      </c>
      <c r="S9" s="17">
        <v>-0.7</v>
      </c>
    </row>
    <row r="10" spans="2:19" x14ac:dyDescent="0.2">
      <c r="C10" s="4">
        <v>39448</v>
      </c>
      <c r="D10" s="6">
        <v>-0.11600000000000001</v>
      </c>
      <c r="I10" s="5">
        <v>39448</v>
      </c>
      <c r="J10" s="7">
        <v>65.682000000000002</v>
      </c>
      <c r="N10" s="15"/>
      <c r="O10" s="5">
        <v>39448</v>
      </c>
      <c r="P10">
        <v>69.599999999999994</v>
      </c>
      <c r="Q10" s="15"/>
      <c r="R10" s="16">
        <v>39448</v>
      </c>
      <c r="S10" s="17">
        <v>-2.2000000000000002</v>
      </c>
    </row>
    <row r="11" spans="2:19" x14ac:dyDescent="0.2">
      <c r="C11" s="4">
        <v>39814</v>
      </c>
      <c r="D11" s="6">
        <v>-3.1509999999999998</v>
      </c>
      <c r="I11" s="5">
        <v>39814</v>
      </c>
      <c r="J11" s="7">
        <v>73.156999999999996</v>
      </c>
      <c r="N11" s="15"/>
      <c r="O11" s="5">
        <v>39814</v>
      </c>
      <c r="P11">
        <v>80.099999999999994</v>
      </c>
      <c r="Q11" s="15"/>
      <c r="R11" s="16">
        <v>39814</v>
      </c>
      <c r="S11" s="17">
        <v>-6.2</v>
      </c>
    </row>
    <row r="12" spans="2:19" x14ac:dyDescent="0.2">
      <c r="C12" s="4">
        <v>40179</v>
      </c>
      <c r="D12" s="6">
        <v>-4.3789999999999996</v>
      </c>
      <c r="I12" s="5">
        <v>40179</v>
      </c>
      <c r="J12" s="7">
        <v>81.995000000000005</v>
      </c>
      <c r="N12" s="15"/>
      <c r="O12" s="5">
        <v>40179</v>
      </c>
      <c r="P12">
        <v>85.6</v>
      </c>
      <c r="Q12" s="15"/>
      <c r="R12" s="16">
        <v>40179</v>
      </c>
      <c r="S12" s="17">
        <v>-6.3</v>
      </c>
    </row>
    <row r="13" spans="2:19" x14ac:dyDescent="0.2">
      <c r="C13" s="4">
        <v>40544</v>
      </c>
      <c r="D13" s="6">
        <v>-0.88100000000000001</v>
      </c>
      <c r="I13" s="5">
        <v>40544</v>
      </c>
      <c r="J13" s="7">
        <v>79.417000000000002</v>
      </c>
      <c r="N13" s="15"/>
      <c r="O13" s="5">
        <v>40544</v>
      </c>
      <c r="P13">
        <v>87.5</v>
      </c>
      <c r="Q13" s="15"/>
      <c r="R13" s="16">
        <v>40544</v>
      </c>
      <c r="S13" s="17">
        <v>-4.3</v>
      </c>
    </row>
    <row r="14" spans="2:19" x14ac:dyDescent="0.2">
      <c r="C14" s="4">
        <v>40909</v>
      </c>
      <c r="D14" s="6">
        <v>8.9999999999999993E-3</v>
      </c>
      <c r="I14" s="5">
        <v>40909</v>
      </c>
      <c r="J14" s="7">
        <v>80.745000000000005</v>
      </c>
      <c r="N14" s="15"/>
      <c r="O14" s="5">
        <v>40909</v>
      </c>
      <c r="P14">
        <v>91</v>
      </c>
      <c r="Q14" s="15"/>
      <c r="R14" s="16">
        <v>40909</v>
      </c>
      <c r="S14" s="17">
        <v>-3.8</v>
      </c>
    </row>
    <row r="15" spans="2:19" x14ac:dyDescent="0.2">
      <c r="C15" s="4">
        <v>41275</v>
      </c>
      <c r="D15" s="6">
        <v>0.04</v>
      </c>
      <c r="I15" s="5">
        <v>41275</v>
      </c>
      <c r="J15" s="7">
        <v>78.322000000000003</v>
      </c>
      <c r="N15" s="15"/>
      <c r="O15" s="5">
        <v>41275</v>
      </c>
      <c r="P15">
        <v>93</v>
      </c>
      <c r="Q15" s="15"/>
      <c r="R15" s="16">
        <v>41275</v>
      </c>
      <c r="S15" s="17">
        <v>-3.1</v>
      </c>
    </row>
    <row r="16" spans="2:19" x14ac:dyDescent="0.2">
      <c r="C16" s="4">
        <v>41640</v>
      </c>
      <c r="D16" s="6">
        <v>0.57999999999999996</v>
      </c>
      <c r="I16" s="5">
        <v>41640</v>
      </c>
      <c r="J16" s="7">
        <v>75.278999999999996</v>
      </c>
      <c r="N16" s="15"/>
      <c r="O16" s="5">
        <v>41640</v>
      </c>
      <c r="P16">
        <v>93.2</v>
      </c>
      <c r="Q16" s="15"/>
      <c r="R16" s="16">
        <v>41640</v>
      </c>
      <c r="S16" s="17">
        <v>-2.5</v>
      </c>
    </row>
    <row r="17" spans="3:19" x14ac:dyDescent="0.2">
      <c r="C17" s="4">
        <v>42005</v>
      </c>
      <c r="D17" s="6">
        <v>0.96099999999999997</v>
      </c>
      <c r="I17" s="5">
        <v>42005</v>
      </c>
      <c r="J17" s="7">
        <v>71.947000000000003</v>
      </c>
      <c r="N17" s="15"/>
      <c r="O17" s="5">
        <v>42005</v>
      </c>
      <c r="P17">
        <v>91.3</v>
      </c>
      <c r="Q17" s="15"/>
      <c r="R17" s="16">
        <v>42005</v>
      </c>
      <c r="S17" s="17">
        <v>-2</v>
      </c>
    </row>
    <row r="18" spans="3:19" x14ac:dyDescent="0.2">
      <c r="C18" s="4">
        <v>42370</v>
      </c>
      <c r="D18" s="6">
        <v>1.1599999999999999</v>
      </c>
      <c r="I18" s="5">
        <v>42370</v>
      </c>
      <c r="J18" s="7">
        <v>68.954999999999998</v>
      </c>
      <c r="N18" s="15"/>
      <c r="O18" s="5">
        <v>42370</v>
      </c>
      <c r="P18">
        <v>90.4</v>
      </c>
      <c r="Q18" s="15"/>
      <c r="R18" s="16">
        <v>42370</v>
      </c>
      <c r="S18" s="17">
        <v>-1.5</v>
      </c>
    </row>
    <row r="19" spans="3:19" x14ac:dyDescent="0.2">
      <c r="C19" s="4">
        <v>42736</v>
      </c>
      <c r="D19" s="6">
        <v>1.3360000000000001</v>
      </c>
      <c r="I19" s="5">
        <v>42736</v>
      </c>
      <c r="J19" s="7">
        <v>65.209999999999994</v>
      </c>
      <c r="N19" s="15"/>
      <c r="O19" s="5">
        <v>42736</v>
      </c>
      <c r="P19">
        <v>88.1</v>
      </c>
      <c r="Q19" s="15"/>
      <c r="R19" s="16">
        <v>42736</v>
      </c>
      <c r="S19" s="17">
        <v>-0.9</v>
      </c>
    </row>
    <row r="20" spans="3:19" x14ac:dyDescent="0.2">
      <c r="C20" s="4">
        <v>43101</v>
      </c>
      <c r="D20" s="6">
        <v>1.95</v>
      </c>
      <c r="I20" s="5">
        <v>43101</v>
      </c>
      <c r="J20" s="7">
        <v>61.905000000000001</v>
      </c>
      <c r="N20" s="15"/>
      <c r="O20" s="5">
        <v>43101</v>
      </c>
      <c r="P20">
        <v>86.1</v>
      </c>
      <c r="Q20" s="15"/>
      <c r="R20" s="16">
        <v>43101</v>
      </c>
      <c r="S20" s="17">
        <v>-0.4</v>
      </c>
    </row>
    <row r="21" spans="3:19" x14ac:dyDescent="0.2">
      <c r="C21" s="4">
        <v>43466</v>
      </c>
      <c r="D21" s="6">
        <v>1.526</v>
      </c>
      <c r="I21" s="5">
        <v>43466</v>
      </c>
      <c r="J21" s="7">
        <v>59.548999999999999</v>
      </c>
      <c r="N21" s="15"/>
      <c r="O21" s="5">
        <v>43466</v>
      </c>
      <c r="P21">
        <v>84.1</v>
      </c>
      <c r="Q21" s="15"/>
      <c r="R21" s="16">
        <v>43466</v>
      </c>
      <c r="S21" s="17">
        <v>-0.6</v>
      </c>
    </row>
    <row r="22" spans="3:19" x14ac:dyDescent="0.2">
      <c r="C22" s="4">
        <v>43831</v>
      </c>
      <c r="D22" s="6">
        <v>-4.3390000000000004</v>
      </c>
      <c r="I22" s="5">
        <v>43831</v>
      </c>
      <c r="J22" s="7">
        <v>68.745999999999995</v>
      </c>
      <c r="N22" s="15"/>
      <c r="O22" s="5">
        <v>43831</v>
      </c>
      <c r="P22">
        <v>97.2</v>
      </c>
      <c r="Q22" s="15"/>
      <c r="R22" s="16">
        <v>43831</v>
      </c>
      <c r="S22" s="17">
        <v>-7.1</v>
      </c>
    </row>
    <row r="23" spans="3:19" x14ac:dyDescent="0.2">
      <c r="C23" s="4">
        <v>44197</v>
      </c>
      <c r="D23" s="6">
        <v>-3.5870000000000002</v>
      </c>
      <c r="I23" s="5">
        <v>44197</v>
      </c>
      <c r="J23" s="7">
        <v>68.959999999999994</v>
      </c>
      <c r="N23" s="15"/>
      <c r="O23" s="5">
        <v>44197</v>
      </c>
      <c r="P23">
        <v>94.7</v>
      </c>
      <c r="Q23" s="15"/>
      <c r="R23" s="16">
        <v>44197</v>
      </c>
      <c r="S23" s="17">
        <v>-5.2</v>
      </c>
    </row>
    <row r="24" spans="3:19" x14ac:dyDescent="0.2">
      <c r="C24" s="4">
        <v>44562</v>
      </c>
      <c r="D24" s="6">
        <v>-2.5</v>
      </c>
      <c r="I24" s="5">
        <v>44562</v>
      </c>
      <c r="J24" s="7">
        <v>66.113</v>
      </c>
      <c r="N24" s="15"/>
      <c r="O24" s="5">
        <v>44562</v>
      </c>
      <c r="P24">
        <v>90.9</v>
      </c>
      <c r="Q24" s="15"/>
      <c r="R24" s="16">
        <v>44562</v>
      </c>
      <c r="S24" s="17">
        <v>-3.6</v>
      </c>
    </row>
    <row r="25" spans="3:19" x14ac:dyDescent="0.2">
      <c r="C25" s="4">
        <v>44927</v>
      </c>
      <c r="D25" s="6">
        <v>-2.1</v>
      </c>
      <c r="I25" s="5">
        <v>44927</v>
      </c>
      <c r="J25" s="7">
        <v>63.7</v>
      </c>
      <c r="N25" s="15"/>
      <c r="O25" s="5">
        <v>44927</v>
      </c>
      <c r="P25">
        <v>90.2</v>
      </c>
      <c r="Q25" s="15"/>
      <c r="R25" s="16">
        <v>44927</v>
      </c>
      <c r="S25" s="17">
        <v>-3.3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Nøgletal</vt:lpstr>
      <vt:lpstr>Labor force</vt:lpstr>
      <vt:lpstr>Balance of Payments</vt:lpstr>
      <vt:lpstr>Debt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Simon Stevn Hedegaard</cp:lastModifiedBy>
  <cp:revision/>
  <dcterms:created xsi:type="dcterms:W3CDTF">2024-03-14T08:44:30Z</dcterms:created>
  <dcterms:modified xsi:type="dcterms:W3CDTF">2024-04-19T11:16:09Z</dcterms:modified>
  <cp:category/>
  <cp:contentStatus/>
</cp:coreProperties>
</file>