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media/image2.jpeg" ContentType="image/jpeg"/>
  <Override PartName="/xl/media/image1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UDGET" sheetId="1" state="visible" r:id="rId2"/>
    <sheet name="TILLSTÅ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5" authorId="0">
      <text>
        <r>
          <rPr>
            <sz val="9"/>
            <color rgb="FF000000"/>
            <rFont val="Tahoma"/>
            <family val="2"/>
            <charset val="1"/>
          </rPr>
          <t xml:space="preserve">Ange t.ex. land eller annat universitet som samarbetet gäller för!
</t>
        </r>
      </text>
    </comment>
  </commentList>
</comments>
</file>

<file path=xl/sharedStrings.xml><?xml version="1.0" encoding="utf-8"?>
<sst xmlns="http://schemas.openxmlformats.org/spreadsheetml/2006/main" count="96" uniqueCount="68">
  <si>
    <t xml:space="preserve">FORSKARDOKTOR projekt budgeterat enl. TOTALKOSTNADSMODELLEN</t>
  </si>
  <si>
    <t xml:space="preserve">Fakultet</t>
  </si>
  <si>
    <t xml:space="preserve">Naturvetenskaper och teknik</t>
  </si>
  <si>
    <t xml:space="preserve">Kostnadsställe</t>
  </si>
  <si>
    <t xml:space="preserve">Computer Engineering (DT)</t>
  </si>
  <si>
    <t xml:space="preserve">Projektnamn</t>
  </si>
  <si>
    <t xml:space="preserve">Energy Aware Software</t>
  </si>
  <si>
    <t xml:space="preserve">Projektkod</t>
  </si>
  <si>
    <t xml:space="preserve">Projektledare</t>
  </si>
  <si>
    <t xml:space="preserve">Simon Holmbacka</t>
  </si>
  <si>
    <t xml:space="preserve">Projekttid</t>
  </si>
  <si>
    <t xml:space="preserve">9/2017 - 8/2020</t>
  </si>
  <si>
    <t xml:space="preserve">koefficient för effektiv arbetstid</t>
  </si>
  <si>
    <t xml:space="preserve">totalt</t>
  </si>
  <si>
    <t xml:space="preserve">Lönekostnader</t>
  </si>
  <si>
    <t xml:space="preserve">månadslön</t>
  </si>
  <si>
    <t xml:space="preserve">månad(er)</t>
  </si>
  <si>
    <t xml:space="preserve">forskardoktor</t>
  </si>
  <si>
    <t xml:space="preserve">välj...</t>
  </si>
  <si>
    <t xml:space="preserve">forskare</t>
  </si>
  <si>
    <t xml:space="preserve">professor</t>
  </si>
  <si>
    <t xml:space="preserve">projektledare</t>
  </si>
  <si>
    <t xml:space="preserve">stödpersonal</t>
  </si>
  <si>
    <t xml:space="preserve">doktorand</t>
  </si>
  <si>
    <t xml:space="preserve">Lönebikostnader</t>
  </si>
  <si>
    <t xml:space="preserve">Allmänna omkostnader</t>
  </si>
  <si>
    <t xml:space="preserve">Totalt</t>
  </si>
  <si>
    <t xml:space="preserve">Övriga kostnader</t>
  </si>
  <si>
    <t xml:space="preserve">Resekostnader</t>
  </si>
  <si>
    <t xml:space="preserve">Material och tillbehör</t>
  </si>
  <si>
    <t xml:space="preserve">Köpta tjänster</t>
  </si>
  <si>
    <t xml:space="preserve">Maskiner</t>
  </si>
  <si>
    <t xml:space="preserve">mobilitet</t>
  </si>
  <si>
    <t xml:space="preserve">annat</t>
  </si>
  <si>
    <t xml:space="preserve">ÖVRIGA KOSTNADER TOTALT</t>
  </si>
  <si>
    <t xml:space="preserve">PROJEKTETS KOSTNADER TOTALT</t>
  </si>
  <si>
    <t xml:space="preserve">Finansiering</t>
  </si>
  <si>
    <t xml:space="preserve">Finlands Akademi, ange procent</t>
  </si>
  <si>
    <t xml:space="preserve">eventuell övrig finansiär</t>
  </si>
  <si>
    <t xml:space="preserve">Åbo Akademi, egen finansiering</t>
  </si>
  <si>
    <t xml:space="preserve">OBS! Egen finansiering allokeras INTE ifråga om forskardoktorprojekt!</t>
  </si>
  <si>
    <t xml:space="preserve">FA</t>
  </si>
  <si>
    <t xml:space="preserve">ÅA</t>
  </si>
  <si>
    <t xml:space="preserve">Övr. Finan.</t>
  </si>
  <si>
    <t xml:space="preserve">TOTALT</t>
  </si>
  <si>
    <t xml:space="preserve">löner totalt</t>
  </si>
  <si>
    <t xml:space="preserve">FINANSIERING TOTALT</t>
  </si>
  <si>
    <t xml:space="preserve">EUR</t>
  </si>
  <si>
    <t xml:space="preserve">Planerad egen finansiering överstiger totala egna löneandel</t>
  </si>
  <si>
    <t xml:space="preserve">Tillstånd för projektansökan</t>
  </si>
  <si>
    <t xml:space="preserve">Projektledare:</t>
  </si>
  <si>
    <t xml:space="preserve">Projektets namn och akronym:</t>
  </si>
  <si>
    <t xml:space="preserve">EAS</t>
  </si>
  <si>
    <t xml:space="preserve">Projekttid:</t>
  </si>
  <si>
    <t xml:space="preserve">9/2018 – 8/2021</t>
  </si>
  <si>
    <t xml:space="preserve">Finansiär:</t>
  </si>
  <si>
    <t xml:space="preserve">Finlands Akademi</t>
  </si>
  <si>
    <t xml:space="preserve">Projekttyp:</t>
  </si>
  <si>
    <t xml:space="preserve">ÅA:s totalbudget (€):</t>
  </si>
  <si>
    <t xml:space="preserve">ÅA egen finansiering (€):</t>
  </si>
  <si>
    <t xml:space="preserve">Ovanstående ansökan har för fakultetens del godkänts:</t>
  </si>
  <si>
    <t xml:space="preserve">Åbo / Vasa</t>
  </si>
  <si>
    <t xml:space="preserve">datum</t>
  </si>
  <si>
    <t xml:space="preserve">Dekanus</t>
  </si>
  <si>
    <t xml:space="preserve">(underskrift + namnförtydligande)</t>
  </si>
  <si>
    <t xml:space="preserve">Ämnesansvarig</t>
  </si>
  <si>
    <t xml:space="preserve">Ekonomisekreterare</t>
  </si>
  <si>
    <t xml:space="preserve">Sänds till forskningsservice (Tiina/Hanna eller Siv). Bifoga även en budget.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</si>
</sst>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0%"/>
    <numFmt numFmtId="168" formatCode="0.00"/>
    <numFmt numFmtId="169" formatCode="0.00%"/>
    <numFmt numFmtId="170" formatCode="M/D/YYYY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25406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8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0D0D0D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9CDE5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F2F2F2"/>
      </patternFill>
    </fill>
    <fill>
      <patternFill patternType="solid">
        <fgColor rgb="FFFEBFBA"/>
        <bgColor rgb="FFFF99CC"/>
      </patternFill>
    </fill>
    <fill>
      <patternFill patternType="solid">
        <fgColor rgb="FFF2F2F2"/>
        <bgColor rgb="FFFFFFFF"/>
      </patternFill>
    </fill>
    <fill>
      <patternFill patternType="solid">
        <fgColor rgb="FFC3D69B"/>
        <bgColor rgb="FFBFBFBF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dotted">
        <color rgb="FFC00000"/>
      </left>
      <right/>
      <top style="dotted">
        <color rgb="FFC00000"/>
      </top>
      <bottom/>
      <diagonal/>
    </border>
    <border diagonalUp="false" diagonalDown="false">
      <left/>
      <right/>
      <top style="dotted">
        <color rgb="FFC00000"/>
      </top>
      <bottom/>
      <diagonal/>
    </border>
    <border diagonalUp="false" diagonalDown="false">
      <left/>
      <right style="dotted">
        <color rgb="FFC00000"/>
      </right>
      <top style="dotted">
        <color rgb="FFC00000"/>
      </top>
      <bottom/>
      <diagonal/>
    </border>
    <border diagonalUp="false" diagonalDown="false">
      <left style="dotted">
        <color rgb="FFC00000"/>
      </left>
      <right/>
      <top/>
      <bottom/>
      <diagonal/>
    </border>
    <border diagonalUp="false" diagonalDown="false">
      <left/>
      <right style="dotted">
        <color rgb="FFC00000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dotted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dotted">
        <color rgb="FFA6A6A6"/>
      </top>
      <bottom/>
      <diagonal/>
    </border>
    <border diagonalUp="false" diagonalDown="false">
      <left style="thin">
        <color rgb="FFA6A6A6"/>
      </left>
      <right/>
      <top style="dotted">
        <color rgb="FFA6A6A6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/>
      <top style="double">
        <color rgb="FF808080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tted">
        <color rgb="FFC00000"/>
      </left>
      <right/>
      <top/>
      <bottom style="dotted">
        <color rgb="FFC00000"/>
      </bottom>
      <diagonal/>
    </border>
    <border diagonalUp="false" diagonalDown="false">
      <left/>
      <right/>
      <top/>
      <bottom style="dotted">
        <color rgb="FFC00000"/>
      </bottom>
      <diagonal/>
    </border>
    <border diagonalUp="false" diagonalDown="false">
      <left/>
      <right style="dotted">
        <color rgb="FFC00000"/>
      </right>
      <top/>
      <bottom style="dotted">
        <color rgb="FFC00000"/>
      </bottom>
      <diagonal/>
    </border>
    <border diagonalUp="false" diagonalDown="false">
      <left style="thin"/>
      <right style="dashed">
        <color rgb="FFA6A6A6"/>
      </right>
      <top style="thin"/>
      <bottom style="thin"/>
      <diagonal/>
    </border>
    <border diagonalUp="false" diagonalDown="false">
      <left style="dashed">
        <color rgb="FFA6A6A6"/>
      </left>
      <right style="thin"/>
      <top style="thin"/>
      <bottom style="thin"/>
      <diagonal/>
    </border>
    <border diagonalUp="false" diagonalDown="false">
      <left style="thin"/>
      <right style="thin"/>
      <top style="dashed">
        <color rgb="FFA6A6A6"/>
      </top>
      <bottom style="dashed">
        <color rgb="FFA6A6A6"/>
      </bottom>
      <diagonal/>
    </border>
    <border diagonalUp="false" diagonalDown="false">
      <left style="thin"/>
      <right style="thin"/>
      <top style="dashed">
        <color rgb="FFA6A6A6"/>
      </top>
      <bottom style="thin"/>
      <diagonal/>
    </border>
    <border diagonalUp="false" diagonalDown="false">
      <left style="thin"/>
      <right style="thin"/>
      <top style="dashed">
        <color rgb="FFBFBFBF"/>
      </top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4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3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1" fillId="3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4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3" borderId="1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3" borderId="1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3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3" borderId="1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5" borderId="1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5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5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0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4" borderId="10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4" borderId="14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4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1" fillId="4" borderId="1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17" fillId="5" borderId="1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4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3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4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4" borderId="3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4" borderId="36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3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3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CC99FF"/>
      <rgbColor rgb="FFFEBFBA"/>
      <rgbColor rgb="FF3366FF"/>
      <rgbColor rgb="FF33CCCC"/>
      <rgbColor rgb="FF99CC00"/>
      <rgbColor rgb="FFFFCC00"/>
      <rgbColor rgb="FFFF9900"/>
      <rgbColor rgb="FFFA7D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228600</xdr:colOff>
      <xdr:row>0</xdr:row>
      <xdr:rowOff>142920</xdr:rowOff>
    </xdr:from>
    <xdr:to>
      <xdr:col>17</xdr:col>
      <xdr:colOff>645840</xdr:colOff>
      <xdr:row>2</xdr:row>
      <xdr:rowOff>104040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7762680" y="142920"/>
          <a:ext cx="417240" cy="34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114480</xdr:rowOff>
    </xdr:from>
    <xdr:to>
      <xdr:col>2</xdr:col>
      <xdr:colOff>897120</xdr:colOff>
      <xdr:row>7</xdr:row>
      <xdr:rowOff>151920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49480" y="114480"/>
          <a:ext cx="1146600" cy="12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237600</xdr:colOff>
      <xdr:row>66</xdr:row>
      <xdr:rowOff>114120</xdr:rowOff>
    </xdr:to>
    <xdr:sp>
      <xdr:nvSpPr>
        <xdr:cNvPr id="2" name="CustomShape 1" hidden="1"/>
        <xdr:cNvSpPr/>
      </xdr:nvSpPr>
      <xdr:spPr>
        <a:xfrm>
          <a:off x="0" y="0"/>
          <a:ext cx="10734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0</xdr:row>
      <xdr:rowOff>57240</xdr:rowOff>
    </xdr:from>
    <xdr:to>
      <xdr:col>2</xdr:col>
      <xdr:colOff>455760</xdr:colOff>
      <xdr:row>6</xdr:row>
      <xdr:rowOff>56520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663480" y="57240"/>
          <a:ext cx="1081080" cy="114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7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R45" activeCellId="0" sqref="R45"/>
    </sheetView>
  </sheetViews>
  <sheetFormatPr defaultRowHeight="15"/>
  <cols>
    <col collapsed="false" hidden="false" max="2" min="1" style="0" width="3.53571428571429"/>
    <col collapsed="false" hidden="false" max="3" min="3" style="0" width="18.4030612244898"/>
    <col collapsed="false" hidden="false" max="4" min="4" style="0" width="0.88265306122449"/>
    <col collapsed="false" hidden="false" max="5" min="5" style="0" width="7.06632653061225"/>
    <col collapsed="false" hidden="false" max="6" min="6" style="0" width="6.62244897959184"/>
    <col collapsed="false" hidden="false" max="7" min="7" style="0" width="0.88265306122449"/>
    <col collapsed="false" hidden="false" max="8" min="8" style="0" width="6.04081632653061"/>
    <col collapsed="false" hidden="false" max="9" min="9" style="0" width="0.88265306122449"/>
    <col collapsed="false" hidden="false" max="10" min="10" style="0" width="11.1938775510204"/>
    <col collapsed="false" hidden="false" max="11" min="11" style="0" width="3.53571428571429"/>
    <col collapsed="false" hidden="false" max="12" min="12" style="0" width="11.1938775510204"/>
    <col collapsed="false" hidden="false" max="13" min="13" style="0" width="3.53571428571429"/>
    <col collapsed="false" hidden="false" max="14" min="14" style="0" width="11.1938775510204"/>
    <col collapsed="false" hidden="false" max="15" min="15" style="0" width="3.53571428571429"/>
    <col collapsed="false" hidden="false" max="16" min="16" style="0" width="11.1938775510204"/>
    <col collapsed="false" hidden="false" max="17" min="17" style="0" width="3.53571428571429"/>
    <col collapsed="false" hidden="false" max="18" min="18" style="0" width="10.8979591836735"/>
    <col collapsed="false" hidden="false" max="19" min="19" style="0" width="3.53571428571429"/>
    <col collapsed="false" hidden="true" max="21" min="20" style="0" width="0"/>
    <col collapsed="false" hidden="false" max="22" min="22" style="0" width="9.28061224489796"/>
    <col collapsed="false" hidden="false" max="1025" min="23" style="0" width="9.13265306122449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7" t="s">
        <v>0</v>
      </c>
      <c r="I2" s="7"/>
      <c r="J2" s="7"/>
      <c r="K2" s="7"/>
      <c r="L2" s="7"/>
      <c r="M2" s="7"/>
      <c r="N2" s="7"/>
      <c r="O2" s="7"/>
      <c r="P2" s="7"/>
      <c r="Q2" s="7"/>
      <c r="R2" s="8"/>
      <c r="S2" s="9"/>
    </row>
    <row r="3" customFormat="false" ht="15" hidden="false" customHeight="false" outlineLevel="0" collapsed="false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0"/>
      <c r="Q3" s="6"/>
      <c r="R3" s="6"/>
      <c r="S3" s="9"/>
    </row>
    <row r="4" customFormat="false" ht="15" hidden="false" customHeight="true" outlineLevel="0" collapsed="false">
      <c r="A4" s="4"/>
      <c r="B4" s="6"/>
      <c r="C4" s="6"/>
      <c r="D4" s="6"/>
      <c r="E4" s="11" t="s">
        <v>1</v>
      </c>
      <c r="F4" s="11"/>
      <c r="G4" s="11"/>
      <c r="H4" s="12" t="s">
        <v>2</v>
      </c>
      <c r="I4" s="12"/>
      <c r="J4" s="12"/>
      <c r="K4" s="12"/>
      <c r="L4" s="12"/>
      <c r="M4" s="13" t="s">
        <v>3</v>
      </c>
      <c r="N4" s="13"/>
      <c r="O4" s="14" t="s">
        <v>4</v>
      </c>
      <c r="P4" s="14"/>
      <c r="Q4" s="14"/>
      <c r="R4" s="14"/>
      <c r="S4" s="9"/>
    </row>
    <row r="5" customFormat="false" ht="15" hidden="false" customHeight="true" outlineLevel="0" collapsed="false">
      <c r="A5" s="4"/>
      <c r="B5" s="6"/>
      <c r="C5" s="6"/>
      <c r="D5" s="6"/>
      <c r="E5" s="13" t="s">
        <v>5</v>
      </c>
      <c r="F5" s="13"/>
      <c r="G5" s="13"/>
      <c r="H5" s="12" t="s">
        <v>6</v>
      </c>
      <c r="I5" s="12"/>
      <c r="J5" s="12"/>
      <c r="K5" s="12"/>
      <c r="L5" s="12"/>
      <c r="M5" s="13" t="s">
        <v>7</v>
      </c>
      <c r="N5" s="13"/>
      <c r="O5" s="14"/>
      <c r="P5" s="14"/>
      <c r="Q5" s="14"/>
      <c r="R5" s="14"/>
      <c r="S5" s="9"/>
    </row>
    <row r="6" customFormat="false" ht="15" hidden="false" customHeight="true" outlineLevel="0" collapsed="false">
      <c r="A6" s="4"/>
      <c r="B6" s="6"/>
      <c r="C6" s="6"/>
      <c r="D6" s="6"/>
      <c r="E6" s="13" t="s">
        <v>8</v>
      </c>
      <c r="F6" s="13"/>
      <c r="G6" s="13"/>
      <c r="H6" s="12" t="s">
        <v>9</v>
      </c>
      <c r="I6" s="12"/>
      <c r="J6" s="12"/>
      <c r="K6" s="12"/>
      <c r="L6" s="12"/>
      <c r="M6" s="13" t="s">
        <v>10</v>
      </c>
      <c r="N6" s="13"/>
      <c r="O6" s="14" t="s">
        <v>11</v>
      </c>
      <c r="P6" s="14"/>
      <c r="Q6" s="14"/>
      <c r="R6" s="14"/>
      <c r="S6" s="9"/>
    </row>
    <row r="7" customFormat="false" ht="3" hidden="false" customHeight="true" outlineLevel="0" collapsed="false">
      <c r="A7" s="4"/>
      <c r="B7" s="6"/>
      <c r="C7" s="6"/>
      <c r="D7" s="6"/>
      <c r="E7" s="6"/>
      <c r="F7" s="6"/>
      <c r="G7" s="6"/>
      <c r="H7" s="15"/>
      <c r="I7" s="15"/>
      <c r="J7" s="16"/>
      <c r="K7" s="16"/>
      <c r="L7" s="16"/>
      <c r="M7" s="10"/>
      <c r="N7" s="10"/>
      <c r="O7" s="10"/>
      <c r="P7" s="10"/>
      <c r="Q7" s="6"/>
      <c r="R7" s="10"/>
      <c r="S7" s="9"/>
    </row>
    <row r="8" customFormat="false" ht="15" hidden="false" customHeight="true" outlineLevel="0" collapsed="false">
      <c r="A8" s="4"/>
      <c r="B8" s="6"/>
      <c r="C8" s="6"/>
      <c r="D8" s="6"/>
      <c r="E8" s="6"/>
      <c r="F8" s="6"/>
      <c r="G8" s="6"/>
      <c r="H8" s="6"/>
      <c r="I8" s="6"/>
      <c r="J8" s="10"/>
      <c r="K8" s="10"/>
      <c r="L8" s="17" t="s">
        <v>12</v>
      </c>
      <c r="M8" s="17"/>
      <c r="N8" s="17"/>
      <c r="O8" s="17"/>
      <c r="P8" s="17"/>
      <c r="Q8" s="17"/>
      <c r="R8" s="18" t="n">
        <v>0.92</v>
      </c>
      <c r="S8" s="9"/>
    </row>
    <row r="9" customFormat="false" ht="3" hidden="false" customHeight="true" outlineLevel="0" collapsed="false">
      <c r="A9" s="4"/>
      <c r="B9" s="6"/>
      <c r="C9" s="6"/>
      <c r="D9" s="6"/>
      <c r="E9" s="6"/>
      <c r="F9" s="6"/>
      <c r="G9" s="6"/>
      <c r="H9" s="6"/>
      <c r="I9" s="6"/>
      <c r="J9" s="10"/>
      <c r="K9" s="10"/>
      <c r="L9" s="10"/>
      <c r="M9" s="10"/>
      <c r="N9" s="10"/>
      <c r="O9" s="10"/>
      <c r="P9" s="10"/>
      <c r="Q9" s="6"/>
      <c r="R9" s="10"/>
      <c r="S9" s="9"/>
    </row>
    <row r="10" customFormat="false" ht="15" hidden="false" customHeight="false" outlineLevel="0" collapsed="false">
      <c r="A10" s="4"/>
      <c r="B10" s="6"/>
      <c r="C10" s="6"/>
      <c r="D10" s="6"/>
      <c r="E10" s="6"/>
      <c r="F10" s="6"/>
      <c r="G10" s="6"/>
      <c r="H10" s="6"/>
      <c r="I10" s="6"/>
      <c r="J10" s="19" t="n">
        <v>2017</v>
      </c>
      <c r="K10" s="6"/>
      <c r="L10" s="19" t="n">
        <v>2018</v>
      </c>
      <c r="M10" s="6"/>
      <c r="N10" s="19" t="n">
        <v>2019</v>
      </c>
      <c r="O10" s="6"/>
      <c r="P10" s="19" t="n">
        <v>2020</v>
      </c>
      <c r="Q10" s="6"/>
      <c r="R10" s="20" t="s">
        <v>13</v>
      </c>
      <c r="S10" s="9"/>
    </row>
    <row r="11" customFormat="false" ht="15" hidden="false" customHeight="false" outlineLevel="0" collapsed="false">
      <c r="A11" s="4"/>
      <c r="B11" s="6"/>
      <c r="C11" s="6"/>
      <c r="D11" s="6"/>
      <c r="E11" s="6"/>
      <c r="F11" s="6"/>
      <c r="G11" s="6"/>
      <c r="H11" s="6"/>
      <c r="I11" s="6"/>
      <c r="J11" s="21"/>
      <c r="K11" s="6"/>
      <c r="L11" s="21"/>
      <c r="M11" s="6"/>
      <c r="N11" s="21"/>
      <c r="O11" s="6"/>
      <c r="P11" s="22"/>
      <c r="Q11" s="6"/>
      <c r="R11" s="23"/>
      <c r="S11" s="9"/>
    </row>
    <row r="12" customFormat="false" ht="15" hidden="false" customHeight="true" outlineLevel="0" collapsed="false">
      <c r="A12" s="4"/>
      <c r="B12" s="5" t="s">
        <v>14</v>
      </c>
      <c r="C12" s="6"/>
      <c r="D12" s="6"/>
      <c r="E12" s="24" t="s">
        <v>15</v>
      </c>
      <c r="F12" s="25"/>
      <c r="G12" s="25"/>
      <c r="H12" s="6"/>
      <c r="I12" s="6"/>
      <c r="J12" s="26" t="n">
        <f aca="false">SUM(J14:J24)</f>
        <v>13248</v>
      </c>
      <c r="K12" s="27"/>
      <c r="L12" s="26" t="n">
        <f aca="false">SUM(L14:L24)</f>
        <v>40848</v>
      </c>
      <c r="M12" s="27"/>
      <c r="N12" s="26" t="n">
        <f aca="false">SUM(N14:N24)</f>
        <v>41400</v>
      </c>
      <c r="O12" s="27"/>
      <c r="P12" s="26" t="n">
        <f aca="false">SUM(P14:P24)</f>
        <v>27968</v>
      </c>
      <c r="Q12" s="28"/>
      <c r="R12" s="29" t="n">
        <f aca="false">SUM(J12:Q12)</f>
        <v>123464</v>
      </c>
      <c r="S12" s="9"/>
    </row>
    <row r="13" customFormat="false" ht="15" hidden="false" customHeight="true" outlineLevel="0" collapsed="false">
      <c r="A13" s="4"/>
      <c r="B13" s="5"/>
      <c r="C13" s="6"/>
      <c r="D13" s="6"/>
      <c r="E13" s="30"/>
      <c r="F13" s="31" t="s">
        <v>16</v>
      </c>
      <c r="G13" s="31"/>
      <c r="H13" s="31"/>
      <c r="I13" s="6"/>
      <c r="J13" s="32"/>
      <c r="K13" s="33" t="n">
        <v>4</v>
      </c>
      <c r="L13" s="32"/>
      <c r="M13" s="33"/>
      <c r="N13" s="32"/>
      <c r="O13" s="33"/>
      <c r="P13" s="32"/>
      <c r="Q13" s="33"/>
      <c r="R13" s="32"/>
      <c r="S13" s="9"/>
    </row>
    <row r="14" customFormat="false" ht="15" hidden="false" customHeight="false" outlineLevel="0" collapsed="false">
      <c r="A14" s="4"/>
      <c r="B14" s="6"/>
      <c r="C14" s="34" t="s">
        <v>17</v>
      </c>
      <c r="D14" s="30"/>
      <c r="E14" s="35" t="n">
        <v>3600</v>
      </c>
      <c r="F14" s="36"/>
      <c r="G14" s="36"/>
      <c r="H14" s="36"/>
      <c r="I14" s="6"/>
      <c r="J14" s="37" t="n">
        <f aca="false">(E14*K13)*$R$8</f>
        <v>13248</v>
      </c>
      <c r="K14" s="38"/>
      <c r="L14" s="37" t="n">
        <f aca="false">(E14*M13)*$R$8</f>
        <v>0</v>
      </c>
      <c r="M14" s="38"/>
      <c r="N14" s="37" t="n">
        <f aca="false">(E14*O13)*$R$8</f>
        <v>0</v>
      </c>
      <c r="O14" s="27"/>
      <c r="P14" s="37" t="n">
        <f aca="false">(E14*Q13)*$R$8</f>
        <v>0</v>
      </c>
      <c r="Q14" s="27"/>
      <c r="R14" s="37" t="n">
        <f aca="false">SUM(J14:Q14)</f>
        <v>13248</v>
      </c>
      <c r="S14" s="9"/>
      <c r="U14" s="39" t="s">
        <v>18</v>
      </c>
    </row>
    <row r="15" customFormat="false" ht="15" hidden="false" customHeight="true" outlineLevel="0" collapsed="false">
      <c r="A15" s="4"/>
      <c r="B15" s="6"/>
      <c r="C15" s="40"/>
      <c r="D15" s="6"/>
      <c r="E15" s="41"/>
      <c r="F15" s="31" t="s">
        <v>16</v>
      </c>
      <c r="G15" s="31"/>
      <c r="H15" s="31"/>
      <c r="I15" s="6"/>
      <c r="J15" s="42"/>
      <c r="K15" s="43"/>
      <c r="L15" s="44"/>
      <c r="M15" s="43" t="n">
        <v>12</v>
      </c>
      <c r="N15" s="44"/>
      <c r="O15" s="33"/>
      <c r="P15" s="45"/>
      <c r="Q15" s="33"/>
      <c r="R15" s="46"/>
      <c r="S15" s="9"/>
      <c r="U15" s="39" t="s">
        <v>17</v>
      </c>
    </row>
    <row r="16" customFormat="false" ht="15" hidden="false" customHeight="false" outlineLevel="0" collapsed="false">
      <c r="A16" s="4"/>
      <c r="B16" s="6"/>
      <c r="C16" s="34" t="s">
        <v>17</v>
      </c>
      <c r="D16" s="30"/>
      <c r="E16" s="35" t="n">
        <v>3700</v>
      </c>
      <c r="F16" s="36"/>
      <c r="G16" s="36"/>
      <c r="H16" s="36"/>
      <c r="I16" s="6"/>
      <c r="J16" s="37" t="n">
        <f aca="false">(E16*K15)*$R$8</f>
        <v>0</v>
      </c>
      <c r="K16" s="27"/>
      <c r="L16" s="37" t="n">
        <f aca="false">(E16*M15)*$R$8</f>
        <v>40848</v>
      </c>
      <c r="M16" s="27"/>
      <c r="N16" s="37" t="n">
        <f aca="false">(E16*O15)*$R$8</f>
        <v>0</v>
      </c>
      <c r="O16" s="27"/>
      <c r="P16" s="37" t="n">
        <f aca="false">(E16*Q15)*$R$8</f>
        <v>0</v>
      </c>
      <c r="Q16" s="27"/>
      <c r="R16" s="47" t="n">
        <f aca="false">SUM(J16:Q16)</f>
        <v>40848</v>
      </c>
      <c r="S16" s="9"/>
      <c r="U16" s="39" t="s">
        <v>19</v>
      </c>
    </row>
    <row r="17" customFormat="false" ht="15" hidden="false" customHeight="true" outlineLevel="0" collapsed="false">
      <c r="A17" s="4"/>
      <c r="B17" s="6"/>
      <c r="C17" s="40"/>
      <c r="D17" s="6"/>
      <c r="E17" s="48"/>
      <c r="F17" s="31" t="s">
        <v>16</v>
      </c>
      <c r="G17" s="31"/>
      <c r="H17" s="31"/>
      <c r="I17" s="6"/>
      <c r="J17" s="42"/>
      <c r="K17" s="33"/>
      <c r="L17" s="44"/>
      <c r="M17" s="33"/>
      <c r="N17" s="44"/>
      <c r="O17" s="33" t="n">
        <v>12</v>
      </c>
      <c r="P17" s="45"/>
      <c r="Q17" s="33"/>
      <c r="R17" s="37"/>
      <c r="S17" s="9"/>
      <c r="U17" s="39" t="s">
        <v>20</v>
      </c>
      <c r="W17" s="49"/>
    </row>
    <row r="18" customFormat="false" ht="15" hidden="false" customHeight="false" outlineLevel="0" collapsed="false">
      <c r="A18" s="4"/>
      <c r="B18" s="6"/>
      <c r="C18" s="34" t="s">
        <v>17</v>
      </c>
      <c r="D18" s="30"/>
      <c r="E18" s="35" t="n">
        <v>3750</v>
      </c>
      <c r="F18" s="36"/>
      <c r="G18" s="36"/>
      <c r="H18" s="36"/>
      <c r="I18" s="6"/>
      <c r="J18" s="37" t="n">
        <f aca="false">(E18*K17)*$R$8</f>
        <v>0</v>
      </c>
      <c r="K18" s="27"/>
      <c r="L18" s="37" t="n">
        <f aca="false">(E18*M17)*$R$8</f>
        <v>0</v>
      </c>
      <c r="M18" s="27"/>
      <c r="N18" s="37" t="n">
        <f aca="false">(E18*O17)*$R$8</f>
        <v>41400</v>
      </c>
      <c r="O18" s="27"/>
      <c r="P18" s="37" t="n">
        <f aca="false">(E18*Q17)*$R$8</f>
        <v>0</v>
      </c>
      <c r="Q18" s="27"/>
      <c r="R18" s="47" t="n">
        <f aca="false">SUM(J18:Q18)</f>
        <v>41400</v>
      </c>
      <c r="S18" s="9"/>
      <c r="U18" s="39" t="s">
        <v>21</v>
      </c>
      <c r="W18" s="49"/>
    </row>
    <row r="19" customFormat="false" ht="15" hidden="false" customHeight="true" outlineLevel="0" collapsed="false">
      <c r="A19" s="4"/>
      <c r="B19" s="6"/>
      <c r="C19" s="40"/>
      <c r="D19" s="6"/>
      <c r="E19" s="48"/>
      <c r="F19" s="31" t="s">
        <v>16</v>
      </c>
      <c r="G19" s="31"/>
      <c r="H19" s="31"/>
      <c r="I19" s="6"/>
      <c r="J19" s="42"/>
      <c r="K19" s="33"/>
      <c r="L19" s="44"/>
      <c r="M19" s="33"/>
      <c r="N19" s="44"/>
      <c r="O19" s="33"/>
      <c r="P19" s="45"/>
      <c r="Q19" s="33" t="n">
        <v>8</v>
      </c>
      <c r="R19" s="37"/>
      <c r="S19" s="9"/>
      <c r="U19" s="39" t="s">
        <v>22</v>
      </c>
      <c r="W19" s="49"/>
    </row>
    <row r="20" customFormat="false" ht="15" hidden="false" customHeight="false" outlineLevel="0" collapsed="false">
      <c r="A20" s="4"/>
      <c r="B20" s="6"/>
      <c r="C20" s="34" t="s">
        <v>17</v>
      </c>
      <c r="D20" s="30"/>
      <c r="E20" s="35" t="n">
        <v>3800</v>
      </c>
      <c r="F20" s="36"/>
      <c r="G20" s="36"/>
      <c r="H20" s="36"/>
      <c r="I20" s="6"/>
      <c r="J20" s="37" t="n">
        <f aca="false">(E20*K19)*$R$8</f>
        <v>0</v>
      </c>
      <c r="K20" s="27"/>
      <c r="L20" s="37" t="n">
        <f aca="false">(E20*M19)*$R$8</f>
        <v>0</v>
      </c>
      <c r="M20" s="27"/>
      <c r="N20" s="37" t="n">
        <f aca="false">(E20*O19)*$R$8</f>
        <v>0</v>
      </c>
      <c r="O20" s="27"/>
      <c r="P20" s="37" t="n">
        <f aca="false">(E20*Q19)*$R$8</f>
        <v>27968</v>
      </c>
      <c r="Q20" s="27"/>
      <c r="R20" s="47" t="n">
        <f aca="false">SUM(J20:Q20)</f>
        <v>27968</v>
      </c>
      <c r="S20" s="9"/>
      <c r="U20" s="39" t="s">
        <v>23</v>
      </c>
      <c r="W20" s="49"/>
    </row>
    <row r="21" customFormat="false" ht="15" hidden="false" customHeight="true" outlineLevel="0" collapsed="false">
      <c r="A21" s="4"/>
      <c r="B21" s="6"/>
      <c r="C21" s="40"/>
      <c r="D21" s="6"/>
      <c r="E21" s="48"/>
      <c r="F21" s="31" t="s">
        <v>16</v>
      </c>
      <c r="G21" s="31"/>
      <c r="H21" s="31"/>
      <c r="I21" s="6"/>
      <c r="J21" s="42"/>
      <c r="K21" s="33"/>
      <c r="L21" s="44"/>
      <c r="M21" s="33"/>
      <c r="N21" s="44"/>
      <c r="O21" s="33"/>
      <c r="P21" s="45"/>
      <c r="Q21" s="33"/>
      <c r="R21" s="37"/>
      <c r="S21" s="9"/>
      <c r="W21" s="49"/>
    </row>
    <row r="22" customFormat="false" ht="15" hidden="false" customHeight="false" outlineLevel="0" collapsed="false">
      <c r="A22" s="4"/>
      <c r="B22" s="6"/>
      <c r="C22" s="34" t="s">
        <v>18</v>
      </c>
      <c r="D22" s="30"/>
      <c r="E22" s="35"/>
      <c r="F22" s="36"/>
      <c r="G22" s="36"/>
      <c r="H22" s="36"/>
      <c r="I22" s="6"/>
      <c r="J22" s="37" t="n">
        <f aca="false">(E22*K21)*$R$8</f>
        <v>0</v>
      </c>
      <c r="K22" s="27"/>
      <c r="L22" s="37" t="n">
        <f aca="false">(E22*M21)*$R$8</f>
        <v>0</v>
      </c>
      <c r="M22" s="27"/>
      <c r="N22" s="37" t="n">
        <f aca="false">(E22*O21)*$R$8</f>
        <v>0</v>
      </c>
      <c r="O22" s="27"/>
      <c r="P22" s="37" t="n">
        <f aca="false">(E22*Q21)*$R$8</f>
        <v>0</v>
      </c>
      <c r="Q22" s="27"/>
      <c r="R22" s="47" t="n">
        <f aca="false">SUM(J22:Q22)</f>
        <v>0</v>
      </c>
      <c r="S22" s="9"/>
      <c r="W22" s="49"/>
    </row>
    <row r="23" customFormat="false" ht="15" hidden="false" customHeight="true" outlineLevel="0" collapsed="false">
      <c r="A23" s="4"/>
      <c r="B23" s="6"/>
      <c r="C23" s="40"/>
      <c r="D23" s="6"/>
      <c r="E23" s="48"/>
      <c r="F23" s="31" t="s">
        <v>16</v>
      </c>
      <c r="G23" s="31"/>
      <c r="H23" s="31"/>
      <c r="I23" s="6"/>
      <c r="J23" s="42"/>
      <c r="K23" s="33"/>
      <c r="L23" s="44"/>
      <c r="M23" s="33"/>
      <c r="N23" s="44"/>
      <c r="O23" s="33"/>
      <c r="P23" s="45"/>
      <c r="Q23" s="33"/>
      <c r="R23" s="37"/>
      <c r="S23" s="9"/>
      <c r="W23" s="49"/>
    </row>
    <row r="24" customFormat="false" ht="15" hidden="false" customHeight="false" outlineLevel="0" collapsed="false">
      <c r="A24" s="4"/>
      <c r="B24" s="6"/>
      <c r="C24" s="34" t="s">
        <v>18</v>
      </c>
      <c r="D24" s="30"/>
      <c r="E24" s="35"/>
      <c r="F24" s="10"/>
      <c r="G24" s="10"/>
      <c r="H24" s="10"/>
      <c r="I24" s="6"/>
      <c r="J24" s="37" t="n">
        <f aca="false">(E24*K23)*$R$8</f>
        <v>0</v>
      </c>
      <c r="K24" s="27"/>
      <c r="L24" s="37" t="n">
        <f aca="false">(E24*M23)*$R$8</f>
        <v>0</v>
      </c>
      <c r="M24" s="27"/>
      <c r="N24" s="37" t="n">
        <f aca="false">(E24*O23)*$R$8</f>
        <v>0</v>
      </c>
      <c r="O24" s="27"/>
      <c r="P24" s="37" t="n">
        <f aca="false">(E24*Q23)*$R$8</f>
        <v>0</v>
      </c>
      <c r="Q24" s="27"/>
      <c r="R24" s="37" t="n">
        <f aca="false">SUM(J24:Q24)</f>
        <v>0</v>
      </c>
      <c r="S24" s="9"/>
    </row>
    <row r="25" customFormat="false" ht="15" hidden="false" customHeight="true" outlineLevel="0" collapsed="false">
      <c r="A25" s="4"/>
      <c r="B25" s="6" t="s">
        <v>24</v>
      </c>
      <c r="C25" s="6"/>
      <c r="D25" s="6"/>
      <c r="E25" s="6"/>
      <c r="F25" s="6"/>
      <c r="G25" s="6"/>
      <c r="H25" s="50" t="n">
        <v>0.52</v>
      </c>
      <c r="I25" s="51"/>
      <c r="J25" s="52" t="n">
        <f aca="false">J12*$H$25</f>
        <v>6888.96</v>
      </c>
      <c r="K25" s="27"/>
      <c r="L25" s="52" t="n">
        <f aca="false">L12*$H$25</f>
        <v>21240.96</v>
      </c>
      <c r="M25" s="27"/>
      <c r="N25" s="52" t="n">
        <f aca="false">N12*$H$25</f>
        <v>21528</v>
      </c>
      <c r="O25" s="27"/>
      <c r="P25" s="52" t="n">
        <f aca="false">P12*$H$25</f>
        <v>14543.36</v>
      </c>
      <c r="Q25" s="27"/>
      <c r="R25" s="53" t="n">
        <f aca="false">SUM(J25:Q25)</f>
        <v>64201.28</v>
      </c>
      <c r="S25" s="9"/>
    </row>
    <row r="26" customFormat="false" ht="15" hidden="false" customHeight="true" outlineLevel="0" collapsed="false">
      <c r="A26" s="4"/>
      <c r="B26" s="6" t="s">
        <v>25</v>
      </c>
      <c r="C26" s="6"/>
      <c r="D26" s="6"/>
      <c r="E26" s="6"/>
      <c r="F26" s="6"/>
      <c r="G26" s="6"/>
      <c r="H26" s="50" t="n">
        <v>0.71</v>
      </c>
      <c r="I26" s="51"/>
      <c r="J26" s="54" t="n">
        <f aca="false">$H$26*(J12+J25)</f>
        <v>14297.2416</v>
      </c>
      <c r="K26" s="27"/>
      <c r="L26" s="54" t="n">
        <f aca="false">$H$26*(L12+L25)</f>
        <v>44083.1616</v>
      </c>
      <c r="M26" s="27"/>
      <c r="N26" s="54" t="n">
        <f aca="false">$H$26*(N12+N25)</f>
        <v>44678.88</v>
      </c>
      <c r="O26" s="27"/>
      <c r="P26" s="52" t="n">
        <f aca="false">$H$26*(P12+P25)</f>
        <v>30183.0656</v>
      </c>
      <c r="Q26" s="27"/>
      <c r="R26" s="55" t="n">
        <f aca="false">SUM(J26:Q26)</f>
        <v>133242.3488</v>
      </c>
      <c r="S26" s="9"/>
    </row>
    <row r="27" customFormat="false" ht="15" hidden="false" customHeight="false" outlineLevel="0" collapsed="false">
      <c r="A27" s="4"/>
      <c r="B27" s="56" t="s">
        <v>26</v>
      </c>
      <c r="C27" s="56"/>
      <c r="D27" s="56"/>
      <c r="E27" s="56"/>
      <c r="F27" s="56"/>
      <c r="G27" s="56"/>
      <c r="H27" s="57"/>
      <c r="I27" s="57"/>
      <c r="J27" s="58" t="n">
        <f aca="false">J12+SUM(J25:J26)</f>
        <v>34434.2016</v>
      </c>
      <c r="K27" s="27"/>
      <c r="L27" s="58" t="n">
        <f aca="false">L12+SUM(L25:L26)</f>
        <v>106172.1216</v>
      </c>
      <c r="M27" s="27"/>
      <c r="N27" s="58" t="n">
        <f aca="false">N12+SUM(N25:N26)</f>
        <v>107606.88</v>
      </c>
      <c r="O27" s="27"/>
      <c r="P27" s="58" t="n">
        <f aca="false">P12+SUM(P25:P26)</f>
        <v>72694.4256</v>
      </c>
      <c r="Q27" s="27"/>
      <c r="R27" s="59" t="n">
        <f aca="false">SUM(J27:Q27)</f>
        <v>320907.6288</v>
      </c>
      <c r="S27" s="9"/>
    </row>
    <row r="28" customFormat="false" ht="15" hidden="false" customHeight="false" outlineLevel="0" collapsed="false">
      <c r="A28" s="4"/>
      <c r="B28" s="6"/>
      <c r="C28" s="6"/>
      <c r="D28" s="6"/>
      <c r="E28" s="6"/>
      <c r="F28" s="6"/>
      <c r="G28" s="6"/>
      <c r="H28" s="6"/>
      <c r="I28" s="6"/>
      <c r="J28" s="60"/>
      <c r="K28" s="27"/>
      <c r="L28" s="60"/>
      <c r="M28" s="27"/>
      <c r="N28" s="60"/>
      <c r="O28" s="27"/>
      <c r="P28" s="60"/>
      <c r="Q28" s="27"/>
      <c r="R28" s="60"/>
      <c r="S28" s="9"/>
    </row>
    <row r="29" customFormat="false" ht="15" hidden="false" customHeight="false" outlineLevel="0" collapsed="false">
      <c r="A29" s="4"/>
      <c r="B29" s="5" t="s">
        <v>27</v>
      </c>
      <c r="C29" s="6"/>
      <c r="D29" s="6"/>
      <c r="E29" s="6"/>
      <c r="F29" s="6"/>
      <c r="G29" s="6"/>
      <c r="H29" s="6"/>
      <c r="I29" s="6"/>
      <c r="J29" s="27"/>
      <c r="K29" s="27"/>
      <c r="L29" s="27"/>
      <c r="M29" s="27"/>
      <c r="N29" s="27"/>
      <c r="O29" s="27"/>
      <c r="P29" s="60"/>
      <c r="Q29" s="27"/>
      <c r="R29" s="27"/>
      <c r="S29" s="9"/>
    </row>
    <row r="30" customFormat="false" ht="15" hidden="false" customHeight="false" outlineLevel="0" collapsed="false">
      <c r="A30" s="4"/>
      <c r="B30" s="6"/>
      <c r="C30" s="6" t="s">
        <v>28</v>
      </c>
      <c r="D30" s="6"/>
      <c r="E30" s="6"/>
      <c r="F30" s="6"/>
      <c r="G30" s="6"/>
      <c r="H30" s="6"/>
      <c r="I30" s="6"/>
      <c r="J30" s="61" t="n">
        <v>5500</v>
      </c>
      <c r="K30" s="27"/>
      <c r="L30" s="61" t="n">
        <v>5500</v>
      </c>
      <c r="M30" s="27"/>
      <c r="N30" s="62" t="n">
        <v>5500</v>
      </c>
      <c r="O30" s="27"/>
      <c r="P30" s="62" t="n">
        <v>5500</v>
      </c>
      <c r="Q30" s="27"/>
      <c r="R30" s="55" t="n">
        <f aca="false">SUM(J30:Q30)</f>
        <v>22000</v>
      </c>
      <c r="S30" s="9"/>
    </row>
    <row r="31" customFormat="false" ht="15" hidden="false" customHeight="false" outlineLevel="0" collapsed="false">
      <c r="A31" s="4"/>
      <c r="B31" s="6"/>
      <c r="C31" s="6" t="s">
        <v>29</v>
      </c>
      <c r="D31" s="6"/>
      <c r="E31" s="6"/>
      <c r="F31" s="6"/>
      <c r="G31" s="6"/>
      <c r="H31" s="6"/>
      <c r="I31" s="6"/>
      <c r="J31" s="63"/>
      <c r="K31" s="27"/>
      <c r="L31" s="63"/>
      <c r="M31" s="27"/>
      <c r="N31" s="63" t="n">
        <v>1000</v>
      </c>
      <c r="O31" s="27"/>
      <c r="P31" s="63" t="n">
        <v>1000</v>
      </c>
      <c r="Q31" s="27"/>
      <c r="R31" s="53" t="n">
        <f aca="false">SUM(J31:Q31)</f>
        <v>2000</v>
      </c>
      <c r="S31" s="9"/>
    </row>
    <row r="32" customFormat="false" ht="15" hidden="false" customHeight="false" outlineLevel="0" collapsed="false">
      <c r="A32" s="4"/>
      <c r="B32" s="6"/>
      <c r="C32" s="6" t="s">
        <v>30</v>
      </c>
      <c r="D32" s="6"/>
      <c r="E32" s="6"/>
      <c r="F32" s="6"/>
      <c r="G32" s="6"/>
      <c r="H32" s="6"/>
      <c r="I32" s="6"/>
      <c r="J32" s="61"/>
      <c r="K32" s="27"/>
      <c r="L32" s="63"/>
      <c r="M32" s="27"/>
      <c r="N32" s="63"/>
      <c r="O32" s="27"/>
      <c r="P32" s="63"/>
      <c r="Q32" s="27"/>
      <c r="R32" s="55" t="n">
        <f aca="false">SUM(J32:Q32)</f>
        <v>0</v>
      </c>
      <c r="S32" s="9"/>
    </row>
    <row r="33" customFormat="false" ht="15" hidden="false" customHeight="false" outlineLevel="0" collapsed="false">
      <c r="A33" s="4"/>
      <c r="B33" s="6"/>
      <c r="C33" s="6" t="s">
        <v>31</v>
      </c>
      <c r="D33" s="6"/>
      <c r="E33" s="6"/>
      <c r="F33" s="6"/>
      <c r="G33" s="6"/>
      <c r="H33" s="6"/>
      <c r="I33" s="6"/>
      <c r="J33" s="63"/>
      <c r="K33" s="27"/>
      <c r="L33" s="63" t="n">
        <v>2500</v>
      </c>
      <c r="M33" s="27"/>
      <c r="N33" s="63"/>
      <c r="O33" s="27"/>
      <c r="P33" s="63" t="n">
        <v>1000</v>
      </c>
      <c r="Q33" s="27"/>
      <c r="R33" s="53" t="n">
        <f aca="false">SUM(J33:Q33)</f>
        <v>3500</v>
      </c>
      <c r="S33" s="9"/>
      <c r="U33" s="64"/>
    </row>
    <row r="34" customFormat="false" ht="15" hidden="false" customHeight="true" outlineLevel="0" collapsed="false">
      <c r="A34" s="4"/>
      <c r="B34" s="6"/>
      <c r="C34" s="6" t="s">
        <v>27</v>
      </c>
      <c r="D34" s="6"/>
      <c r="E34" s="65"/>
      <c r="F34" s="65"/>
      <c r="G34" s="65"/>
      <c r="H34" s="65"/>
      <c r="I34" s="6"/>
      <c r="J34" s="66" t="n">
        <f aca="false">SUM(J35:J36)</f>
        <v>1000</v>
      </c>
      <c r="K34" s="27"/>
      <c r="L34" s="66" t="n">
        <f aca="false">SUM(L35:L36)</f>
        <v>3000</v>
      </c>
      <c r="M34" s="27"/>
      <c r="N34" s="66" t="n">
        <f aca="false">SUM(N35:N36)</f>
        <v>2000</v>
      </c>
      <c r="O34" s="27"/>
      <c r="P34" s="66" t="n">
        <f aca="false">SUM(P35:P36)</f>
        <v>1000</v>
      </c>
      <c r="Q34" s="27"/>
      <c r="R34" s="53" t="n">
        <f aca="false">SUM(J34:Q34)</f>
        <v>7000</v>
      </c>
      <c r="S34" s="9"/>
    </row>
    <row r="35" customFormat="false" ht="15" hidden="false" customHeight="true" outlineLevel="0" collapsed="false">
      <c r="A35" s="4"/>
      <c r="B35" s="6"/>
      <c r="C35" s="67" t="s">
        <v>32</v>
      </c>
      <c r="D35" s="6"/>
      <c r="E35" s="68"/>
      <c r="F35" s="68"/>
      <c r="G35" s="68"/>
      <c r="H35" s="68"/>
      <c r="I35" s="69"/>
      <c r="J35" s="70" t="n">
        <v>1000</v>
      </c>
      <c r="K35" s="71"/>
      <c r="L35" s="72" t="n">
        <v>2000</v>
      </c>
      <c r="M35" s="71"/>
      <c r="N35" s="72" t="n">
        <v>1000</v>
      </c>
      <c r="O35" s="71"/>
      <c r="P35" s="70"/>
      <c r="Q35" s="71"/>
      <c r="R35" s="73" t="n">
        <f aca="false">SUM(J35:Q35)</f>
        <v>4000</v>
      </c>
      <c r="S35" s="9"/>
    </row>
    <row r="36" customFormat="false" ht="15" hidden="false" customHeight="true" outlineLevel="0" collapsed="false">
      <c r="A36" s="4"/>
      <c r="B36" s="6"/>
      <c r="C36" s="74" t="s">
        <v>33</v>
      </c>
      <c r="D36" s="6"/>
      <c r="E36" s="75"/>
      <c r="F36" s="75"/>
      <c r="G36" s="75"/>
      <c r="H36" s="75"/>
      <c r="I36" s="6"/>
      <c r="J36" s="70"/>
      <c r="K36" s="71"/>
      <c r="L36" s="72" t="n">
        <v>1000</v>
      </c>
      <c r="M36" s="71"/>
      <c r="N36" s="72" t="n">
        <v>1000</v>
      </c>
      <c r="O36" s="71"/>
      <c r="P36" s="70" t="n">
        <v>1000</v>
      </c>
      <c r="Q36" s="71"/>
      <c r="R36" s="73" t="n">
        <f aca="false">SUM(J36:Q36)</f>
        <v>3000</v>
      </c>
      <c r="S36" s="9"/>
    </row>
    <row r="37" customFormat="false" ht="15" hidden="false" customHeight="false" outlineLevel="0" collapsed="false">
      <c r="A37" s="4"/>
      <c r="B37" s="5" t="s">
        <v>34</v>
      </c>
      <c r="C37" s="6"/>
      <c r="D37" s="6"/>
      <c r="E37" s="6"/>
      <c r="F37" s="6"/>
      <c r="G37" s="6"/>
      <c r="H37" s="6"/>
      <c r="I37" s="6"/>
      <c r="J37" s="76" t="n">
        <f aca="false">SUM(J30:J34)</f>
        <v>6500</v>
      </c>
      <c r="K37" s="27"/>
      <c r="L37" s="76" t="n">
        <f aca="false">SUM(L30:L34)</f>
        <v>11000</v>
      </c>
      <c r="M37" s="27"/>
      <c r="N37" s="76" t="n">
        <f aca="false">SUM(N30:N34)</f>
        <v>8500</v>
      </c>
      <c r="O37" s="27"/>
      <c r="P37" s="76" t="n">
        <f aca="false">SUM(P30:P34)</f>
        <v>8500</v>
      </c>
      <c r="Q37" s="27"/>
      <c r="R37" s="59" t="n">
        <f aca="false">SUM(R30:R34)</f>
        <v>34500</v>
      </c>
      <c r="S37" s="9"/>
    </row>
    <row r="38" customFormat="false" ht="15" hidden="false" customHeight="false" outlineLevel="0" collapsed="false">
      <c r="A38" s="4"/>
      <c r="B38" s="6"/>
      <c r="C38" s="6"/>
      <c r="D38" s="6"/>
      <c r="E38" s="6"/>
      <c r="F38" s="6"/>
      <c r="G38" s="6"/>
      <c r="H38" s="6"/>
      <c r="I38" s="6"/>
      <c r="J38" s="60"/>
      <c r="K38" s="27"/>
      <c r="L38" s="60"/>
      <c r="M38" s="27"/>
      <c r="N38" s="60"/>
      <c r="O38" s="27"/>
      <c r="P38" s="60"/>
      <c r="Q38" s="27"/>
      <c r="R38" s="60"/>
      <c r="S38" s="9"/>
    </row>
    <row r="39" customFormat="false" ht="15" hidden="false" customHeight="false" outlineLevel="0" collapsed="false">
      <c r="A39" s="4"/>
      <c r="B39" s="5" t="s">
        <v>35</v>
      </c>
      <c r="C39" s="6"/>
      <c r="D39" s="6"/>
      <c r="E39" s="6"/>
      <c r="F39" s="6"/>
      <c r="G39" s="6"/>
      <c r="H39" s="6"/>
      <c r="I39" s="6"/>
      <c r="J39" s="77" t="n">
        <f aca="false">J27+J37</f>
        <v>40934.2016</v>
      </c>
      <c r="K39" s="78"/>
      <c r="L39" s="77" t="n">
        <f aca="false">L27+L37</f>
        <v>117172.1216</v>
      </c>
      <c r="M39" s="78"/>
      <c r="N39" s="77" t="n">
        <f aca="false">N27+N37</f>
        <v>116106.88</v>
      </c>
      <c r="O39" s="78"/>
      <c r="P39" s="77" t="n">
        <f aca="false">P27+P37</f>
        <v>81194.4256</v>
      </c>
      <c r="Q39" s="78"/>
      <c r="R39" s="79" t="n">
        <f aca="false">R27+R37</f>
        <v>355407.6288</v>
      </c>
      <c r="S39" s="9"/>
    </row>
    <row r="40" customFormat="false" ht="15" hidden="false" customHeight="false" outlineLevel="0" collapsed="false">
      <c r="A40" s="4"/>
      <c r="B40" s="6"/>
      <c r="C40" s="6"/>
      <c r="D40" s="6"/>
      <c r="E40" s="6"/>
      <c r="F40" s="6"/>
      <c r="G40" s="6"/>
      <c r="H40" s="6"/>
      <c r="I40" s="6"/>
      <c r="J40" s="30"/>
      <c r="K40" s="6"/>
      <c r="L40" s="30"/>
      <c r="M40" s="6"/>
      <c r="N40" s="30"/>
      <c r="O40" s="6"/>
      <c r="P40" s="80"/>
      <c r="Q40" s="6"/>
      <c r="R40" s="30"/>
      <c r="S40" s="9"/>
    </row>
    <row r="41" customFormat="false" ht="15" hidden="false" customHeight="false" outlineLevel="0" collapsed="false">
      <c r="A41" s="4"/>
      <c r="B41" s="5" t="s">
        <v>36</v>
      </c>
      <c r="C41" s="6"/>
      <c r="D41" s="6"/>
      <c r="E41" s="6"/>
      <c r="F41" s="6"/>
      <c r="G41" s="6"/>
      <c r="H41" s="6"/>
      <c r="I41" s="6"/>
      <c r="J41" s="81" t="n">
        <f aca="false">J10</f>
        <v>2017</v>
      </c>
      <c r="K41" s="6"/>
      <c r="L41" s="81" t="n">
        <f aca="false">L10</f>
        <v>2018</v>
      </c>
      <c r="M41" s="6"/>
      <c r="N41" s="81" t="n">
        <f aca="false">N10</f>
        <v>2019</v>
      </c>
      <c r="O41" s="6"/>
      <c r="P41" s="81" t="n">
        <f aca="false">P10</f>
        <v>2020</v>
      </c>
      <c r="Q41" s="6"/>
      <c r="R41" s="20" t="s">
        <v>13</v>
      </c>
      <c r="S41" s="9"/>
    </row>
    <row r="42" customFormat="false" ht="15" hidden="false" customHeight="false" outlineLevel="0" collapsed="false">
      <c r="A42" s="4"/>
      <c r="B42" s="6"/>
      <c r="C42" s="6"/>
      <c r="D42" s="6"/>
      <c r="E42" s="6"/>
      <c r="F42" s="6"/>
      <c r="G42" s="6"/>
      <c r="H42" s="6"/>
      <c r="I42" s="6"/>
      <c r="J42" s="30"/>
      <c r="K42" s="6"/>
      <c r="L42" s="30"/>
      <c r="M42" s="6"/>
      <c r="N42" s="30"/>
      <c r="O42" s="6"/>
      <c r="P42" s="82"/>
      <c r="Q42" s="6"/>
      <c r="R42" s="30"/>
      <c r="S42" s="9"/>
    </row>
    <row r="43" customFormat="false" ht="15" hidden="false" customHeight="true" outlineLevel="0" collapsed="false">
      <c r="A43" s="4"/>
      <c r="B43" s="5" t="s">
        <v>37</v>
      </c>
      <c r="C43" s="6"/>
      <c r="D43" s="6"/>
      <c r="E43" s="6"/>
      <c r="F43" s="6"/>
      <c r="G43" s="6"/>
      <c r="H43" s="83" t="n">
        <v>0.7</v>
      </c>
      <c r="I43" s="6"/>
      <c r="J43" s="84" t="n">
        <f aca="false">$H$43*ROUNDDOWN(J39,0)</f>
        <v>28653.8</v>
      </c>
      <c r="K43" s="85"/>
      <c r="L43" s="84" t="n">
        <f aca="false">$H$43*ROUNDDOWN(L39,0)</f>
        <v>82020.4</v>
      </c>
      <c r="M43" s="85"/>
      <c r="N43" s="84" t="n">
        <f aca="false">$H$43*ROUNDDOWN(N39,0)</f>
        <v>81274.2</v>
      </c>
      <c r="O43" s="85"/>
      <c r="P43" s="86" t="n">
        <f aca="false">$H$43*ROUNDDOWN(P39,0)</f>
        <v>56835.8</v>
      </c>
      <c r="Q43" s="85"/>
      <c r="R43" s="84" t="n">
        <f aca="false">$H$43*ROUNDDOWN(R39,0)</f>
        <v>248784.9</v>
      </c>
      <c r="S43" s="9"/>
    </row>
    <row r="44" customFormat="false" ht="15" hidden="false" customHeight="true" outlineLevel="0" collapsed="false">
      <c r="A44" s="4"/>
      <c r="B44" s="5" t="s">
        <v>38</v>
      </c>
      <c r="C44" s="6"/>
      <c r="D44" s="6"/>
      <c r="E44" s="6"/>
      <c r="F44" s="6"/>
      <c r="G44" s="6"/>
      <c r="H44" s="83" t="n">
        <v>0</v>
      </c>
      <c r="I44" s="6"/>
      <c r="J44" s="87" t="n">
        <f aca="false">$H$44*ROUND(J39,0)</f>
        <v>0</v>
      </c>
      <c r="K44" s="85"/>
      <c r="L44" s="87" t="n">
        <f aca="false">$H$44*ROUND(L39,0)</f>
        <v>0</v>
      </c>
      <c r="M44" s="85"/>
      <c r="N44" s="87" t="n">
        <f aca="false">$H$44*ROUND(N39,0)</f>
        <v>0</v>
      </c>
      <c r="O44" s="85"/>
      <c r="P44" s="88" t="n">
        <f aca="false">$H$44*ROUND(P39,0)</f>
        <v>0</v>
      </c>
      <c r="Q44" s="85"/>
      <c r="R44" s="87" t="n">
        <f aca="false">$H$44*ROUND(R39,0)</f>
        <v>0</v>
      </c>
      <c r="S44" s="9"/>
    </row>
    <row r="45" customFormat="false" ht="15" hidden="false" customHeight="false" outlineLevel="0" collapsed="false">
      <c r="A45" s="4"/>
      <c r="B45" s="5" t="s">
        <v>39</v>
      </c>
      <c r="C45" s="6"/>
      <c r="D45" s="6"/>
      <c r="E45" s="6"/>
      <c r="F45" s="6"/>
      <c r="G45" s="6"/>
      <c r="H45" s="83" t="n">
        <v>0.3</v>
      </c>
      <c r="I45" s="6"/>
      <c r="J45" s="84" t="n">
        <f aca="false">$H$45*ROUNDUP(J39,10)</f>
        <v>12280.26048</v>
      </c>
      <c r="K45" s="85"/>
      <c r="L45" s="84" t="n">
        <f aca="false">$H$45*ROUNDUP(L39,10)</f>
        <v>35151.63648</v>
      </c>
      <c r="M45" s="85"/>
      <c r="N45" s="84" t="n">
        <f aca="false">$H$45*ROUNDUP(N39,10)</f>
        <v>34832.064</v>
      </c>
      <c r="O45" s="85"/>
      <c r="P45" s="89" t="n">
        <f aca="false">$H$45*ROUNDUP(P39,10)</f>
        <v>24358.32768</v>
      </c>
      <c r="Q45" s="85"/>
      <c r="R45" s="90" t="n">
        <f aca="false">$H$45*ROUNDUP(R39,10)</f>
        <v>106622.28864</v>
      </c>
      <c r="S45" s="9"/>
    </row>
    <row r="46" customFormat="false" ht="15" hidden="false" customHeight="false" outlineLevel="0" collapsed="false">
      <c r="A46" s="4"/>
      <c r="B46" s="91"/>
      <c r="C46" s="91"/>
      <c r="D46" s="91"/>
      <c r="E46" s="6"/>
      <c r="F46" s="6"/>
      <c r="G46" s="6"/>
      <c r="H46" s="92"/>
      <c r="I46" s="6"/>
      <c r="J46" s="6"/>
      <c r="K46" s="6"/>
      <c r="L46" s="15"/>
      <c r="M46" s="6"/>
      <c r="N46" s="15"/>
      <c r="O46" s="6"/>
      <c r="P46" s="16"/>
      <c r="Q46" s="6"/>
      <c r="R46" s="15"/>
      <c r="S46" s="9"/>
    </row>
    <row r="47" customFormat="false" ht="15" hidden="false" customHeight="false" outlineLevel="0" collapsed="false">
      <c r="A47" s="4"/>
      <c r="B47" s="93" t="s">
        <v>40</v>
      </c>
      <c r="C47" s="6"/>
      <c r="D47" s="6"/>
      <c r="E47" s="6"/>
      <c r="F47" s="6"/>
      <c r="G47" s="6"/>
      <c r="H47" s="6"/>
      <c r="I47" s="6"/>
      <c r="J47" s="27"/>
      <c r="K47" s="6"/>
      <c r="L47" s="6"/>
      <c r="M47" s="6"/>
      <c r="N47" s="6"/>
      <c r="O47" s="6"/>
      <c r="P47" s="10"/>
      <c r="Q47" s="6"/>
      <c r="R47" s="94"/>
      <c r="S47" s="9"/>
    </row>
    <row r="48" customFormat="false" ht="15" hidden="true" customHeight="true" outlineLevel="0" collapsed="false">
      <c r="A48" s="4"/>
      <c r="B48" s="6"/>
      <c r="C48" s="6"/>
      <c r="D48" s="6"/>
      <c r="E48" s="6"/>
      <c r="F48" s="6"/>
      <c r="G48" s="6"/>
      <c r="H48" s="6"/>
      <c r="I48" s="6"/>
      <c r="J48" s="95" t="s">
        <v>41</v>
      </c>
      <c r="K48" s="5"/>
      <c r="L48" s="96" t="s">
        <v>42</v>
      </c>
      <c r="M48" s="5"/>
      <c r="N48" s="96" t="s">
        <v>43</v>
      </c>
      <c r="O48" s="5"/>
      <c r="P48" s="97" t="s">
        <v>44</v>
      </c>
      <c r="Q48" s="6"/>
      <c r="R48" s="6"/>
      <c r="S48" s="9"/>
    </row>
    <row r="49" customFormat="false" ht="15" hidden="true" customHeight="true" outlineLevel="0" collapsed="false">
      <c r="A49" s="4"/>
      <c r="B49" s="6" t="s">
        <v>14</v>
      </c>
      <c r="C49" s="6"/>
      <c r="D49" s="6"/>
      <c r="E49" s="6"/>
      <c r="F49" s="6"/>
      <c r="G49" s="6"/>
      <c r="H49" s="6"/>
      <c r="I49" s="6"/>
      <c r="J49" s="98" t="e">
        <f aca="false">$H$43*(R12+#REF!)</f>
        <v>#REF!</v>
      </c>
      <c r="K49" s="6"/>
      <c r="L49" s="98" t="e">
        <f aca="false">$H$45*(R12+#REF!)</f>
        <v>#REF!</v>
      </c>
      <c r="M49" s="6"/>
      <c r="N49" s="98" t="e">
        <f aca="false">$H$44*(R12+#REF!)</f>
        <v>#REF!</v>
      </c>
      <c r="O49" s="6"/>
      <c r="P49" s="99" t="e">
        <f aca="false">SUM(J49:N49)</f>
        <v>#REF!</v>
      </c>
      <c r="Q49" s="6"/>
      <c r="R49" s="6"/>
      <c r="S49" s="9"/>
    </row>
    <row r="50" customFormat="false" ht="15" hidden="true" customHeight="true" outlineLevel="0" collapsed="false">
      <c r="A50" s="4"/>
      <c r="B50" s="6" t="s">
        <v>24</v>
      </c>
      <c r="C50" s="6"/>
      <c r="D50" s="6"/>
      <c r="E50" s="6"/>
      <c r="F50" s="6"/>
      <c r="G50" s="6"/>
      <c r="H50" s="6"/>
      <c r="I50" s="6"/>
      <c r="J50" s="100" t="e">
        <f aca="false">$H$43*(R25+#REF!)</f>
        <v>#REF!</v>
      </c>
      <c r="K50" s="27"/>
      <c r="L50" s="100" t="e">
        <f aca="false">$H$45*(R25+#REF!)</f>
        <v>#REF!</v>
      </c>
      <c r="M50" s="27"/>
      <c r="N50" s="100" t="e">
        <f aca="false">$H$44*(R25+#REF!)</f>
        <v>#REF!</v>
      </c>
      <c r="O50" s="27"/>
      <c r="P50" s="101" t="e">
        <f aca="false">SUM(J50:N50)</f>
        <v>#REF!</v>
      </c>
      <c r="Q50" s="27"/>
      <c r="R50" s="6"/>
      <c r="S50" s="9"/>
    </row>
    <row r="51" customFormat="false" ht="15" hidden="true" customHeight="true" outlineLevel="0" collapsed="false">
      <c r="A51" s="4"/>
      <c r="B51" s="6" t="s">
        <v>25</v>
      </c>
      <c r="C51" s="6"/>
      <c r="D51" s="6"/>
      <c r="E51" s="6"/>
      <c r="F51" s="6"/>
      <c r="G51" s="6"/>
      <c r="H51" s="6"/>
      <c r="I51" s="6"/>
      <c r="J51" s="100" t="e">
        <f aca="false">$H$43*(R26+#REF!)</f>
        <v>#REF!</v>
      </c>
      <c r="K51" s="6"/>
      <c r="L51" s="100" t="e">
        <f aca="false">$H$45*(R26+#REF!)</f>
        <v>#REF!</v>
      </c>
      <c r="M51" s="6"/>
      <c r="N51" s="100" t="e">
        <f aca="false">$H$44*(R26+#REF!)</f>
        <v>#REF!</v>
      </c>
      <c r="O51" s="6"/>
      <c r="P51" s="101" t="e">
        <f aca="false">SUM(J51:N51)</f>
        <v>#REF!</v>
      </c>
      <c r="Q51" s="6"/>
      <c r="R51" s="6"/>
      <c r="S51" s="9"/>
    </row>
    <row r="52" customFormat="false" ht="3" hidden="true" customHeight="true" outlineLevel="0" collapsed="false">
      <c r="A52" s="4"/>
      <c r="B52" s="6"/>
      <c r="C52" s="6"/>
      <c r="D52" s="6"/>
      <c r="E52" s="6"/>
      <c r="F52" s="6"/>
      <c r="G52" s="6"/>
      <c r="H52" s="6"/>
      <c r="I52" s="6"/>
      <c r="J52" s="102"/>
      <c r="K52" s="6"/>
      <c r="L52" s="102"/>
      <c r="M52" s="6"/>
      <c r="N52" s="102"/>
      <c r="O52" s="6"/>
      <c r="P52" s="103" t="n">
        <f aca="false">SUM(J52:N52)</f>
        <v>0</v>
      </c>
      <c r="Q52" s="6"/>
      <c r="R52" s="6"/>
      <c r="S52" s="9"/>
    </row>
    <row r="53" customFormat="false" ht="15" hidden="true" customHeight="true" outlineLevel="0" collapsed="false">
      <c r="A53" s="4"/>
      <c r="B53" s="6"/>
      <c r="C53" s="91" t="s">
        <v>45</v>
      </c>
      <c r="D53" s="91"/>
      <c r="E53" s="6"/>
      <c r="F53" s="6"/>
      <c r="G53" s="6"/>
      <c r="H53" s="6"/>
      <c r="I53" s="6"/>
      <c r="J53" s="102" t="e">
        <f aca="false">SUM(J49:J51)</f>
        <v>#REF!</v>
      </c>
      <c r="K53" s="27"/>
      <c r="L53" s="104" t="e">
        <f aca="false">SUM(L49:L51)</f>
        <v>#REF!</v>
      </c>
      <c r="M53" s="27"/>
      <c r="N53" s="105" t="e">
        <f aca="false">SUM(N49:N51)</f>
        <v>#REF!</v>
      </c>
      <c r="O53" s="6"/>
      <c r="P53" s="106" t="e">
        <f aca="false">SUM(J53:N53)</f>
        <v>#REF!</v>
      </c>
      <c r="Q53" s="6"/>
      <c r="R53" s="6"/>
      <c r="S53" s="9"/>
    </row>
    <row r="54" customFormat="false" ht="3" hidden="true" customHeight="true" outlineLevel="0" collapsed="false">
      <c r="A54" s="4"/>
      <c r="B54" s="6"/>
      <c r="C54" s="6"/>
      <c r="D54" s="6"/>
      <c r="E54" s="6"/>
      <c r="F54" s="6"/>
      <c r="G54" s="6"/>
      <c r="H54" s="6"/>
      <c r="I54" s="6"/>
      <c r="J54" s="102"/>
      <c r="K54" s="6"/>
      <c r="L54" s="102"/>
      <c r="M54" s="6"/>
      <c r="N54" s="102"/>
      <c r="O54" s="6"/>
      <c r="P54" s="103" t="n">
        <f aca="false">SUM(J54:N54)</f>
        <v>0</v>
      </c>
      <c r="Q54" s="6"/>
      <c r="R54" s="6"/>
      <c r="S54" s="9"/>
    </row>
    <row r="55" customFormat="false" ht="15" hidden="true" customHeight="true" outlineLevel="0" collapsed="false">
      <c r="A55" s="4"/>
      <c r="B55" s="6" t="s">
        <v>28</v>
      </c>
      <c r="C55" s="6"/>
      <c r="D55" s="6"/>
      <c r="E55" s="6"/>
      <c r="F55" s="6"/>
      <c r="G55" s="6"/>
      <c r="H55" s="6"/>
      <c r="I55" s="6"/>
      <c r="J55" s="100" t="n">
        <f aca="false">$H$43*R30</f>
        <v>15400</v>
      </c>
      <c r="K55" s="6"/>
      <c r="L55" s="100" t="n">
        <f aca="false">$H$45*R30</f>
        <v>6600</v>
      </c>
      <c r="M55" s="6"/>
      <c r="N55" s="100" t="n">
        <f aca="false">$H$44*R30</f>
        <v>0</v>
      </c>
      <c r="O55" s="6"/>
      <c r="P55" s="101" t="n">
        <f aca="false">SUM(J55:N55)</f>
        <v>22000</v>
      </c>
      <c r="Q55" s="6"/>
      <c r="R55" s="6"/>
      <c r="S55" s="9"/>
    </row>
    <row r="56" customFormat="false" ht="15" hidden="true" customHeight="true" outlineLevel="0" collapsed="false">
      <c r="A56" s="4"/>
      <c r="B56" s="6" t="s">
        <v>29</v>
      </c>
      <c r="C56" s="6"/>
      <c r="D56" s="6"/>
      <c r="E56" s="6"/>
      <c r="F56" s="6"/>
      <c r="G56" s="6"/>
      <c r="H56" s="6"/>
      <c r="I56" s="6"/>
      <c r="J56" s="100" t="n">
        <f aca="false">$H$43*R31</f>
        <v>1400</v>
      </c>
      <c r="K56" s="6"/>
      <c r="L56" s="100" t="n">
        <f aca="false">$H$45*R31</f>
        <v>600</v>
      </c>
      <c r="M56" s="6"/>
      <c r="N56" s="100" t="n">
        <f aca="false">$H$44*R31</f>
        <v>0</v>
      </c>
      <c r="O56" s="6"/>
      <c r="P56" s="101" t="n">
        <f aca="false">SUM(J56:N56)</f>
        <v>2000</v>
      </c>
      <c r="Q56" s="6"/>
      <c r="R56" s="6"/>
      <c r="S56" s="9"/>
    </row>
    <row r="57" customFormat="false" ht="15" hidden="true" customHeight="true" outlineLevel="0" collapsed="false">
      <c r="A57" s="4"/>
      <c r="B57" s="6" t="s">
        <v>30</v>
      </c>
      <c r="C57" s="6"/>
      <c r="D57" s="6"/>
      <c r="E57" s="6"/>
      <c r="F57" s="6"/>
      <c r="G57" s="6"/>
      <c r="H57" s="6"/>
      <c r="I57" s="6"/>
      <c r="J57" s="100" t="n">
        <f aca="false">$H$43*R32</f>
        <v>0</v>
      </c>
      <c r="K57" s="6"/>
      <c r="L57" s="100" t="n">
        <f aca="false">$H$45*R32</f>
        <v>0</v>
      </c>
      <c r="M57" s="6"/>
      <c r="N57" s="100" t="n">
        <f aca="false">$H$44*R32</f>
        <v>0</v>
      </c>
      <c r="O57" s="6"/>
      <c r="P57" s="101" t="n">
        <f aca="false">SUM(J57:N57)</f>
        <v>0</v>
      </c>
      <c r="Q57" s="6"/>
      <c r="R57" s="6"/>
      <c r="S57" s="9"/>
    </row>
    <row r="58" customFormat="false" ht="15" hidden="true" customHeight="true" outlineLevel="0" collapsed="false">
      <c r="A58" s="4"/>
      <c r="B58" s="6" t="s">
        <v>31</v>
      </c>
      <c r="C58" s="6"/>
      <c r="D58" s="6"/>
      <c r="E58" s="6"/>
      <c r="F58" s="6"/>
      <c r="G58" s="6"/>
      <c r="H58" s="6"/>
      <c r="I58" s="6"/>
      <c r="J58" s="100" t="n">
        <f aca="false">$H$43*R33</f>
        <v>2450</v>
      </c>
      <c r="K58" s="6"/>
      <c r="L58" s="100" t="n">
        <f aca="false">$H$45*R33</f>
        <v>1050</v>
      </c>
      <c r="M58" s="6"/>
      <c r="N58" s="100" t="n">
        <f aca="false">$H$44*R33</f>
        <v>0</v>
      </c>
      <c r="O58" s="6"/>
      <c r="P58" s="101" t="n">
        <f aca="false">SUM(J58:N58)</f>
        <v>3500</v>
      </c>
      <c r="Q58" s="6"/>
      <c r="R58" s="6"/>
      <c r="S58" s="9"/>
    </row>
    <row r="59" customFormat="false" ht="15" hidden="true" customHeight="true" outlineLevel="0" collapsed="false">
      <c r="A59" s="4"/>
      <c r="B59" s="6" t="s">
        <v>27</v>
      </c>
      <c r="C59" s="6"/>
      <c r="D59" s="6"/>
      <c r="E59" s="6"/>
      <c r="F59" s="6"/>
      <c r="G59" s="6"/>
      <c r="H59" s="6"/>
      <c r="I59" s="6"/>
      <c r="J59" s="107" t="n">
        <f aca="false">$H$43*R34</f>
        <v>4900</v>
      </c>
      <c r="K59" s="6"/>
      <c r="L59" s="107" t="n">
        <f aca="false">$H$45*R34</f>
        <v>2100</v>
      </c>
      <c r="M59" s="6"/>
      <c r="N59" s="107" t="n">
        <f aca="false">$H$44*R34</f>
        <v>0</v>
      </c>
      <c r="O59" s="6"/>
      <c r="P59" s="101" t="n">
        <f aca="false">SUM(J59:N59)</f>
        <v>7000</v>
      </c>
      <c r="Q59" s="6"/>
      <c r="R59" s="6"/>
      <c r="S59" s="9"/>
    </row>
    <row r="60" customFormat="false" ht="15" hidden="true" customHeight="true" outlineLevel="0" collapsed="false">
      <c r="A60" s="4"/>
      <c r="B60" s="5" t="s">
        <v>46</v>
      </c>
      <c r="C60" s="6"/>
      <c r="D60" s="6"/>
      <c r="E60" s="6"/>
      <c r="F60" s="6"/>
      <c r="G60" s="6"/>
      <c r="H60" s="96" t="s">
        <v>47</v>
      </c>
      <c r="I60" s="6"/>
      <c r="J60" s="108" t="e">
        <f aca="false">J53+SUM(J55:J59)</f>
        <v>#REF!</v>
      </c>
      <c r="K60" s="6"/>
      <c r="L60" s="108" t="e">
        <f aca="false">L53+SUM(L55:L59)</f>
        <v>#REF!</v>
      </c>
      <c r="M60" s="6"/>
      <c r="N60" s="108" t="e">
        <f aca="false">N53+SUM(N55:N59)</f>
        <v>#REF!</v>
      </c>
      <c r="O60" s="6"/>
      <c r="P60" s="109" t="e">
        <f aca="false">P53+SUM(P55:P59)</f>
        <v>#REF!</v>
      </c>
      <c r="Q60" s="6"/>
      <c r="R60" s="6"/>
      <c r="S60" s="9"/>
    </row>
    <row r="61" customFormat="false" ht="15" hidden="true" customHeight="true" outlineLevel="0" collapsed="false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0"/>
      <c r="Q61" s="6"/>
      <c r="R61" s="6"/>
      <c r="S61" s="9"/>
    </row>
    <row r="62" customFormat="false" ht="15" hidden="true" customHeight="true" outlineLevel="0" collapsed="false">
      <c r="A62" s="4"/>
      <c r="B62" s="6" t="s">
        <v>48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110" t="e">
        <f aca="false">IF(#REF!&gt;=L53,"JA","NEJ")</f>
        <v>#REF!</v>
      </c>
      <c r="O62" s="6"/>
      <c r="P62" s="10"/>
      <c r="Q62" s="6"/>
      <c r="R62" s="6"/>
      <c r="S62" s="9"/>
    </row>
    <row r="63" customFormat="false" ht="15" hidden="false" customHeight="false" outlineLevel="0" collapsed="false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0"/>
      <c r="Q63" s="6"/>
      <c r="R63" s="6"/>
      <c r="S63" s="9"/>
    </row>
    <row r="64" customFormat="false" ht="15" hidden="false" customHeight="false" outlineLevel="0" collapsed="false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</row>
    <row r="65" customFormat="false" ht="15" hidden="false" customHeight="false" outlineLevel="0" collapsed="false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</row>
    <row r="66" customFormat="false" ht="15" hidden="false" customHeight="false" outlineLevel="0" collapsed="false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</row>
    <row r="67" customFormat="false" ht="15" hidden="false" customHeight="false" outlineLevel="0" collapsed="false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</row>
    <row r="68" customFormat="false" ht="15" hidden="false" customHeight="false" outlineLevel="0" collapsed="false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</row>
    <row r="69" customFormat="false" ht="15" hidden="false" customHeight="false" outlineLevel="0" collapsed="false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</row>
    <row r="70" customFormat="false" ht="15" hidden="false" customHeight="false" outlineLevel="0" collapsed="false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</row>
    <row r="71" customFormat="false" ht="15" hidden="false" customHeight="false" outlineLevel="0" collapsed="false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</row>
    <row r="72" customFormat="false" ht="15" hidden="false" customHeight="false" outlineLevel="0" collapsed="false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</row>
    <row r="73" customFormat="false" ht="15" hidden="false" customHeight="false" outlineLevel="0" collapsed="false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</row>
    <row r="74" customFormat="false" ht="15" hidden="false" customHeight="false" outlineLevel="0" collapsed="false">
      <c r="A74" s="111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3"/>
    </row>
  </sheetData>
  <mergeCells count="26">
    <mergeCell ref="E4:G4"/>
    <mergeCell ref="H4:L4"/>
    <mergeCell ref="M4:N4"/>
    <mergeCell ref="O4:R4"/>
    <mergeCell ref="E5:G5"/>
    <mergeCell ref="H5:L5"/>
    <mergeCell ref="M5:N5"/>
    <mergeCell ref="O5:R5"/>
    <mergeCell ref="E6:G6"/>
    <mergeCell ref="H6:L6"/>
    <mergeCell ref="M6:N6"/>
    <mergeCell ref="O6:R6"/>
    <mergeCell ref="L8:Q8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E35:H35"/>
  </mergeCells>
  <conditionalFormatting sqref="N62">
    <cfRule type="cellIs" priority="2" operator="equal" aboveAverage="0" equalAverage="0" bottom="0" percent="0" rank="0" text="" dxfId="0">
      <formula>"JA"</formula>
    </cfRule>
  </conditionalFormatting>
  <dataValidations count="3">
    <dataValidation allowBlank="true" operator="between" showDropDown="false" showErrorMessage="true" showInputMessage="true" sqref="D14 D16 D18 D20 D22 D24" type="list">
      <formula1>#ref!</formula1>
      <formula2>0</formula2>
    </dataValidation>
    <dataValidation allowBlank="true" operator="between" showDropDown="false" showErrorMessage="true" showInputMessage="true" sqref="C24" type="list">
      <formula1>$U$14:$U$20</formula1>
      <formula2>0</formula2>
    </dataValidation>
    <dataValidation allowBlank="true" operator="between" showDropDown="false" showErrorMessage="true" showInputMessage="true" sqref="C14 C16 C18 C20 C22" type="list">
      <formula1>$U$14:$U$20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&amp;CUppdaterad 7.7.2016, Siv Holmgren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2" min="1" style="0" width="9.13265306122449"/>
    <col collapsed="false" hidden="false" max="3" min="3" style="0" width="9.28061224489796"/>
    <col collapsed="false" hidden="false" max="5" min="4" style="0" width="9.13265306122449"/>
    <col collapsed="false" hidden="false" max="6" min="6" style="0" width="0.88265306122449"/>
    <col collapsed="false" hidden="false" max="1025" min="7" style="0" width="9.13265306122449"/>
  </cols>
  <sheetData>
    <row r="1" customFormat="false" ht="15" hidden="false" customHeight="false" outlineLevel="0" collapsed="false">
      <c r="A1" s="114"/>
      <c r="B1" s="114"/>
      <c r="C1" s="114"/>
      <c r="D1" s="114"/>
      <c r="E1" s="114"/>
      <c r="F1" s="114"/>
      <c r="G1" s="114"/>
      <c r="H1" s="114"/>
      <c r="I1" s="114"/>
      <c r="J1" s="114"/>
    </row>
    <row r="2" customFormat="false" ht="15" hidden="false" customHeight="false" outlineLevel="0" collapsed="false">
      <c r="A2" s="114"/>
      <c r="B2" s="114"/>
      <c r="C2" s="114"/>
      <c r="D2" s="114"/>
      <c r="E2" s="114"/>
      <c r="F2" s="114"/>
      <c r="G2" s="114"/>
      <c r="H2" s="114"/>
      <c r="I2" s="114"/>
      <c r="J2" s="114"/>
    </row>
    <row r="3" customFormat="false" ht="15" hidden="false" customHeight="true" outlineLevel="0" collapsed="false">
      <c r="A3" s="114"/>
      <c r="B3" s="114"/>
      <c r="C3" s="115"/>
      <c r="D3" s="116" t="s">
        <v>49</v>
      </c>
      <c r="E3" s="116"/>
      <c r="F3" s="116"/>
      <c r="G3" s="116"/>
      <c r="H3" s="116"/>
      <c r="I3" s="114"/>
      <c r="J3" s="114"/>
    </row>
    <row r="4" customFormat="false" ht="15" hidden="false" customHeight="true" outlineLevel="0" collapsed="false">
      <c r="A4" s="114"/>
      <c r="B4" s="114"/>
      <c r="C4" s="115"/>
      <c r="D4" s="116"/>
      <c r="E4" s="116"/>
      <c r="F4" s="116"/>
      <c r="G4" s="116"/>
      <c r="H4" s="116"/>
      <c r="I4" s="114"/>
      <c r="J4" s="114"/>
    </row>
    <row r="5" customFormat="false" ht="15" hidden="false" customHeight="false" outlineLevel="0" collapsed="false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customFormat="false" ht="15" hidden="false" customHeight="false" outlineLevel="0" collapsed="false">
      <c r="A6" s="114"/>
      <c r="B6" s="114"/>
      <c r="C6" s="114"/>
      <c r="D6" s="114"/>
      <c r="E6" s="114"/>
      <c r="F6" s="114"/>
      <c r="G6" s="114"/>
      <c r="H6" s="114"/>
      <c r="I6" s="114"/>
      <c r="J6" s="114"/>
    </row>
    <row r="7" customFormat="false" ht="15" hidden="false" customHeight="false" outlineLevel="0" collapsed="false">
      <c r="A7" s="114"/>
      <c r="B7" s="114"/>
      <c r="C7" s="114"/>
      <c r="D7" s="114"/>
      <c r="E7" s="114"/>
      <c r="F7" s="114"/>
      <c r="G7" s="114"/>
      <c r="H7" s="114"/>
      <c r="I7" s="114"/>
      <c r="J7" s="114"/>
    </row>
    <row r="8" customFormat="false" ht="9.95" hidden="false" customHeight="true" outlineLevel="0" collapsed="false">
      <c r="A8" s="114"/>
      <c r="B8" s="117" t="s">
        <v>50</v>
      </c>
      <c r="C8" s="117"/>
      <c r="D8" s="118" t="s">
        <v>9</v>
      </c>
      <c r="E8" s="118"/>
      <c r="F8" s="118"/>
      <c r="G8" s="118"/>
      <c r="H8" s="118"/>
      <c r="I8" s="118"/>
      <c r="J8" s="118"/>
    </row>
    <row r="9" customFormat="false" ht="9.95" hidden="false" customHeight="true" outlineLevel="0" collapsed="false">
      <c r="A9" s="114"/>
      <c r="B9" s="117"/>
      <c r="C9" s="117"/>
      <c r="D9" s="118"/>
      <c r="E9" s="118"/>
      <c r="F9" s="118"/>
      <c r="G9" s="118"/>
      <c r="H9" s="118"/>
      <c r="I9" s="118"/>
      <c r="J9" s="118"/>
    </row>
    <row r="10" customFormat="false" ht="5.25" hidden="false" customHeight="true" outlineLevel="0" collapsed="false">
      <c r="A10" s="114"/>
      <c r="B10" s="114"/>
      <c r="C10" s="114"/>
      <c r="D10" s="114"/>
      <c r="E10" s="114"/>
      <c r="F10" s="114"/>
      <c r="G10" s="114"/>
      <c r="H10" s="114"/>
      <c r="I10" s="114"/>
      <c r="J10" s="114"/>
    </row>
    <row r="11" customFormat="false" ht="14.45" hidden="false" customHeight="true" outlineLevel="0" collapsed="false">
      <c r="A11" s="114"/>
      <c r="B11" s="119" t="s">
        <v>51</v>
      </c>
      <c r="C11" s="119"/>
      <c r="D11" s="119"/>
      <c r="E11" s="119"/>
      <c r="F11" s="119"/>
      <c r="G11" s="119"/>
      <c r="H11" s="119"/>
      <c r="I11" s="119"/>
      <c r="J11" s="119"/>
    </row>
    <row r="12" customFormat="false" ht="9.95" hidden="false" customHeight="true" outlineLevel="0" collapsed="false">
      <c r="A12" s="114"/>
      <c r="B12" s="120" t="s">
        <v>6</v>
      </c>
      <c r="C12" s="120"/>
      <c r="D12" s="120"/>
      <c r="E12" s="120"/>
      <c r="F12" s="120"/>
      <c r="G12" s="120"/>
      <c r="H12" s="120"/>
      <c r="I12" s="120"/>
      <c r="J12" s="120"/>
    </row>
    <row r="13" customFormat="false" ht="9.95" hidden="false" customHeight="true" outlineLevel="0" collapsed="false">
      <c r="A13" s="114"/>
      <c r="B13" s="120"/>
      <c r="C13" s="120"/>
      <c r="D13" s="120"/>
      <c r="E13" s="120"/>
      <c r="F13" s="120"/>
      <c r="G13" s="120"/>
      <c r="H13" s="120"/>
      <c r="I13" s="120"/>
      <c r="J13" s="120"/>
    </row>
    <row r="14" customFormat="false" ht="9.95" hidden="false" customHeight="true" outlineLevel="0" collapsed="false">
      <c r="A14" s="114"/>
      <c r="B14" s="120"/>
      <c r="C14" s="120"/>
      <c r="D14" s="120"/>
      <c r="E14" s="120"/>
      <c r="F14" s="120"/>
      <c r="G14" s="120"/>
      <c r="H14" s="120"/>
      <c r="I14" s="120"/>
      <c r="J14" s="120"/>
    </row>
    <row r="15" customFormat="false" ht="9.95" hidden="false" customHeight="true" outlineLevel="0" collapsed="false">
      <c r="A15" s="114"/>
      <c r="B15" s="121" t="s">
        <v>52</v>
      </c>
      <c r="C15" s="121"/>
      <c r="D15" s="121"/>
      <c r="E15" s="121"/>
      <c r="F15" s="121"/>
      <c r="G15" s="121"/>
      <c r="H15" s="121"/>
      <c r="I15" s="121"/>
      <c r="J15" s="121"/>
    </row>
    <row r="16" customFormat="false" ht="9.95" hidden="false" customHeight="true" outlineLevel="0" collapsed="false">
      <c r="A16" s="114"/>
      <c r="B16" s="121"/>
      <c r="C16" s="121"/>
      <c r="D16" s="121"/>
      <c r="E16" s="121"/>
      <c r="F16" s="121"/>
      <c r="G16" s="121"/>
      <c r="H16" s="121"/>
      <c r="I16" s="121"/>
      <c r="J16" s="121"/>
    </row>
    <row r="17" customFormat="false" ht="9.95" hidden="false" customHeight="true" outlineLevel="0" collapsed="false">
      <c r="A17" s="114"/>
      <c r="B17" s="121"/>
      <c r="C17" s="121"/>
      <c r="D17" s="121"/>
      <c r="E17" s="121"/>
      <c r="F17" s="121"/>
      <c r="G17" s="121"/>
      <c r="H17" s="121"/>
      <c r="I17" s="121"/>
      <c r="J17" s="121"/>
    </row>
    <row r="18" customFormat="false" ht="5.25" hidden="false" customHeight="true" outlineLevel="0" collapsed="false">
      <c r="A18" s="114"/>
      <c r="B18" s="114"/>
      <c r="C18" s="122"/>
      <c r="D18" s="122"/>
      <c r="E18" s="122"/>
      <c r="F18" s="122"/>
      <c r="G18" s="122"/>
      <c r="H18" s="122"/>
      <c r="I18" s="114"/>
      <c r="J18" s="114"/>
    </row>
    <row r="19" customFormat="false" ht="9.95" hidden="false" customHeight="true" outlineLevel="0" collapsed="false">
      <c r="A19" s="114"/>
      <c r="B19" s="117" t="s">
        <v>53</v>
      </c>
      <c r="C19" s="117"/>
      <c r="D19" s="118" t="s">
        <v>54</v>
      </c>
      <c r="E19" s="118"/>
      <c r="F19" s="118"/>
      <c r="G19" s="118"/>
      <c r="H19" s="118"/>
      <c r="I19" s="118"/>
      <c r="J19" s="118"/>
    </row>
    <row r="20" customFormat="false" ht="9.95" hidden="false" customHeight="true" outlineLevel="0" collapsed="false">
      <c r="A20" s="114"/>
      <c r="B20" s="117"/>
      <c r="C20" s="117"/>
      <c r="D20" s="118"/>
      <c r="E20" s="118"/>
      <c r="F20" s="118"/>
      <c r="G20" s="118"/>
      <c r="H20" s="118"/>
      <c r="I20" s="118"/>
      <c r="J20" s="118"/>
    </row>
    <row r="21" customFormat="false" ht="5.25" hidden="false" customHeight="true" outlineLevel="0" collapsed="false">
      <c r="A21" s="114"/>
      <c r="B21" s="114"/>
      <c r="C21" s="122"/>
      <c r="D21" s="122"/>
      <c r="E21" s="122"/>
      <c r="F21" s="122"/>
      <c r="G21" s="122"/>
      <c r="H21" s="122"/>
      <c r="I21" s="114"/>
      <c r="J21" s="114"/>
    </row>
    <row r="22" customFormat="false" ht="9.95" hidden="false" customHeight="true" outlineLevel="0" collapsed="false">
      <c r="A22" s="114"/>
      <c r="B22" s="117" t="s">
        <v>55</v>
      </c>
      <c r="C22" s="117"/>
      <c r="D22" s="118" t="s">
        <v>56</v>
      </c>
      <c r="E22" s="118"/>
      <c r="F22" s="118"/>
      <c r="G22" s="118"/>
      <c r="H22" s="118"/>
      <c r="I22" s="118"/>
      <c r="J22" s="118"/>
    </row>
    <row r="23" customFormat="false" ht="9.95" hidden="false" customHeight="true" outlineLevel="0" collapsed="false">
      <c r="A23" s="114"/>
      <c r="B23" s="117"/>
      <c r="C23" s="117"/>
      <c r="D23" s="118"/>
      <c r="E23" s="118"/>
      <c r="F23" s="118"/>
      <c r="G23" s="118"/>
      <c r="H23" s="118"/>
      <c r="I23" s="118"/>
      <c r="J23" s="118"/>
    </row>
    <row r="24" customFormat="false" ht="5.25" hidden="false" customHeight="true" outlineLevel="0" collapsed="false">
      <c r="A24" s="114"/>
      <c r="B24" s="114"/>
      <c r="C24" s="122"/>
      <c r="D24" s="122"/>
      <c r="E24" s="122"/>
      <c r="F24" s="122"/>
      <c r="G24" s="122"/>
      <c r="H24" s="122"/>
      <c r="I24" s="114"/>
      <c r="J24" s="114"/>
    </row>
    <row r="25" customFormat="false" ht="9.95" hidden="false" customHeight="true" outlineLevel="0" collapsed="false">
      <c r="A25" s="114"/>
      <c r="B25" s="117" t="s">
        <v>57</v>
      </c>
      <c r="C25" s="117"/>
      <c r="D25" s="118" t="s">
        <v>17</v>
      </c>
      <c r="E25" s="118"/>
      <c r="F25" s="118"/>
      <c r="G25" s="118"/>
      <c r="H25" s="118"/>
      <c r="I25" s="118"/>
      <c r="J25" s="118"/>
    </row>
    <row r="26" customFormat="false" ht="9.95" hidden="false" customHeight="true" outlineLevel="0" collapsed="false">
      <c r="A26" s="114"/>
      <c r="B26" s="117"/>
      <c r="C26" s="117"/>
      <c r="D26" s="118"/>
      <c r="E26" s="118"/>
      <c r="F26" s="118"/>
      <c r="G26" s="118"/>
      <c r="H26" s="118"/>
      <c r="I26" s="118"/>
      <c r="J26" s="118"/>
    </row>
    <row r="27" customFormat="false" ht="5.25" hidden="false" customHeight="true" outlineLevel="0" collapsed="false">
      <c r="A27" s="114"/>
      <c r="B27" s="114"/>
      <c r="C27" s="114"/>
      <c r="D27" s="114"/>
      <c r="E27" s="114"/>
      <c r="F27" s="114"/>
      <c r="G27" s="114"/>
      <c r="H27" s="114"/>
      <c r="I27" s="114"/>
      <c r="J27" s="114"/>
    </row>
    <row r="28" customFormat="false" ht="15" hidden="false" customHeight="true" outlineLevel="0" collapsed="false">
      <c r="A28" s="114"/>
      <c r="B28" s="119" t="s">
        <v>58</v>
      </c>
      <c r="C28" s="119"/>
      <c r="D28" s="119"/>
      <c r="E28" s="119"/>
      <c r="F28" s="123"/>
      <c r="G28" s="124" t="s">
        <v>59</v>
      </c>
      <c r="H28" s="124"/>
      <c r="I28" s="124"/>
      <c r="J28" s="124"/>
    </row>
    <row r="29" customFormat="false" ht="9.95" hidden="false" customHeight="true" outlineLevel="0" collapsed="false">
      <c r="A29" s="114"/>
      <c r="B29" s="125" t="n">
        <v>355408</v>
      </c>
      <c r="C29" s="125"/>
      <c r="D29" s="125"/>
      <c r="E29" s="125"/>
      <c r="F29" s="123"/>
      <c r="G29" s="126" t="n">
        <v>106622</v>
      </c>
      <c r="H29" s="126"/>
      <c r="I29" s="126"/>
      <c r="J29" s="126"/>
    </row>
    <row r="30" customFormat="false" ht="9.95" hidden="false" customHeight="true" outlineLevel="0" collapsed="false">
      <c r="A30" s="114"/>
      <c r="B30" s="125"/>
      <c r="C30" s="125"/>
      <c r="D30" s="125"/>
      <c r="E30" s="125"/>
      <c r="F30" s="123"/>
      <c r="G30" s="126"/>
      <c r="H30" s="126"/>
      <c r="I30" s="126"/>
      <c r="J30" s="126"/>
    </row>
    <row r="31" customFormat="false" ht="15" hidden="false" customHeight="false" outlineLevel="0" collapsed="false">
      <c r="A31" s="114"/>
      <c r="B31" s="114"/>
      <c r="C31" s="114"/>
      <c r="D31" s="114"/>
      <c r="E31" s="114"/>
      <c r="F31" s="114"/>
      <c r="G31" s="114"/>
      <c r="H31" s="114"/>
      <c r="I31" s="114"/>
      <c r="J31" s="114"/>
    </row>
    <row r="32" customFormat="false" ht="15" hidden="false" customHeight="false" outlineLevel="0" collapsed="false">
      <c r="A32" s="114"/>
      <c r="B32" s="114" t="s">
        <v>60</v>
      </c>
      <c r="C32" s="114"/>
      <c r="D32" s="114"/>
      <c r="E32" s="114"/>
      <c r="F32" s="114"/>
      <c r="G32" s="114"/>
      <c r="H32" s="114"/>
      <c r="I32" s="114"/>
      <c r="J32" s="114"/>
    </row>
    <row r="33" customFormat="false" ht="15" hidden="false" customHeight="false" outlineLevel="0" collapsed="false">
      <c r="A33" s="114"/>
      <c r="B33" s="114"/>
      <c r="C33" s="114"/>
      <c r="D33" s="114"/>
      <c r="E33" s="114"/>
      <c r="F33" s="114"/>
      <c r="G33" s="114"/>
      <c r="H33" s="114"/>
      <c r="I33" s="114"/>
      <c r="J33" s="114"/>
    </row>
    <row r="34" customFormat="false" ht="15" hidden="false" customHeight="false" outlineLevel="0" collapsed="false">
      <c r="A34" s="114"/>
      <c r="B34" s="114" t="s">
        <v>61</v>
      </c>
      <c r="C34" s="25"/>
      <c r="D34" s="127" t="n">
        <v>42607</v>
      </c>
      <c r="E34" s="127"/>
      <c r="F34" s="127"/>
      <c r="G34" s="127"/>
      <c r="H34" s="114"/>
      <c r="I34" s="114"/>
      <c r="J34" s="114"/>
    </row>
    <row r="35" customFormat="false" ht="15" hidden="false" customHeight="false" outlineLevel="0" collapsed="false">
      <c r="A35" s="114"/>
      <c r="B35" s="114"/>
      <c r="C35" s="25"/>
      <c r="D35" s="128"/>
      <c r="E35" s="10" t="s">
        <v>62</v>
      </c>
      <c r="F35" s="128"/>
      <c r="G35" s="128"/>
      <c r="H35" s="114"/>
      <c r="I35" s="114"/>
      <c r="J35" s="114"/>
    </row>
    <row r="36" customFormat="false" ht="1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</row>
    <row r="37" customFormat="false" ht="15" hidden="false" customHeight="true" outlineLevel="0" collapsed="false">
      <c r="A37" s="114"/>
      <c r="B37" s="114" t="s">
        <v>1</v>
      </c>
      <c r="C37" s="114"/>
      <c r="D37" s="129" t="s">
        <v>2</v>
      </c>
      <c r="E37" s="129"/>
      <c r="F37" s="129"/>
      <c r="G37" s="129"/>
      <c r="H37" s="114"/>
      <c r="I37" s="114"/>
      <c r="J37" s="114"/>
    </row>
    <row r="38" customFormat="false" ht="1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</row>
    <row r="39" customFormat="false" ht="1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</row>
    <row r="40" customFormat="false" ht="15" hidden="false" customHeight="false" outlineLevel="0" collapsed="false">
      <c r="A40" s="114"/>
      <c r="B40" s="114"/>
      <c r="C40" s="114"/>
      <c r="D40" s="25"/>
      <c r="E40" s="25"/>
      <c r="F40" s="25"/>
      <c r="G40" s="25"/>
      <c r="H40" s="25"/>
      <c r="I40" s="25"/>
      <c r="J40" s="25"/>
    </row>
    <row r="41" customFormat="false" ht="14.45" hidden="false" customHeight="true" outlineLevel="0" collapsed="false">
      <c r="A41" s="114"/>
      <c r="B41" s="130" t="s">
        <v>63</v>
      </c>
      <c r="C41" s="130"/>
      <c r="D41" s="6"/>
      <c r="E41" s="131"/>
      <c r="F41" s="131"/>
      <c r="G41" s="131"/>
      <c r="H41" s="131"/>
      <c r="I41" s="131"/>
      <c r="J41" s="131"/>
    </row>
    <row r="42" customFormat="false" ht="15" hidden="false" customHeight="true" outlineLevel="0" collapsed="false">
      <c r="A42" s="114"/>
      <c r="B42" s="114"/>
      <c r="C42" s="114"/>
      <c r="D42" s="6"/>
      <c r="E42" s="132" t="s">
        <v>64</v>
      </c>
      <c r="F42" s="132"/>
      <c r="G42" s="132"/>
      <c r="H42" s="132"/>
      <c r="I42" s="132"/>
      <c r="J42" s="132"/>
    </row>
    <row r="43" customFormat="false" ht="15" hidden="false" customHeight="false" outlineLevel="0" collapsed="false">
      <c r="A43" s="114"/>
      <c r="B43" s="114"/>
      <c r="C43" s="114"/>
      <c r="D43" s="25"/>
      <c r="E43" s="10"/>
      <c r="F43" s="10"/>
      <c r="G43" s="10"/>
      <c r="H43" s="10"/>
      <c r="I43" s="10"/>
      <c r="J43" s="10"/>
    </row>
    <row r="44" customFormat="false" ht="15" hidden="false" customHeight="false" outlineLevel="0" collapsed="false">
      <c r="A44" s="114"/>
      <c r="B44" s="114"/>
      <c r="C44" s="114"/>
      <c r="D44" s="6"/>
      <c r="E44" s="10"/>
      <c r="F44" s="10"/>
      <c r="G44" s="10"/>
      <c r="H44" s="10"/>
      <c r="I44" s="10"/>
      <c r="J44" s="10"/>
    </row>
    <row r="45" customFormat="false" ht="15" hidden="false" customHeight="true" outlineLevel="0" collapsed="false">
      <c r="A45" s="114"/>
      <c r="B45" s="130" t="s">
        <v>65</v>
      </c>
      <c r="C45" s="130"/>
      <c r="D45" s="6"/>
      <c r="E45" s="131"/>
      <c r="F45" s="131"/>
      <c r="G45" s="131"/>
      <c r="H45" s="131"/>
      <c r="I45" s="131"/>
      <c r="J45" s="131"/>
    </row>
    <row r="46" customFormat="false" ht="15" hidden="false" customHeight="true" outlineLevel="0" collapsed="false">
      <c r="A46" s="114"/>
      <c r="B46" s="114"/>
      <c r="C46" s="114"/>
      <c r="D46" s="25"/>
      <c r="E46" s="132" t="s">
        <v>64</v>
      </c>
      <c r="F46" s="132"/>
      <c r="G46" s="132"/>
      <c r="H46" s="132"/>
      <c r="I46" s="132"/>
      <c r="J46" s="132"/>
    </row>
    <row r="47" customFormat="false" ht="15" hidden="false" customHeight="false" outlineLevel="0" collapsed="false">
      <c r="A47" s="114"/>
      <c r="B47" s="114"/>
      <c r="C47" s="114"/>
      <c r="D47" s="114"/>
      <c r="E47" s="10"/>
      <c r="F47" s="10"/>
      <c r="G47" s="10"/>
      <c r="H47" s="10"/>
      <c r="I47" s="10"/>
      <c r="J47" s="10"/>
    </row>
    <row r="48" customFormat="false" ht="15" hidden="false" customHeight="false" outlineLevel="0" collapsed="false">
      <c r="A48" s="114"/>
      <c r="B48" s="114"/>
      <c r="C48" s="114"/>
      <c r="D48" s="114"/>
      <c r="E48" s="10"/>
      <c r="F48" s="10"/>
      <c r="G48" s="10"/>
      <c r="H48" s="10"/>
      <c r="I48" s="10"/>
      <c r="J48" s="10"/>
    </row>
    <row r="49" customFormat="false" ht="15" hidden="false" customHeight="true" outlineLevel="0" collapsed="false">
      <c r="A49" s="114"/>
      <c r="B49" s="133" t="s">
        <v>66</v>
      </c>
      <c r="C49" s="133"/>
      <c r="D49" s="133"/>
      <c r="E49" s="131"/>
      <c r="F49" s="131"/>
      <c r="G49" s="131"/>
      <c r="H49" s="131"/>
      <c r="I49" s="131"/>
      <c r="J49" s="131"/>
    </row>
    <row r="50" customFormat="false" ht="15" hidden="false" customHeight="true" outlineLevel="0" collapsed="false">
      <c r="A50" s="114"/>
      <c r="B50" s="114"/>
      <c r="C50" s="114"/>
      <c r="D50" s="114"/>
      <c r="E50" s="132" t="s">
        <v>64</v>
      </c>
      <c r="F50" s="132"/>
      <c r="G50" s="132"/>
      <c r="H50" s="132"/>
      <c r="I50" s="132"/>
      <c r="J50" s="132"/>
    </row>
    <row r="51" customFormat="false" ht="15" hidden="false" customHeight="false" outlineLevel="0" collapsed="false">
      <c r="A51" s="114"/>
      <c r="B51" s="114"/>
      <c r="C51" s="114"/>
      <c r="D51" s="114"/>
      <c r="E51" s="10"/>
      <c r="F51" s="10"/>
      <c r="G51" s="10"/>
      <c r="H51" s="10"/>
      <c r="I51" s="10"/>
      <c r="J51" s="10"/>
    </row>
    <row r="52" customFormat="false" ht="15" hidden="false" customHeight="false" outlineLevel="0" collapsed="false">
      <c r="A52" s="114"/>
      <c r="B52" s="114"/>
      <c r="C52" s="114"/>
      <c r="D52" s="114"/>
      <c r="E52" s="10"/>
      <c r="F52" s="10"/>
      <c r="G52" s="10"/>
      <c r="H52" s="10"/>
      <c r="I52" s="10"/>
      <c r="J52" s="10"/>
    </row>
    <row r="53" customFormat="false" ht="15" hidden="false" customHeight="false" outlineLevel="0" collapsed="false">
      <c r="A53" s="114"/>
      <c r="B53" s="114"/>
      <c r="C53" s="114"/>
      <c r="D53" s="114"/>
      <c r="E53" s="10"/>
      <c r="F53" s="10"/>
      <c r="G53" s="10"/>
      <c r="H53" s="10"/>
      <c r="I53" s="10"/>
      <c r="J53" s="10"/>
    </row>
    <row r="54" customFormat="false" ht="15" hidden="false" customHeight="false" outlineLevel="0" collapsed="false">
      <c r="A54" s="114"/>
      <c r="B54" s="114"/>
      <c r="C54" s="114"/>
      <c r="D54" s="114"/>
      <c r="E54" s="114"/>
      <c r="F54" s="114"/>
      <c r="G54" s="25"/>
      <c r="H54" s="25"/>
      <c r="I54" s="25"/>
      <c r="J54" s="25"/>
    </row>
    <row r="55" customFormat="false" ht="15" hidden="false" customHeight="false" outlineLevel="0" collapsed="false">
      <c r="A55" s="114"/>
      <c r="B55" s="114"/>
      <c r="C55" s="114"/>
      <c r="D55" s="114"/>
      <c r="E55" s="114"/>
      <c r="F55" s="114"/>
      <c r="G55" s="25"/>
      <c r="H55" s="25"/>
      <c r="I55" s="25"/>
      <c r="J55" s="25"/>
    </row>
    <row r="56" customFormat="false" ht="15" hidden="false" customHeight="false" outlineLevel="0" collapsed="false">
      <c r="A56" s="114"/>
      <c r="B56" s="114" t="s">
        <v>67</v>
      </c>
      <c r="C56" s="114"/>
      <c r="D56" s="114"/>
      <c r="E56" s="114"/>
      <c r="F56" s="114"/>
      <c r="G56" s="114"/>
      <c r="H56" s="114"/>
      <c r="I56" s="114"/>
      <c r="J56" s="114"/>
    </row>
    <row r="57" customFormat="false" ht="15" hidden="false" customHeight="false" outlineLevel="0" collapsed="false">
      <c r="A57" s="114"/>
      <c r="B57" s="114"/>
      <c r="C57" s="114"/>
      <c r="D57" s="114"/>
      <c r="E57" s="114"/>
      <c r="F57" s="114"/>
      <c r="G57" s="114"/>
      <c r="H57" s="114"/>
      <c r="I57" s="114"/>
      <c r="J57" s="114"/>
    </row>
    <row r="58" customFormat="false" ht="1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</row>
    <row r="59" customFormat="false" ht="1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</row>
  </sheetData>
  <sheetProtection sheet="true" password="cc2e" objects="true" scenarios="true"/>
  <protectedRanges>
    <protectedRange name="Range1" sqref="D8 B12:J17 D19 D22 D25 B29 G29 D34 D37 E41 E45 E49"/>
  </protectedRanges>
  <mergeCells count="34">
    <mergeCell ref="D3:H4"/>
    <mergeCell ref="B8:C9"/>
    <mergeCell ref="D8:J9"/>
    <mergeCell ref="B11:J11"/>
    <mergeCell ref="B12:J14"/>
    <mergeCell ref="B15:J17"/>
    <mergeCell ref="B19:C20"/>
    <mergeCell ref="D19:J20"/>
    <mergeCell ref="B22:C23"/>
    <mergeCell ref="D22:J23"/>
    <mergeCell ref="B25:C26"/>
    <mergeCell ref="D25:J26"/>
    <mergeCell ref="B28:E28"/>
    <mergeCell ref="G28:J28"/>
    <mergeCell ref="B29:E30"/>
    <mergeCell ref="G29:J30"/>
    <mergeCell ref="D34:G34"/>
    <mergeCell ref="D37:G37"/>
    <mergeCell ref="B41:C41"/>
    <mergeCell ref="E41:J41"/>
    <mergeCell ref="E42:J42"/>
    <mergeCell ref="E43:J43"/>
    <mergeCell ref="E44:J44"/>
    <mergeCell ref="B45:C45"/>
    <mergeCell ref="E45:J45"/>
    <mergeCell ref="E46:J46"/>
    <mergeCell ref="E47:J47"/>
    <mergeCell ref="E48:J48"/>
    <mergeCell ref="B49:D49"/>
    <mergeCell ref="E49:J49"/>
    <mergeCell ref="E50:J50"/>
    <mergeCell ref="E51:J51"/>
    <mergeCell ref="E52:J52"/>
    <mergeCell ref="E53:J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Åbo Akademi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2013-08-21T13:20:37Z</dcterms:created>
  <dc:creator>Veli-Matti Reitti</dc:creator>
  <dc:description/>
  <dc:language>en-US</dc:language>
  <cp:lastModifiedBy/>
  <cp:lastPrinted>2014-08-19T13:51:28Z</cp:lastPrinted>
  <dcterms:modified xsi:type="dcterms:W3CDTF">2017-08-04T12:22:39Z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Åbo Akademi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