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tatystyka/Desktop/"/>
    </mc:Choice>
  </mc:AlternateContent>
  <bookViews>
    <workbookView xWindow="0" yWindow="460" windowWidth="25600" windowHeight="15540" tabRatio="500" activeTab="1"/>
  </bookViews>
  <sheets>
    <sheet name="Dogs" sheetId="1" r:id="rId1"/>
    <sheet name="Arkusz1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H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I3" i="1"/>
  <c r="G12" i="1"/>
  <c r="H12" i="1"/>
  <c r="G17" i="1"/>
  <c r="I12" i="1"/>
  <c r="G22" i="1"/>
  <c r="G3" i="1"/>
</calcChain>
</file>

<file path=xl/sharedStrings.xml><?xml version="1.0" encoding="utf-8"?>
<sst xmlns="http://schemas.openxmlformats.org/spreadsheetml/2006/main" count="52" uniqueCount="52">
  <si>
    <t>ID</t>
  </si>
  <si>
    <t>Before diet</t>
  </si>
  <si>
    <t>After diet</t>
  </si>
  <si>
    <t>(d - mean(d))^2</t>
  </si>
  <si>
    <t>Difference d = (after - before)</t>
  </si>
  <si>
    <t>Step 1:</t>
  </si>
  <si>
    <t>Step 2:</t>
  </si>
  <si>
    <t xml:space="preserve">Step 3: </t>
  </si>
  <si>
    <t>Sum of (difference - mean_difference)^2</t>
  </si>
  <si>
    <t>Step 4:</t>
  </si>
  <si>
    <t>State the null hypothesis H[0]</t>
  </si>
  <si>
    <t>Diet program is not working; Average weight is the same</t>
  </si>
  <si>
    <t>Step 5:</t>
  </si>
  <si>
    <t>Formulate analysis plan</t>
  </si>
  <si>
    <t>Significance level should be smaller than 0.05</t>
  </si>
  <si>
    <t>Step 6:</t>
  </si>
  <si>
    <t>Analyze sample data</t>
  </si>
  <si>
    <t>Step 6.1:</t>
  </si>
  <si>
    <t>s (standard deviation of differences)</t>
  </si>
  <si>
    <t>Step 6.2:</t>
  </si>
  <si>
    <t>SE (standard error)</t>
  </si>
  <si>
    <t>Step 6.3:</t>
  </si>
  <si>
    <t>DF (degrees of freedom)</t>
  </si>
  <si>
    <t>SE = s / sqrt(number of pairs in sample)</t>
  </si>
  <si>
    <t>s = sqrt[SUM(d - mean(d))^2 / (number of pairs in sample - 1)]</t>
  </si>
  <si>
    <t>DF = (number of pairs in sample - 1)</t>
  </si>
  <si>
    <t>Step 7:</t>
  </si>
  <si>
    <t>t (t-statistic test)</t>
  </si>
  <si>
    <t>t = [(mean(after) - mean(before) - D] / SE = (mean(difference) - expected difference) / SE</t>
  </si>
  <si>
    <t>Step 8:</t>
  </si>
  <si>
    <t>Calculate P-value from t</t>
  </si>
  <si>
    <t>Test t: z dwiema próbami dla średnich</t>
  </si>
  <si>
    <t>Zmienna 1</t>
  </si>
  <si>
    <t>Zmienna 2</t>
  </si>
  <si>
    <t>Średnia</t>
  </si>
  <si>
    <t>Wariancja</t>
  </si>
  <si>
    <t>Obserwacje</t>
  </si>
  <si>
    <t>Korelacja Pearsona</t>
  </si>
  <si>
    <t>Różnica średnich wg hipotezy</t>
  </si>
  <si>
    <t>df</t>
  </si>
  <si>
    <t>t Stat</t>
  </si>
  <si>
    <t>P(T&lt;=t) jednostronny</t>
  </si>
  <si>
    <t>Test T jednostronny</t>
  </si>
  <si>
    <t>P(T&lt;=t) dwustronny</t>
  </si>
  <si>
    <t>Test t dwustronny</t>
  </si>
  <si>
    <t>Count difference d(1)</t>
  </si>
  <si>
    <t>Count mean difference mean(d)</t>
  </si>
  <si>
    <t>inf</t>
  </si>
  <si>
    <t> DF  </t>
  </si>
  <si>
    <t>A</t>
  </si>
  <si>
    <t>P</t>
  </si>
  <si>
    <t>3.090 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</si>
</sst>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wrapText="1"/>
    </xf>
    <xf numFmtId="0" fontId="0" fillId="0" borderId="4" xfId="0" applyBorder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4" fillId="0" borderId="8" xfId="0" applyFont="1" applyFill="1" applyBorder="1" applyAlignment="1">
      <alignment horizontal="center"/>
    </xf>
    <xf numFmtId="10" fontId="0" fillId="0" borderId="4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3" borderId="0" xfId="0" applyFont="1" applyFill="1" applyAlignment="1">
      <alignment horizontal="center" vertic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wrapText="1"/>
    </xf>
    <xf numFmtId="0" fontId="0" fillId="2" borderId="5" xfId="0" applyFont="1" applyFill="1" applyBorder="1" applyAlignment="1">
      <alignment horizontal="center" wrapText="1"/>
    </xf>
    <xf numFmtId="0" fontId="0" fillId="2" borderId="6" xfId="0" applyFont="1" applyFill="1" applyBorder="1" applyAlignment="1">
      <alignment horizontal="center" wrapText="1"/>
    </xf>
    <xf numFmtId="0" fontId="8" fillId="0" borderId="0" xfId="0" applyFont="1"/>
    <xf numFmtId="0" fontId="7" fillId="0" borderId="0" xfId="0" applyFont="1"/>
    <xf numFmtId="0" fontId="8" fillId="0" borderId="0" xfId="0" applyFont="1"/>
  </cellXfs>
  <cellStyles count="5">
    <cellStyle name="Hiperlink" xfId="1" builtinId="8" hidden="1"/>
    <cellStyle name="Hiperlink" xfId="3" builtinId="8" hidden="1"/>
    <cellStyle name="Norm." xfId="0" builtinId="0"/>
    <cellStyle name="Odwiedzone hiperłącze" xfId="2" builtinId="9" hidden="1"/>
    <cellStyle name="Odwiedzone hiperłącze" xfId="4" builtinId="9" hidden="1"/>
  </cellStyles>
  <dxfs count="13"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justifyLastLine="0" shrinkToFit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justifyLastLine="0" shrinkToFit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justifyLastLine="0" shrinkToFit="0"/>
    </dxf>
    <dxf>
      <alignment horizontal="center" vertical="center" textRotation="0" wrapText="0" indent="0" justifyLastLine="0" shrinkToFit="0"/>
    </dxf>
    <dxf>
      <alignment horizontal="general" vertical="center" textRotation="0" wrapText="1" justifyLastLine="0" shrinkToFit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ela2" displayName="Tabela2" ref="G1:I3" totalsRowCount="1" dataDxfId="9" totalsRowDxfId="8">
  <autoFilter ref="G1:I2"/>
  <tableColumns count="3">
    <tableColumn id="1" name="Step 1:" totalsRowFunction="custom" dataDxfId="7" totalsRowDxfId="6">
      <totalsRowFormula>D2</totalsRowFormula>
    </tableColumn>
    <tableColumn id="2" name="Step 2:" totalsRowFunction="custom" dataDxfId="5" totalsRowDxfId="4">
      <totalsRowFormula>AVERAGE(Tabela1[Difference d = (after - before)])</totalsRowFormula>
    </tableColumn>
    <tableColumn id="3" name="Step 3: " totalsRowFunction="custom" dataDxfId="3" totalsRowDxfId="2">
      <totalsRowFormula>SUM(Tabela1[(d - mean(d))^2])</totalsRow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G9:I12" totalsRowShown="0" headerRowDxfId="1">
  <autoFilter ref="G9:I12"/>
  <tableColumns count="3">
    <tableColumn id="1" name="Step 6.1:"/>
    <tableColumn id="2" name="Step 6.2:"/>
    <tableColumn id="3" name="Step 6.3: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E51" totalsRowShown="0" headerRowDxfId="0">
  <autoFilter ref="A1:E51"/>
  <tableColumns count="5">
    <tableColumn id="1" name="ID"/>
    <tableColumn id="2" name="Before diet"/>
    <tableColumn id="3" name="After diet"/>
    <tableColumn id="4" name="Difference d = (after - before)">
      <calculatedColumnFormula>Tabela1[[#This Row],[After diet]]-Tabela1[[#This Row],[Before diet]]</calculatedColumnFormula>
    </tableColumn>
    <tableColumn id="5" name="(d - mean(d))^2">
      <calculatedColumnFormula>(D2-AVERAGE($D$2:$D$51))^2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5" workbookViewId="0">
      <selection activeCell="H24" sqref="H24"/>
    </sheetView>
  </sheetViews>
  <sheetFormatPr baseColWidth="10" defaultRowHeight="16" x14ac:dyDescent="0.2"/>
  <cols>
    <col min="1" max="1" width="13" customWidth="1"/>
    <col min="2" max="2" width="14.5" customWidth="1"/>
    <col min="3" max="3" width="14.1640625" customWidth="1"/>
    <col min="4" max="4" width="33.83203125" customWidth="1"/>
    <col min="5" max="5" width="17.83203125" customWidth="1"/>
    <col min="7" max="9" width="25.83203125" customWidth="1"/>
  </cols>
  <sheetData>
    <row r="1" spans="1:9" ht="33" customHeight="1" x14ac:dyDescent="0.2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G1" t="s">
        <v>5</v>
      </c>
      <c r="H1" t="s">
        <v>6</v>
      </c>
      <c r="I1" t="s">
        <v>7</v>
      </c>
    </row>
    <row r="2" spans="1:9" ht="32" x14ac:dyDescent="0.2">
      <c r="A2">
        <v>1</v>
      </c>
      <c r="B2">
        <v>25</v>
      </c>
      <c r="C2">
        <v>27</v>
      </c>
      <c r="D2">
        <f>Tabela1[[#This Row],[After diet]]-Tabela1[[#This Row],[Before diet]]</f>
        <v>2</v>
      </c>
      <c r="E2">
        <f>(D2-AVERAGE($D$2:$D$51))^2</f>
        <v>17.472399999999997</v>
      </c>
      <c r="G2" s="3" t="s">
        <v>45</v>
      </c>
      <c r="H2" s="3" t="s">
        <v>46</v>
      </c>
      <c r="I2" s="3" t="s">
        <v>8</v>
      </c>
    </row>
    <row r="3" spans="1:9" x14ac:dyDescent="0.2">
      <c r="A3">
        <v>2</v>
      </c>
      <c r="B3">
        <v>29</v>
      </c>
      <c r="C3">
        <v>22</v>
      </c>
      <c r="D3">
        <f>Tabela1[[#This Row],[After diet]]-Tabela1[[#This Row],[Before diet]]</f>
        <v>-7</v>
      </c>
      <c r="E3">
        <f t="shared" ref="E3:E51" si="0">(D3-AVERAGE($D$2:$D$51))^2</f>
        <v>23.232400000000002</v>
      </c>
      <c r="G3" s="9">
        <f>D2</f>
        <v>2</v>
      </c>
      <c r="H3" s="9">
        <f>AVERAGE(Tabela1[Difference d = (after - before)])</f>
        <v>-2.1800000000000002</v>
      </c>
      <c r="I3" s="9">
        <f>SUM(Tabela1[(d - mean(d))^2])</f>
        <v>1985.38</v>
      </c>
    </row>
    <row r="4" spans="1:9" x14ac:dyDescent="0.2">
      <c r="A4">
        <v>3</v>
      </c>
      <c r="B4">
        <v>32</v>
      </c>
      <c r="C4">
        <v>36</v>
      </c>
      <c r="D4">
        <f>Tabela1[[#This Row],[After diet]]-Tabela1[[#This Row],[Before diet]]</f>
        <v>4</v>
      </c>
      <c r="E4">
        <f t="shared" si="0"/>
        <v>38.192399999999999</v>
      </c>
    </row>
    <row r="5" spans="1:9" ht="32" x14ac:dyDescent="0.2">
      <c r="A5">
        <v>4</v>
      </c>
      <c r="B5">
        <v>38</v>
      </c>
      <c r="C5">
        <v>33</v>
      </c>
      <c r="D5">
        <f>Tabela1[[#This Row],[After diet]]-Tabela1[[#This Row],[Before diet]]</f>
        <v>-5</v>
      </c>
      <c r="E5">
        <f t="shared" si="0"/>
        <v>7.952399999999999</v>
      </c>
      <c r="G5" s="4" t="s">
        <v>9</v>
      </c>
      <c r="H5" s="8" t="s">
        <v>10</v>
      </c>
      <c r="I5" s="5" t="s">
        <v>11</v>
      </c>
    </row>
    <row r="6" spans="1:9" ht="32" x14ac:dyDescent="0.2">
      <c r="A6">
        <v>5</v>
      </c>
      <c r="B6">
        <v>28</v>
      </c>
      <c r="C6">
        <v>24</v>
      </c>
      <c r="D6">
        <f>Tabela1[[#This Row],[After diet]]-Tabela1[[#This Row],[Before diet]]</f>
        <v>-4</v>
      </c>
      <c r="E6">
        <f t="shared" si="0"/>
        <v>3.3123999999999993</v>
      </c>
      <c r="G6" s="4" t="s">
        <v>12</v>
      </c>
      <c r="H6" s="8" t="s">
        <v>13</v>
      </c>
      <c r="I6" s="5" t="s">
        <v>14</v>
      </c>
    </row>
    <row r="7" spans="1:9" x14ac:dyDescent="0.2">
      <c r="A7">
        <v>6</v>
      </c>
      <c r="B7">
        <v>37</v>
      </c>
      <c r="C7">
        <v>25</v>
      </c>
      <c r="D7">
        <f>Tabela1[[#This Row],[After diet]]-Tabela1[[#This Row],[Before diet]]</f>
        <v>-12</v>
      </c>
      <c r="E7">
        <f t="shared" si="0"/>
        <v>96.432400000000001</v>
      </c>
      <c r="G7" s="4" t="s">
        <v>15</v>
      </c>
      <c r="H7" s="8" t="s">
        <v>16</v>
      </c>
      <c r="I7" s="5"/>
    </row>
    <row r="8" spans="1:9" x14ac:dyDescent="0.2">
      <c r="A8">
        <v>7</v>
      </c>
      <c r="B8">
        <v>30</v>
      </c>
      <c r="C8">
        <v>24</v>
      </c>
      <c r="D8">
        <f>Tabela1[[#This Row],[After diet]]-Tabela1[[#This Row],[Before diet]]</f>
        <v>-6</v>
      </c>
      <c r="E8">
        <f t="shared" si="0"/>
        <v>14.5924</v>
      </c>
      <c r="G8" s="1"/>
      <c r="H8" s="1"/>
      <c r="I8" s="1"/>
    </row>
    <row r="9" spans="1:9" x14ac:dyDescent="0.2">
      <c r="A9">
        <v>8</v>
      </c>
      <c r="B9">
        <v>27</v>
      </c>
      <c r="C9">
        <v>36</v>
      </c>
      <c r="D9">
        <f>Tabela1[[#This Row],[After diet]]-Tabela1[[#This Row],[Before diet]]</f>
        <v>9</v>
      </c>
      <c r="E9">
        <f t="shared" si="0"/>
        <v>124.99239999999999</v>
      </c>
      <c r="G9" s="1" t="s">
        <v>17</v>
      </c>
      <c r="H9" s="1" t="s">
        <v>19</v>
      </c>
      <c r="I9" s="1" t="s">
        <v>21</v>
      </c>
    </row>
    <row r="10" spans="1:9" ht="32" x14ac:dyDescent="0.2">
      <c r="A10">
        <v>9</v>
      </c>
      <c r="B10">
        <v>37</v>
      </c>
      <c r="C10">
        <v>24</v>
      </c>
      <c r="D10">
        <f>Tabela1[[#This Row],[After diet]]-Tabela1[[#This Row],[Before diet]]</f>
        <v>-13</v>
      </c>
      <c r="E10">
        <f t="shared" si="0"/>
        <v>117.0724</v>
      </c>
      <c r="G10" s="1" t="s">
        <v>18</v>
      </c>
      <c r="H10" s="1" t="s">
        <v>20</v>
      </c>
      <c r="I10" s="1" t="s">
        <v>22</v>
      </c>
    </row>
    <row r="11" spans="1:9" ht="57" x14ac:dyDescent="0.2">
      <c r="A11">
        <v>10</v>
      </c>
      <c r="B11">
        <v>39</v>
      </c>
      <c r="C11">
        <v>34</v>
      </c>
      <c r="D11">
        <f>Tabela1[[#This Row],[After diet]]-Tabela1[[#This Row],[Before diet]]</f>
        <v>-5</v>
      </c>
      <c r="E11">
        <f t="shared" si="0"/>
        <v>7.952399999999999</v>
      </c>
      <c r="G11" s="7" t="s">
        <v>24</v>
      </c>
      <c r="H11" s="7" t="s">
        <v>23</v>
      </c>
      <c r="I11" s="7" t="s">
        <v>25</v>
      </c>
    </row>
    <row r="12" spans="1:9" x14ac:dyDescent="0.2">
      <c r="A12">
        <v>11</v>
      </c>
      <c r="B12">
        <v>34</v>
      </c>
      <c r="C12">
        <v>34</v>
      </c>
      <c r="D12">
        <f>Tabela1[[#This Row],[After diet]]-Tabela1[[#This Row],[Before diet]]</f>
        <v>0</v>
      </c>
      <c r="E12">
        <f t="shared" si="0"/>
        <v>4.7524000000000006</v>
      </c>
      <c r="G12" s="6">
        <f>SQRT(Tabela2[[#Totals],[Step 3: ]] / (COUNT(Tabela1[ID]) - 1))</f>
        <v>6.3653718810194793</v>
      </c>
      <c r="H12" s="6">
        <f>G12/SQRT(COUNT(Tabela1[ID]))</f>
        <v>0.90019952436860862</v>
      </c>
      <c r="I12" s="6">
        <f>COUNT(Tabela1[ID]) -1</f>
        <v>49</v>
      </c>
    </row>
    <row r="13" spans="1:9" x14ac:dyDescent="0.2">
      <c r="A13">
        <v>12</v>
      </c>
      <c r="B13">
        <v>29</v>
      </c>
      <c r="C13">
        <v>32</v>
      </c>
      <c r="D13">
        <f>Tabela1[[#This Row],[After diet]]-Tabela1[[#This Row],[Before diet]]</f>
        <v>3</v>
      </c>
      <c r="E13">
        <f t="shared" si="0"/>
        <v>26.832399999999996</v>
      </c>
      <c r="G13" s="1"/>
      <c r="H13" s="1"/>
      <c r="I13" s="1"/>
    </row>
    <row r="14" spans="1:9" x14ac:dyDescent="0.2">
      <c r="A14">
        <v>13</v>
      </c>
      <c r="B14">
        <v>30</v>
      </c>
      <c r="C14">
        <v>21</v>
      </c>
      <c r="D14">
        <f>Tabela1[[#This Row],[After diet]]-Tabela1[[#This Row],[Before diet]]</f>
        <v>-9</v>
      </c>
      <c r="E14">
        <f t="shared" si="0"/>
        <v>46.512400000000007</v>
      </c>
      <c r="G14" s="15" t="s">
        <v>26</v>
      </c>
      <c r="H14" s="15"/>
      <c r="I14" s="15"/>
    </row>
    <row r="15" spans="1:9" x14ac:dyDescent="0.2">
      <c r="A15">
        <v>14</v>
      </c>
      <c r="B15">
        <v>35</v>
      </c>
      <c r="C15">
        <v>38</v>
      </c>
      <c r="D15">
        <f>Tabela1[[#This Row],[After diet]]-Tabela1[[#This Row],[Before diet]]</f>
        <v>3</v>
      </c>
      <c r="E15">
        <f t="shared" si="0"/>
        <v>26.832399999999996</v>
      </c>
      <c r="G15" s="16" t="s">
        <v>27</v>
      </c>
      <c r="H15" s="17"/>
      <c r="I15" s="17"/>
    </row>
    <row r="16" spans="1:9" x14ac:dyDescent="0.2">
      <c r="A16">
        <v>15</v>
      </c>
      <c r="B16">
        <v>33</v>
      </c>
      <c r="C16">
        <v>34</v>
      </c>
      <c r="D16">
        <f>Tabela1[[#This Row],[After diet]]-Tabela1[[#This Row],[Before diet]]</f>
        <v>1</v>
      </c>
      <c r="E16">
        <f t="shared" si="0"/>
        <v>10.112400000000001</v>
      </c>
      <c r="G16" s="14" t="s">
        <v>28</v>
      </c>
      <c r="H16" s="14"/>
      <c r="I16" s="14"/>
    </row>
    <row r="17" spans="1:9" x14ac:dyDescent="0.2">
      <c r="A17">
        <v>16</v>
      </c>
      <c r="B17">
        <v>34</v>
      </c>
      <c r="C17">
        <v>26</v>
      </c>
      <c r="D17">
        <f>Tabela1[[#This Row],[After diet]]-Tabela1[[#This Row],[Before diet]]</f>
        <v>-8</v>
      </c>
      <c r="E17">
        <f t="shared" si="0"/>
        <v>33.872400000000006</v>
      </c>
      <c r="G17" s="18">
        <f>(Tabela2[[#Totals],[Step 2:]] - 0) / H12</f>
        <v>-2.4216853497329178</v>
      </c>
      <c r="H17" s="19"/>
      <c r="I17" s="19"/>
    </row>
    <row r="18" spans="1:9" x14ac:dyDescent="0.2">
      <c r="A18">
        <v>17</v>
      </c>
      <c r="B18">
        <v>34</v>
      </c>
      <c r="C18">
        <v>30</v>
      </c>
      <c r="D18">
        <f>Tabela1[[#This Row],[After diet]]-Tabela1[[#This Row],[Before diet]]</f>
        <v>-4</v>
      </c>
      <c r="E18">
        <f t="shared" si="0"/>
        <v>3.3123999999999993</v>
      </c>
      <c r="G18" s="1"/>
      <c r="H18" s="1"/>
      <c r="I18" s="1"/>
    </row>
    <row r="19" spans="1:9" x14ac:dyDescent="0.2">
      <c r="A19">
        <v>18</v>
      </c>
      <c r="B19">
        <v>32</v>
      </c>
      <c r="C19">
        <v>38</v>
      </c>
      <c r="D19">
        <f>Tabela1[[#This Row],[After diet]]-Tabela1[[#This Row],[Before diet]]</f>
        <v>6</v>
      </c>
      <c r="E19">
        <f t="shared" si="0"/>
        <v>66.912399999999991</v>
      </c>
      <c r="G19" s="15" t="s">
        <v>29</v>
      </c>
      <c r="H19" s="15"/>
      <c r="I19" s="15"/>
    </row>
    <row r="20" spans="1:9" x14ac:dyDescent="0.2">
      <c r="A20">
        <v>19</v>
      </c>
      <c r="B20">
        <v>37</v>
      </c>
      <c r="C20">
        <v>28</v>
      </c>
      <c r="D20">
        <f>Tabela1[[#This Row],[After diet]]-Tabela1[[#This Row],[Before diet]]</f>
        <v>-9</v>
      </c>
      <c r="E20">
        <f t="shared" si="0"/>
        <v>46.512400000000007</v>
      </c>
      <c r="G20" s="16" t="s">
        <v>30</v>
      </c>
      <c r="H20" s="17"/>
      <c r="I20" s="17"/>
    </row>
    <row r="21" spans="1:9" x14ac:dyDescent="0.2">
      <c r="A21">
        <v>20</v>
      </c>
      <c r="B21">
        <v>40</v>
      </c>
      <c r="C21">
        <v>26</v>
      </c>
      <c r="D21">
        <f>Tabela1[[#This Row],[After diet]]-Tabela1[[#This Row],[Before diet]]</f>
        <v>-14</v>
      </c>
      <c r="E21">
        <f t="shared" si="0"/>
        <v>139.7124</v>
      </c>
      <c r="G21" s="13">
        <f>_xlfn.T.DIST.2T(ABS(G17),I12)</f>
        <v>1.9195491458047727E-2</v>
      </c>
      <c r="H21" s="13"/>
      <c r="I21" s="13"/>
    </row>
    <row r="22" spans="1:9" x14ac:dyDescent="0.2">
      <c r="A22">
        <v>21</v>
      </c>
      <c r="B22">
        <v>36</v>
      </c>
      <c r="C22">
        <v>32</v>
      </c>
      <c r="D22">
        <f>Tabela1[[#This Row],[After diet]]-Tabela1[[#This Row],[Before diet]]</f>
        <v>-4</v>
      </c>
      <c r="E22">
        <f t="shared" si="0"/>
        <v>3.3123999999999993</v>
      </c>
      <c r="G22" s="14" t="str">
        <f>IF(G21&lt;0.05, "Diet has statistically significant effect on the dogs weight", "There is no statistical siginificance that the diet influenced dogs weight")</f>
        <v>Diet has statistically significant effect on the dogs weight</v>
      </c>
      <c r="H22" s="14"/>
      <c r="I22" s="14"/>
    </row>
    <row r="23" spans="1:9" x14ac:dyDescent="0.2">
      <c r="A23">
        <v>22</v>
      </c>
      <c r="B23">
        <v>25</v>
      </c>
      <c r="C23">
        <v>27</v>
      </c>
      <c r="D23">
        <f>Tabela1[[#This Row],[After diet]]-Tabela1[[#This Row],[Before diet]]</f>
        <v>2</v>
      </c>
      <c r="E23">
        <f t="shared" si="0"/>
        <v>17.472399999999997</v>
      </c>
      <c r="G23" s="1"/>
      <c r="H23" s="1"/>
      <c r="I23" s="1"/>
    </row>
    <row r="24" spans="1:9" x14ac:dyDescent="0.2">
      <c r="A24">
        <v>23</v>
      </c>
      <c r="B24">
        <v>25</v>
      </c>
      <c r="C24">
        <v>20</v>
      </c>
      <c r="D24">
        <f>Tabela1[[#This Row],[After diet]]-Tabela1[[#This Row],[Before diet]]</f>
        <v>-5</v>
      </c>
      <c r="E24">
        <f t="shared" si="0"/>
        <v>7.952399999999999</v>
      </c>
      <c r="G24" s="1"/>
      <c r="H24" s="1"/>
      <c r="I24" s="1"/>
    </row>
    <row r="25" spans="1:9" x14ac:dyDescent="0.2">
      <c r="A25">
        <v>24</v>
      </c>
      <c r="B25">
        <v>36</v>
      </c>
      <c r="C25">
        <v>38</v>
      </c>
      <c r="D25">
        <f>Tabela1[[#This Row],[After diet]]-Tabela1[[#This Row],[Before diet]]</f>
        <v>2</v>
      </c>
      <c r="E25">
        <f t="shared" si="0"/>
        <v>17.472399999999997</v>
      </c>
      <c r="G25" s="1"/>
      <c r="H25" s="1"/>
      <c r="I25" s="1"/>
    </row>
    <row r="26" spans="1:9" x14ac:dyDescent="0.2">
      <c r="A26">
        <v>25</v>
      </c>
      <c r="B26">
        <v>27</v>
      </c>
      <c r="C26">
        <v>26</v>
      </c>
      <c r="D26">
        <f>Tabela1[[#This Row],[After diet]]-Tabela1[[#This Row],[Before diet]]</f>
        <v>-1</v>
      </c>
      <c r="E26">
        <f t="shared" si="0"/>
        <v>1.3924000000000003</v>
      </c>
      <c r="G26" s="1"/>
      <c r="H26" s="1"/>
      <c r="I26" s="1"/>
    </row>
    <row r="27" spans="1:9" x14ac:dyDescent="0.2">
      <c r="A27">
        <v>26</v>
      </c>
      <c r="B27">
        <v>37</v>
      </c>
      <c r="C27">
        <v>37</v>
      </c>
      <c r="D27">
        <f>Tabela1[[#This Row],[After diet]]-Tabela1[[#This Row],[Before diet]]</f>
        <v>0</v>
      </c>
      <c r="E27">
        <f t="shared" si="0"/>
        <v>4.7524000000000006</v>
      </c>
      <c r="G27" s="1"/>
      <c r="H27" s="1"/>
      <c r="I27" s="1"/>
    </row>
    <row r="28" spans="1:9" x14ac:dyDescent="0.2">
      <c r="A28">
        <v>27</v>
      </c>
      <c r="B28">
        <v>37</v>
      </c>
      <c r="C28">
        <v>22</v>
      </c>
      <c r="D28">
        <f>Tabela1[[#This Row],[After diet]]-Tabela1[[#This Row],[Before diet]]</f>
        <v>-15</v>
      </c>
      <c r="E28">
        <f t="shared" si="0"/>
        <v>164.35240000000002</v>
      </c>
      <c r="G28" s="1"/>
      <c r="H28" s="1"/>
      <c r="I28" s="1"/>
    </row>
    <row r="29" spans="1:9" x14ac:dyDescent="0.2">
      <c r="A29">
        <v>28</v>
      </c>
      <c r="B29">
        <v>31</v>
      </c>
      <c r="C29">
        <v>27</v>
      </c>
      <c r="D29">
        <f>Tabela1[[#This Row],[After diet]]-Tabela1[[#This Row],[Before diet]]</f>
        <v>-4</v>
      </c>
      <c r="E29">
        <f t="shared" si="0"/>
        <v>3.3123999999999993</v>
      </c>
      <c r="G29" s="1"/>
      <c r="H29" s="1"/>
      <c r="I29" s="1"/>
    </row>
    <row r="30" spans="1:9" x14ac:dyDescent="0.2">
      <c r="A30">
        <v>29</v>
      </c>
      <c r="B30">
        <v>31</v>
      </c>
      <c r="C30">
        <v>33</v>
      </c>
      <c r="D30">
        <f>Tabela1[[#This Row],[After diet]]-Tabela1[[#This Row],[Before diet]]</f>
        <v>2</v>
      </c>
      <c r="E30">
        <f t="shared" si="0"/>
        <v>17.472399999999997</v>
      </c>
    </row>
    <row r="31" spans="1:9" x14ac:dyDescent="0.2">
      <c r="A31">
        <v>30</v>
      </c>
      <c r="B31">
        <v>31</v>
      </c>
      <c r="C31">
        <v>35</v>
      </c>
      <c r="D31">
        <f>Tabela1[[#This Row],[After diet]]-Tabela1[[#This Row],[Before diet]]</f>
        <v>4</v>
      </c>
      <c r="E31">
        <f t="shared" si="0"/>
        <v>38.192399999999999</v>
      </c>
    </row>
    <row r="32" spans="1:9" x14ac:dyDescent="0.2">
      <c r="A32">
        <v>31</v>
      </c>
      <c r="B32">
        <v>25</v>
      </c>
      <c r="C32">
        <v>31</v>
      </c>
      <c r="D32">
        <f>Tabela1[[#This Row],[After diet]]-Tabela1[[#This Row],[Before diet]]</f>
        <v>6</v>
      </c>
      <c r="E32">
        <f t="shared" si="0"/>
        <v>66.912399999999991</v>
      </c>
    </row>
    <row r="33" spans="1:5" x14ac:dyDescent="0.2">
      <c r="A33">
        <v>32</v>
      </c>
      <c r="B33">
        <v>26</v>
      </c>
      <c r="C33">
        <v>35</v>
      </c>
      <c r="D33">
        <f>Tabela1[[#This Row],[After diet]]-Tabela1[[#This Row],[Before diet]]</f>
        <v>9</v>
      </c>
      <c r="E33">
        <f t="shared" si="0"/>
        <v>124.99239999999999</v>
      </c>
    </row>
    <row r="34" spans="1:5" x14ac:dyDescent="0.2">
      <c r="A34">
        <v>33</v>
      </c>
      <c r="B34">
        <v>38</v>
      </c>
      <c r="C34">
        <v>31</v>
      </c>
      <c r="D34">
        <f>Tabela1[[#This Row],[After diet]]-Tabela1[[#This Row],[Before diet]]</f>
        <v>-7</v>
      </c>
      <c r="E34">
        <f t="shared" si="0"/>
        <v>23.232400000000002</v>
      </c>
    </row>
    <row r="35" spans="1:5" x14ac:dyDescent="0.2">
      <c r="A35">
        <v>34</v>
      </c>
      <c r="B35">
        <v>37</v>
      </c>
      <c r="C35">
        <v>33</v>
      </c>
      <c r="D35">
        <f>Tabela1[[#This Row],[After diet]]-Tabela1[[#This Row],[Before diet]]</f>
        <v>-4</v>
      </c>
      <c r="E35">
        <f t="shared" si="0"/>
        <v>3.3123999999999993</v>
      </c>
    </row>
    <row r="36" spans="1:5" x14ac:dyDescent="0.2">
      <c r="A36">
        <v>35</v>
      </c>
      <c r="B36">
        <v>33</v>
      </c>
      <c r="C36">
        <v>25</v>
      </c>
      <c r="D36">
        <f>Tabela1[[#This Row],[After diet]]-Tabela1[[#This Row],[Before diet]]</f>
        <v>-8</v>
      </c>
      <c r="E36">
        <f t="shared" si="0"/>
        <v>33.872400000000006</v>
      </c>
    </row>
    <row r="37" spans="1:5" x14ac:dyDescent="0.2">
      <c r="A37">
        <v>36</v>
      </c>
      <c r="B37">
        <v>27</v>
      </c>
      <c r="C37">
        <v>26</v>
      </c>
      <c r="D37">
        <f>Tabela1[[#This Row],[After diet]]-Tabela1[[#This Row],[Before diet]]</f>
        <v>-1</v>
      </c>
      <c r="E37">
        <f t="shared" si="0"/>
        <v>1.3924000000000003</v>
      </c>
    </row>
    <row r="38" spans="1:5" x14ac:dyDescent="0.2">
      <c r="A38">
        <v>37</v>
      </c>
      <c r="B38">
        <v>29</v>
      </c>
      <c r="C38">
        <v>23</v>
      </c>
      <c r="D38">
        <f>Tabela1[[#This Row],[After diet]]-Tabela1[[#This Row],[Before diet]]</f>
        <v>-6</v>
      </c>
      <c r="E38">
        <f t="shared" si="0"/>
        <v>14.5924</v>
      </c>
    </row>
    <row r="39" spans="1:5" x14ac:dyDescent="0.2">
      <c r="A39">
        <v>38</v>
      </c>
      <c r="B39">
        <v>29</v>
      </c>
      <c r="C39">
        <v>20</v>
      </c>
      <c r="D39">
        <f>Tabela1[[#This Row],[After diet]]-Tabela1[[#This Row],[Before diet]]</f>
        <v>-9</v>
      </c>
      <c r="E39">
        <f t="shared" si="0"/>
        <v>46.512400000000007</v>
      </c>
    </row>
    <row r="40" spans="1:5" x14ac:dyDescent="0.2">
      <c r="A40">
        <v>39</v>
      </c>
      <c r="B40">
        <v>26</v>
      </c>
      <c r="C40">
        <v>27</v>
      </c>
      <c r="D40">
        <f>Tabela1[[#This Row],[After diet]]-Tabela1[[#This Row],[Before diet]]</f>
        <v>1</v>
      </c>
      <c r="E40">
        <f t="shared" si="0"/>
        <v>10.112400000000001</v>
      </c>
    </row>
    <row r="41" spans="1:5" x14ac:dyDescent="0.2">
      <c r="A41">
        <v>40</v>
      </c>
      <c r="B41">
        <v>38</v>
      </c>
      <c r="C41">
        <v>35</v>
      </c>
      <c r="D41">
        <f>Tabela1[[#This Row],[After diet]]-Tabela1[[#This Row],[Before diet]]</f>
        <v>-3</v>
      </c>
      <c r="E41">
        <f t="shared" si="0"/>
        <v>0.67239999999999978</v>
      </c>
    </row>
    <row r="42" spans="1:5" x14ac:dyDescent="0.2">
      <c r="A42">
        <v>41</v>
      </c>
      <c r="B42">
        <v>36</v>
      </c>
      <c r="C42">
        <v>24</v>
      </c>
      <c r="D42">
        <f>Tabela1[[#This Row],[After diet]]-Tabela1[[#This Row],[Before diet]]</f>
        <v>-12</v>
      </c>
      <c r="E42">
        <f t="shared" si="0"/>
        <v>96.432400000000001</v>
      </c>
    </row>
    <row r="43" spans="1:5" x14ac:dyDescent="0.2">
      <c r="A43">
        <v>42</v>
      </c>
      <c r="B43">
        <v>30</v>
      </c>
      <c r="C43">
        <v>33</v>
      </c>
      <c r="D43">
        <f>Tabela1[[#This Row],[After diet]]-Tabela1[[#This Row],[Before diet]]</f>
        <v>3</v>
      </c>
      <c r="E43">
        <f t="shared" si="0"/>
        <v>26.832399999999996</v>
      </c>
    </row>
    <row r="44" spans="1:5" x14ac:dyDescent="0.2">
      <c r="A44">
        <v>43</v>
      </c>
      <c r="B44">
        <v>39</v>
      </c>
      <c r="C44">
        <v>38</v>
      </c>
      <c r="D44">
        <f>Tabela1[[#This Row],[After diet]]-Tabela1[[#This Row],[Before diet]]</f>
        <v>-1</v>
      </c>
      <c r="E44">
        <f t="shared" si="0"/>
        <v>1.3924000000000003</v>
      </c>
    </row>
    <row r="45" spans="1:5" x14ac:dyDescent="0.2">
      <c r="A45">
        <v>44</v>
      </c>
      <c r="B45">
        <v>40</v>
      </c>
      <c r="C45">
        <v>38</v>
      </c>
      <c r="D45">
        <f>Tabela1[[#This Row],[After diet]]-Tabela1[[#This Row],[Before diet]]</f>
        <v>-2</v>
      </c>
      <c r="E45">
        <f t="shared" si="0"/>
        <v>3.2400000000000061E-2</v>
      </c>
    </row>
    <row r="46" spans="1:5" x14ac:dyDescent="0.2">
      <c r="A46">
        <v>45</v>
      </c>
      <c r="B46">
        <v>27</v>
      </c>
      <c r="C46">
        <v>32</v>
      </c>
      <c r="D46">
        <f>Tabela1[[#This Row],[After diet]]-Tabela1[[#This Row],[Before diet]]</f>
        <v>5</v>
      </c>
      <c r="E46">
        <f t="shared" si="0"/>
        <v>51.552399999999999</v>
      </c>
    </row>
    <row r="47" spans="1:5" x14ac:dyDescent="0.2">
      <c r="A47">
        <v>46</v>
      </c>
      <c r="B47">
        <v>40</v>
      </c>
      <c r="C47">
        <v>28</v>
      </c>
      <c r="D47">
        <f>Tabela1[[#This Row],[After diet]]-Tabela1[[#This Row],[Before diet]]</f>
        <v>-12</v>
      </c>
      <c r="E47">
        <f t="shared" si="0"/>
        <v>96.432400000000001</v>
      </c>
    </row>
    <row r="48" spans="1:5" x14ac:dyDescent="0.2">
      <c r="A48">
        <v>47</v>
      </c>
      <c r="B48">
        <v>34</v>
      </c>
      <c r="C48">
        <v>34</v>
      </c>
      <c r="D48">
        <f>Tabela1[[#This Row],[After diet]]-Tabela1[[#This Row],[Before diet]]</f>
        <v>0</v>
      </c>
      <c r="E48">
        <f t="shared" si="0"/>
        <v>4.7524000000000006</v>
      </c>
    </row>
    <row r="49" spans="1:5" x14ac:dyDescent="0.2">
      <c r="A49">
        <v>48</v>
      </c>
      <c r="B49">
        <v>29</v>
      </c>
      <c r="C49">
        <v>36</v>
      </c>
      <c r="D49">
        <f>Tabela1[[#This Row],[After diet]]-Tabela1[[#This Row],[Before diet]]</f>
        <v>7</v>
      </c>
      <c r="E49">
        <f t="shared" si="0"/>
        <v>84.27239999999999</v>
      </c>
    </row>
    <row r="50" spans="1:5" x14ac:dyDescent="0.2">
      <c r="A50">
        <v>49</v>
      </c>
      <c r="B50">
        <v>25</v>
      </c>
      <c r="C50">
        <v>35</v>
      </c>
      <c r="D50">
        <f>Tabela1[[#This Row],[After diet]]-Tabela1[[#This Row],[Before diet]]</f>
        <v>10</v>
      </c>
      <c r="E50">
        <f t="shared" si="0"/>
        <v>148.35239999999999</v>
      </c>
    </row>
    <row r="51" spans="1:5" x14ac:dyDescent="0.2">
      <c r="A51">
        <v>50</v>
      </c>
      <c r="B51">
        <v>30</v>
      </c>
      <c r="C51">
        <v>32</v>
      </c>
      <c r="D51">
        <f>Tabela1[[#This Row],[After diet]]-Tabela1[[#This Row],[Before diet]]</f>
        <v>2</v>
      </c>
      <c r="E51">
        <f t="shared" si="0"/>
        <v>17.472399999999997</v>
      </c>
    </row>
    <row r="61" spans="1:5" x14ac:dyDescent="0.2">
      <c r="A61" t="s">
        <v>31</v>
      </c>
    </row>
    <row r="62" spans="1:5" ht="17" thickBot="1" x14ac:dyDescent="0.25"/>
    <row r="63" spans="1:5" x14ac:dyDescent="0.2">
      <c r="A63" s="12"/>
      <c r="B63" s="12" t="s">
        <v>32</v>
      </c>
      <c r="C63" s="12" t="s">
        <v>33</v>
      </c>
    </row>
    <row r="64" spans="1:5" x14ac:dyDescent="0.2">
      <c r="A64" s="10" t="s">
        <v>34</v>
      </c>
      <c r="B64" s="10">
        <v>32.28</v>
      </c>
      <c r="C64" s="10">
        <v>30.1</v>
      </c>
    </row>
    <row r="65" spans="1:3" x14ac:dyDescent="0.2">
      <c r="A65" s="10" t="s">
        <v>35</v>
      </c>
      <c r="B65" s="10">
        <v>22.777142857142891</v>
      </c>
      <c r="C65" s="10">
        <v>29.683673469387756</v>
      </c>
    </row>
    <row r="66" spans="1:3" x14ac:dyDescent="0.2">
      <c r="A66" s="10" t="s">
        <v>36</v>
      </c>
      <c r="B66" s="10">
        <v>50</v>
      </c>
      <c r="C66" s="10">
        <v>50</v>
      </c>
    </row>
    <row r="67" spans="1:3" x14ac:dyDescent="0.2">
      <c r="A67" s="10" t="s">
        <v>37</v>
      </c>
      <c r="B67" s="10">
        <v>0.22965176954017028</v>
      </c>
      <c r="C67" s="10"/>
    </row>
    <row r="68" spans="1:3" x14ac:dyDescent="0.2">
      <c r="A68" s="10" t="s">
        <v>38</v>
      </c>
      <c r="B68" s="10">
        <v>0</v>
      </c>
      <c r="C68" s="10"/>
    </row>
    <row r="69" spans="1:3" x14ac:dyDescent="0.2">
      <c r="A69" s="10" t="s">
        <v>39</v>
      </c>
      <c r="B69" s="10">
        <v>49</v>
      </c>
      <c r="C69" s="10"/>
    </row>
    <row r="70" spans="1:3" x14ac:dyDescent="0.2">
      <c r="A70" s="10" t="s">
        <v>40</v>
      </c>
      <c r="B70" s="10">
        <v>2.4216853497329178</v>
      </c>
      <c r="C70" s="10"/>
    </row>
    <row r="71" spans="1:3" x14ac:dyDescent="0.2">
      <c r="A71" s="10" t="s">
        <v>41</v>
      </c>
      <c r="B71" s="10">
        <v>9.5977457290238634E-3</v>
      </c>
      <c r="C71" s="10"/>
    </row>
    <row r="72" spans="1:3" x14ac:dyDescent="0.2">
      <c r="A72" s="10" t="s">
        <v>42</v>
      </c>
      <c r="B72" s="10">
        <v>1.6765508926168529</v>
      </c>
      <c r="C72" s="10"/>
    </row>
    <row r="73" spans="1:3" x14ac:dyDescent="0.2">
      <c r="A73" s="10" t="s">
        <v>43</v>
      </c>
      <c r="B73" s="10">
        <v>1.9195491458047727E-2</v>
      </c>
      <c r="C73" s="10"/>
    </row>
    <row r="74" spans="1:3" ht="17" thickBot="1" x14ac:dyDescent="0.25">
      <c r="A74" s="11" t="s">
        <v>44</v>
      </c>
      <c r="B74" s="11">
        <v>2.0095752371292388</v>
      </c>
      <c r="C74" s="11"/>
    </row>
  </sheetData>
  <mergeCells count="8">
    <mergeCell ref="G21:I21"/>
    <mergeCell ref="G22:I22"/>
    <mergeCell ref="G14:I14"/>
    <mergeCell ref="G15:I15"/>
    <mergeCell ref="G16:I16"/>
    <mergeCell ref="G17:I17"/>
    <mergeCell ref="G19:I19"/>
    <mergeCell ref="G20:I20"/>
  </mergeCells>
  <conditionalFormatting sqref="G22:I22">
    <cfRule type="expression" dxfId="12" priority="1">
      <formula>$G$21&gt;=0.05</formula>
    </cfRule>
    <cfRule type="expression" dxfId="11" priority="2">
      <formula>$G$21&lt;0.05</formula>
    </cfRule>
    <cfRule type="cellIs" dxfId="10" priority="3" operator="lessThan">
      <formula>0.05</formula>
    </cfRule>
  </conditionalFormatting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37" workbookViewId="0">
      <selection activeCell="C60" sqref="C60"/>
    </sheetView>
  </sheetViews>
  <sheetFormatPr baseColWidth="10" defaultRowHeight="16" x14ac:dyDescent="0.2"/>
  <sheetData>
    <row r="1" spans="1:10" ht="18" x14ac:dyDescent="0.2">
      <c r="A1" s="22" t="s">
        <v>48</v>
      </c>
      <c r="B1" s="20" t="s">
        <v>49</v>
      </c>
      <c r="C1" s="20">
        <v>0.8</v>
      </c>
      <c r="D1" s="20">
        <v>0.9</v>
      </c>
      <c r="E1" s="20">
        <v>0.95</v>
      </c>
      <c r="F1" s="20">
        <v>0.98</v>
      </c>
      <c r="G1" s="20">
        <v>0.99</v>
      </c>
      <c r="H1" s="20">
        <v>0.995</v>
      </c>
      <c r="I1" s="20">
        <v>0.998</v>
      </c>
      <c r="J1" s="20">
        <v>0.999</v>
      </c>
    </row>
    <row r="2" spans="1:10" ht="18" x14ac:dyDescent="0.2">
      <c r="A2" s="22"/>
      <c r="B2" s="20" t="s">
        <v>50</v>
      </c>
      <c r="C2" s="20">
        <v>0.2</v>
      </c>
      <c r="D2" s="20">
        <v>0.1</v>
      </c>
      <c r="E2" s="20">
        <v>0.05</v>
      </c>
      <c r="F2" s="20">
        <v>0.02</v>
      </c>
      <c r="G2" s="20">
        <v>0.01</v>
      </c>
      <c r="H2" s="20">
        <v>5.0000000000000001E-3</v>
      </c>
      <c r="I2" s="20">
        <v>2E-3</v>
      </c>
      <c r="J2" s="20">
        <v>1E-3</v>
      </c>
    </row>
    <row r="3" spans="1:10" ht="18" x14ac:dyDescent="0.2">
      <c r="A3" s="20">
        <v>1</v>
      </c>
      <c r="B3" s="21"/>
      <c r="C3" s="21">
        <v>3.0779999999999998</v>
      </c>
      <c r="D3" s="21">
        <v>6.3140000000000001</v>
      </c>
      <c r="E3" s="21">
        <v>12.706</v>
      </c>
      <c r="F3" s="21">
        <v>31.82</v>
      </c>
      <c r="G3" s="21">
        <v>63.656999999999996</v>
      </c>
      <c r="H3" s="21">
        <v>127.321</v>
      </c>
      <c r="I3" s="21">
        <v>318.30900000000003</v>
      </c>
      <c r="J3" s="21">
        <v>636.61900000000003</v>
      </c>
    </row>
    <row r="4" spans="1:10" ht="18" x14ac:dyDescent="0.2">
      <c r="A4" s="20">
        <v>2</v>
      </c>
      <c r="B4" s="21"/>
      <c r="C4" s="21">
        <v>1.8859999999999999</v>
      </c>
      <c r="D4" s="21">
        <v>2.92</v>
      </c>
      <c r="E4" s="21">
        <v>4.3029999999999999</v>
      </c>
      <c r="F4" s="21">
        <v>6.9649999999999999</v>
      </c>
      <c r="G4" s="21">
        <v>9.9250000000000007</v>
      </c>
      <c r="H4" s="21">
        <v>14.089</v>
      </c>
      <c r="I4" s="21">
        <v>22.327000000000002</v>
      </c>
      <c r="J4" s="21">
        <v>31.599</v>
      </c>
    </row>
    <row r="5" spans="1:10" ht="18" x14ac:dyDescent="0.2">
      <c r="A5" s="20">
        <v>3</v>
      </c>
      <c r="B5" s="21"/>
      <c r="C5" s="21">
        <v>1.6379999999999999</v>
      </c>
      <c r="D5" s="21">
        <v>2.3530000000000002</v>
      </c>
      <c r="E5" s="21">
        <v>3.1819999999999999</v>
      </c>
      <c r="F5" s="21">
        <v>4.5410000000000004</v>
      </c>
      <c r="G5" s="21">
        <v>5.8410000000000002</v>
      </c>
      <c r="H5" s="21">
        <v>7.4530000000000003</v>
      </c>
      <c r="I5" s="21">
        <v>10.215</v>
      </c>
      <c r="J5" s="21">
        <v>12.923999999999999</v>
      </c>
    </row>
    <row r="6" spans="1:10" ht="18" x14ac:dyDescent="0.2">
      <c r="A6" s="20">
        <v>4</v>
      </c>
      <c r="B6" s="21"/>
      <c r="C6" s="21">
        <v>1.5329999999999999</v>
      </c>
      <c r="D6" s="21">
        <v>2.1320000000000001</v>
      </c>
      <c r="E6" s="21">
        <v>2.7759999999999998</v>
      </c>
      <c r="F6" s="21">
        <v>3.7469999999999999</v>
      </c>
      <c r="G6" s="21">
        <v>4.6040000000000001</v>
      </c>
      <c r="H6" s="21">
        <v>5.5979999999999999</v>
      </c>
      <c r="I6" s="21">
        <v>7.173</v>
      </c>
      <c r="J6" s="21">
        <v>8.61</v>
      </c>
    </row>
    <row r="7" spans="1:10" ht="18" x14ac:dyDescent="0.2">
      <c r="A7" s="20">
        <v>5</v>
      </c>
      <c r="B7" s="21"/>
      <c r="C7" s="21">
        <v>1.476</v>
      </c>
      <c r="D7" s="21">
        <v>2.0150000000000001</v>
      </c>
      <c r="E7" s="21">
        <v>2.5710000000000002</v>
      </c>
      <c r="F7" s="21">
        <v>3.3650000000000002</v>
      </c>
      <c r="G7" s="21">
        <v>4.032</v>
      </c>
      <c r="H7" s="21">
        <v>4.7729999999999997</v>
      </c>
      <c r="I7" s="21">
        <v>5.8929999999999998</v>
      </c>
      <c r="J7" s="21">
        <v>6.8689999999999998</v>
      </c>
    </row>
    <row r="8" spans="1:10" ht="18" x14ac:dyDescent="0.2">
      <c r="A8" s="20">
        <v>6</v>
      </c>
      <c r="B8" s="21"/>
      <c r="C8" s="21">
        <v>1.44</v>
      </c>
      <c r="D8" s="21">
        <v>1.9430000000000001</v>
      </c>
      <c r="E8" s="21">
        <v>2.4470000000000001</v>
      </c>
      <c r="F8" s="21">
        <v>3.1429999999999998</v>
      </c>
      <c r="G8" s="21">
        <v>3.7069999999999999</v>
      </c>
      <c r="H8" s="21">
        <v>4.3170000000000002</v>
      </c>
      <c r="I8" s="21">
        <v>5.2080000000000002</v>
      </c>
      <c r="J8" s="21">
        <v>5.9589999999999996</v>
      </c>
    </row>
    <row r="9" spans="1:10" ht="18" x14ac:dyDescent="0.2">
      <c r="A9" s="20">
        <v>7</v>
      </c>
      <c r="B9" s="21"/>
      <c r="C9" s="21">
        <v>1.415</v>
      </c>
      <c r="D9" s="21">
        <v>1.895</v>
      </c>
      <c r="E9" s="21">
        <v>2.3650000000000002</v>
      </c>
      <c r="F9" s="21">
        <v>2.9980000000000002</v>
      </c>
      <c r="G9" s="21">
        <v>3.4990000000000001</v>
      </c>
      <c r="H9" s="21">
        <v>4.0289999999999999</v>
      </c>
      <c r="I9" s="21">
        <v>4.7850000000000001</v>
      </c>
      <c r="J9" s="21">
        <v>5.4080000000000004</v>
      </c>
    </row>
    <row r="10" spans="1:10" ht="18" x14ac:dyDescent="0.2">
      <c r="A10" s="20">
        <v>8</v>
      </c>
      <c r="B10" s="21"/>
      <c r="C10" s="21">
        <v>1.397</v>
      </c>
      <c r="D10" s="21">
        <v>1.86</v>
      </c>
      <c r="E10" s="21">
        <v>2.306</v>
      </c>
      <c r="F10" s="21">
        <v>2.8969999999999998</v>
      </c>
      <c r="G10" s="21">
        <v>3.355</v>
      </c>
      <c r="H10" s="21">
        <v>3.8330000000000002</v>
      </c>
      <c r="I10" s="21">
        <v>4.5010000000000003</v>
      </c>
      <c r="J10" s="21">
        <v>5.0410000000000004</v>
      </c>
    </row>
    <row r="11" spans="1:10" ht="18" x14ac:dyDescent="0.2">
      <c r="A11" s="20">
        <v>9</v>
      </c>
      <c r="B11" s="21"/>
      <c r="C11" s="21">
        <v>1.383</v>
      </c>
      <c r="D11" s="21">
        <v>1.833</v>
      </c>
      <c r="E11" s="21">
        <v>2.262</v>
      </c>
      <c r="F11" s="21">
        <v>2.8210000000000002</v>
      </c>
      <c r="G11" s="21">
        <v>3.25</v>
      </c>
      <c r="H11" s="21">
        <v>3.69</v>
      </c>
      <c r="I11" s="21">
        <v>4.2969999999999997</v>
      </c>
      <c r="J11" s="21">
        <v>4.7809999999999997</v>
      </c>
    </row>
    <row r="12" spans="1:10" ht="18" x14ac:dyDescent="0.2">
      <c r="A12" s="20">
        <v>10</v>
      </c>
      <c r="B12" s="21"/>
      <c r="C12" s="21">
        <v>1.3720000000000001</v>
      </c>
      <c r="D12" s="21">
        <v>1.8120000000000001</v>
      </c>
      <c r="E12" s="21">
        <v>2.2280000000000002</v>
      </c>
      <c r="F12" s="21">
        <v>2.7639999999999998</v>
      </c>
      <c r="G12" s="21">
        <v>3.169</v>
      </c>
      <c r="H12" s="21">
        <v>3.581</v>
      </c>
      <c r="I12" s="21">
        <v>4.1440000000000001</v>
      </c>
      <c r="J12" s="21">
        <v>4.5869999999999997</v>
      </c>
    </row>
    <row r="13" spans="1:10" ht="18" x14ac:dyDescent="0.2">
      <c r="A13" s="20">
        <v>11</v>
      </c>
      <c r="B13" s="21"/>
      <c r="C13" s="21">
        <v>1.363</v>
      </c>
      <c r="D13" s="21">
        <v>1.796</v>
      </c>
      <c r="E13" s="21">
        <v>2.2010000000000001</v>
      </c>
      <c r="F13" s="21">
        <v>2.718</v>
      </c>
      <c r="G13" s="21">
        <v>3.1059999999999999</v>
      </c>
      <c r="H13" s="21">
        <v>3.4969999999999999</v>
      </c>
      <c r="I13" s="21">
        <v>4.0250000000000004</v>
      </c>
      <c r="J13" s="21">
        <v>4.4370000000000003</v>
      </c>
    </row>
    <row r="14" spans="1:10" ht="18" x14ac:dyDescent="0.2">
      <c r="A14" s="20">
        <v>12</v>
      </c>
      <c r="B14" s="21"/>
      <c r="C14" s="21">
        <v>1.3560000000000001</v>
      </c>
      <c r="D14" s="21">
        <v>1.782</v>
      </c>
      <c r="E14" s="21">
        <v>2.1789999999999998</v>
      </c>
      <c r="F14" s="21">
        <v>2.681</v>
      </c>
      <c r="G14" s="21">
        <v>3.0550000000000002</v>
      </c>
      <c r="H14" s="21">
        <v>3.4279999999999999</v>
      </c>
      <c r="I14" s="21">
        <v>3.93</v>
      </c>
      <c r="J14" s="21">
        <v>4.3179999999999996</v>
      </c>
    </row>
    <row r="15" spans="1:10" ht="18" x14ac:dyDescent="0.2">
      <c r="A15" s="20">
        <v>13</v>
      </c>
      <c r="B15" s="21"/>
      <c r="C15" s="21">
        <v>1.35</v>
      </c>
      <c r="D15" s="21">
        <v>1.7709999999999999</v>
      </c>
      <c r="E15" s="21">
        <v>2.16</v>
      </c>
      <c r="F15" s="21">
        <v>2.65</v>
      </c>
      <c r="G15" s="21">
        <v>3.012</v>
      </c>
      <c r="H15" s="21">
        <v>3.3719999999999999</v>
      </c>
      <c r="I15" s="21">
        <v>3.8519999999999999</v>
      </c>
      <c r="J15" s="21">
        <v>4.2210000000000001</v>
      </c>
    </row>
    <row r="16" spans="1:10" ht="18" x14ac:dyDescent="0.2">
      <c r="A16" s="20">
        <v>14</v>
      </c>
      <c r="B16" s="21"/>
      <c r="C16" s="21">
        <v>1.345</v>
      </c>
      <c r="D16" s="21">
        <v>1.7609999999999999</v>
      </c>
      <c r="E16" s="21">
        <v>2.145</v>
      </c>
      <c r="F16" s="21">
        <v>2.625</v>
      </c>
      <c r="G16" s="21">
        <v>2.9769999999999999</v>
      </c>
      <c r="H16" s="21">
        <v>3.3260000000000001</v>
      </c>
      <c r="I16" s="21">
        <v>3.7869999999999999</v>
      </c>
      <c r="J16" s="21">
        <v>4.1399999999999997</v>
      </c>
    </row>
    <row r="17" spans="1:10" ht="18" x14ac:dyDescent="0.2">
      <c r="A17" s="20">
        <v>15</v>
      </c>
      <c r="B17" s="21"/>
      <c r="C17" s="21">
        <v>1.341</v>
      </c>
      <c r="D17" s="21">
        <v>1.7529999999999999</v>
      </c>
      <c r="E17" s="21">
        <v>2.1309999999999998</v>
      </c>
      <c r="F17" s="21">
        <v>2.6019999999999999</v>
      </c>
      <c r="G17" s="21">
        <v>2.9470000000000001</v>
      </c>
      <c r="H17" s="21">
        <v>3.286</v>
      </c>
      <c r="I17" s="21">
        <v>3.7330000000000001</v>
      </c>
      <c r="J17" s="21">
        <v>4.0730000000000004</v>
      </c>
    </row>
    <row r="18" spans="1:10" ht="18" x14ac:dyDescent="0.2">
      <c r="A18" s="20">
        <v>16</v>
      </c>
      <c r="B18" s="21"/>
      <c r="C18" s="21">
        <v>1.337</v>
      </c>
      <c r="D18" s="21">
        <v>1.746</v>
      </c>
      <c r="E18" s="21">
        <v>2.12</v>
      </c>
      <c r="F18" s="21">
        <v>2.5840000000000001</v>
      </c>
      <c r="G18" s="21">
        <v>2.9209999999999998</v>
      </c>
      <c r="H18" s="21">
        <v>3.2519999999999998</v>
      </c>
      <c r="I18" s="21">
        <v>3.6859999999999999</v>
      </c>
      <c r="J18" s="21">
        <v>4.0149999999999997</v>
      </c>
    </row>
    <row r="19" spans="1:10" ht="18" x14ac:dyDescent="0.2">
      <c r="A19" s="20">
        <v>17</v>
      </c>
      <c r="B19" s="21"/>
      <c r="C19" s="21">
        <v>1.333</v>
      </c>
      <c r="D19" s="21">
        <v>1.74</v>
      </c>
      <c r="E19" s="21">
        <v>2.11</v>
      </c>
      <c r="F19" s="21">
        <v>2.5670000000000002</v>
      </c>
      <c r="G19" s="21">
        <v>2.8980000000000001</v>
      </c>
      <c r="H19" s="21">
        <v>3.222</v>
      </c>
      <c r="I19" s="21">
        <v>3.6459999999999999</v>
      </c>
      <c r="J19" s="21">
        <v>3.9649999999999999</v>
      </c>
    </row>
    <row r="20" spans="1:10" ht="18" x14ac:dyDescent="0.2">
      <c r="A20" s="20">
        <v>18</v>
      </c>
      <c r="B20" s="21"/>
      <c r="C20" s="21">
        <v>1.33</v>
      </c>
      <c r="D20" s="21">
        <v>1.734</v>
      </c>
      <c r="E20" s="21">
        <v>2.101</v>
      </c>
      <c r="F20" s="21">
        <v>2.552</v>
      </c>
      <c r="G20" s="21">
        <v>2.8780000000000001</v>
      </c>
      <c r="H20" s="21">
        <v>3.1970000000000001</v>
      </c>
      <c r="I20" s="21">
        <v>3.61</v>
      </c>
      <c r="J20" s="21">
        <v>3.9220000000000002</v>
      </c>
    </row>
    <row r="21" spans="1:10" ht="18" x14ac:dyDescent="0.2">
      <c r="A21" s="20">
        <v>19</v>
      </c>
      <c r="B21" s="21"/>
      <c r="C21" s="21">
        <v>1.3280000000000001</v>
      </c>
      <c r="D21" s="21">
        <v>1.7290000000000001</v>
      </c>
      <c r="E21" s="21">
        <v>2.093</v>
      </c>
      <c r="F21" s="21">
        <v>2.5390000000000001</v>
      </c>
      <c r="G21" s="21">
        <v>2.8610000000000002</v>
      </c>
      <c r="H21" s="21">
        <v>3.1739999999999999</v>
      </c>
      <c r="I21" s="21">
        <v>3.5790000000000002</v>
      </c>
      <c r="J21" s="21">
        <v>3.883</v>
      </c>
    </row>
    <row r="22" spans="1:10" ht="18" x14ac:dyDescent="0.2">
      <c r="A22" s="20">
        <v>20</v>
      </c>
      <c r="B22" s="21"/>
      <c r="C22" s="21">
        <v>1.325</v>
      </c>
      <c r="D22" s="21">
        <v>1.7250000000000001</v>
      </c>
      <c r="E22" s="21">
        <v>2.0859999999999999</v>
      </c>
      <c r="F22" s="21">
        <v>2.528</v>
      </c>
      <c r="G22" s="21">
        <v>2.8450000000000002</v>
      </c>
      <c r="H22" s="21">
        <v>3.153</v>
      </c>
      <c r="I22" s="21">
        <v>3.552</v>
      </c>
      <c r="J22" s="21">
        <v>3.85</v>
      </c>
    </row>
    <row r="23" spans="1:10" ht="18" x14ac:dyDescent="0.2">
      <c r="A23" s="20">
        <v>21</v>
      </c>
      <c r="B23" s="21"/>
      <c r="C23" s="21">
        <v>1.323</v>
      </c>
      <c r="D23" s="21">
        <v>1.7210000000000001</v>
      </c>
      <c r="E23" s="21">
        <v>2.08</v>
      </c>
      <c r="F23" s="21">
        <v>2.5179999999999998</v>
      </c>
      <c r="G23" s="21">
        <v>2.831</v>
      </c>
      <c r="H23" s="21">
        <v>3.1349999999999998</v>
      </c>
      <c r="I23" s="21">
        <v>3.5270000000000001</v>
      </c>
      <c r="J23" s="21">
        <v>3.819</v>
      </c>
    </row>
    <row r="24" spans="1:10" ht="18" x14ac:dyDescent="0.2">
      <c r="A24" s="20">
        <v>22</v>
      </c>
      <c r="B24" s="21"/>
      <c r="C24" s="21">
        <v>1.321</v>
      </c>
      <c r="D24" s="21">
        <v>1.7170000000000001</v>
      </c>
      <c r="E24" s="21">
        <v>2.0739999999999998</v>
      </c>
      <c r="F24" s="21">
        <v>2.508</v>
      </c>
      <c r="G24" s="21">
        <v>2.819</v>
      </c>
      <c r="H24" s="21">
        <v>3.1190000000000002</v>
      </c>
      <c r="I24" s="21">
        <v>3.5049999999999999</v>
      </c>
      <c r="J24" s="21">
        <v>3.7919999999999998</v>
      </c>
    </row>
    <row r="25" spans="1:10" ht="18" x14ac:dyDescent="0.2">
      <c r="A25" s="20">
        <v>23</v>
      </c>
      <c r="B25" s="21"/>
      <c r="C25" s="21">
        <v>1.319</v>
      </c>
      <c r="D25" s="21">
        <v>1.714</v>
      </c>
      <c r="E25" s="21">
        <v>2.069</v>
      </c>
      <c r="F25" s="21">
        <v>2.5</v>
      </c>
      <c r="G25" s="21">
        <v>2.8069999999999999</v>
      </c>
      <c r="H25" s="21">
        <v>3.1040000000000001</v>
      </c>
      <c r="I25" s="21">
        <v>3.4849999999999999</v>
      </c>
      <c r="J25" s="21">
        <v>3.7679999999999998</v>
      </c>
    </row>
    <row r="26" spans="1:10" ht="18" x14ac:dyDescent="0.2">
      <c r="A26" s="20">
        <v>24</v>
      </c>
      <c r="B26" s="21"/>
      <c r="C26" s="21">
        <v>1.3180000000000001</v>
      </c>
      <c r="D26" s="21">
        <v>1.7110000000000001</v>
      </c>
      <c r="E26" s="21">
        <v>2.0640000000000001</v>
      </c>
      <c r="F26" s="21">
        <v>2.492</v>
      </c>
      <c r="G26" s="21">
        <v>2.7970000000000002</v>
      </c>
      <c r="H26" s="21">
        <v>3.09</v>
      </c>
      <c r="I26" s="21">
        <v>3.4670000000000001</v>
      </c>
      <c r="J26" s="21">
        <v>3.7450000000000001</v>
      </c>
    </row>
    <row r="27" spans="1:10" ht="18" x14ac:dyDescent="0.2">
      <c r="A27" s="20">
        <v>25</v>
      </c>
      <c r="B27" s="21"/>
      <c r="C27" s="21">
        <v>1.3160000000000001</v>
      </c>
      <c r="D27" s="21">
        <v>1.708</v>
      </c>
      <c r="E27" s="21">
        <v>2.06</v>
      </c>
      <c r="F27" s="21">
        <v>2.4849999999999999</v>
      </c>
      <c r="G27" s="21">
        <v>2.7869999999999999</v>
      </c>
      <c r="H27" s="21">
        <v>3.0779999999999998</v>
      </c>
      <c r="I27" s="21">
        <v>3.45</v>
      </c>
      <c r="J27" s="21">
        <v>3.7250000000000001</v>
      </c>
    </row>
    <row r="28" spans="1:10" ht="18" x14ac:dyDescent="0.2">
      <c r="A28" s="20">
        <v>26</v>
      </c>
      <c r="B28" s="21"/>
      <c r="C28" s="21">
        <v>1.3149999999999999</v>
      </c>
      <c r="D28" s="21">
        <v>1.706</v>
      </c>
      <c r="E28" s="21">
        <v>2.056</v>
      </c>
      <c r="F28" s="21">
        <v>2.4790000000000001</v>
      </c>
      <c r="G28" s="21">
        <v>2.7789999999999999</v>
      </c>
      <c r="H28" s="21">
        <v>3.0670000000000002</v>
      </c>
      <c r="I28" s="21">
        <v>3.4350000000000001</v>
      </c>
      <c r="J28" s="21">
        <v>3.7069999999999999</v>
      </c>
    </row>
    <row r="29" spans="1:10" ht="18" x14ac:dyDescent="0.2">
      <c r="A29" s="20">
        <v>27</v>
      </c>
      <c r="B29" s="21"/>
      <c r="C29" s="21">
        <v>1.3140000000000001</v>
      </c>
      <c r="D29" s="21">
        <v>1.7030000000000001</v>
      </c>
      <c r="E29" s="21">
        <v>2.052</v>
      </c>
      <c r="F29" s="21">
        <v>2.4729999999999999</v>
      </c>
      <c r="G29" s="21">
        <v>2.7709999999999999</v>
      </c>
      <c r="H29" s="21">
        <v>3.0569999999999999</v>
      </c>
      <c r="I29" s="21">
        <v>3.4209999999999998</v>
      </c>
      <c r="J29" s="21">
        <v>3.69</v>
      </c>
    </row>
    <row r="30" spans="1:10" ht="18" x14ac:dyDescent="0.2">
      <c r="A30" s="20">
        <v>28</v>
      </c>
      <c r="B30" s="21"/>
      <c r="C30" s="21">
        <v>1.3129999999999999</v>
      </c>
      <c r="D30" s="21">
        <v>1.7010000000000001</v>
      </c>
      <c r="E30" s="21">
        <v>2.048</v>
      </c>
      <c r="F30" s="21">
        <v>2.4670000000000001</v>
      </c>
      <c r="G30" s="21">
        <v>2.7629999999999999</v>
      </c>
      <c r="H30" s="21">
        <v>3.0470000000000002</v>
      </c>
      <c r="I30" s="21">
        <v>3.4079999999999999</v>
      </c>
      <c r="J30" s="21">
        <v>3.6739999999999999</v>
      </c>
    </row>
    <row r="31" spans="1:10" ht="18" x14ac:dyDescent="0.2">
      <c r="A31" s="20">
        <v>29</v>
      </c>
      <c r="B31" s="21"/>
      <c r="C31" s="21">
        <v>1.3109999999999999</v>
      </c>
      <c r="D31" s="21">
        <v>1.6990000000000001</v>
      </c>
      <c r="E31" s="21">
        <v>2.0449999999999999</v>
      </c>
      <c r="F31" s="21">
        <v>2.4620000000000002</v>
      </c>
      <c r="G31" s="21">
        <v>2.7559999999999998</v>
      </c>
      <c r="H31" s="21">
        <v>3.0379999999999998</v>
      </c>
      <c r="I31" s="21">
        <v>3.3959999999999999</v>
      </c>
      <c r="J31" s="21">
        <v>3.6589999999999998</v>
      </c>
    </row>
    <row r="32" spans="1:10" ht="18" x14ac:dyDescent="0.2">
      <c r="A32" s="20">
        <v>30</v>
      </c>
      <c r="B32" s="21"/>
      <c r="C32" s="21">
        <v>1.31</v>
      </c>
      <c r="D32" s="21">
        <v>1.6970000000000001</v>
      </c>
      <c r="E32" s="21">
        <v>2.0419999999999998</v>
      </c>
      <c r="F32" s="21">
        <v>2.4569999999999999</v>
      </c>
      <c r="G32" s="21">
        <v>2.75</v>
      </c>
      <c r="H32" s="21">
        <v>3.03</v>
      </c>
      <c r="I32" s="21">
        <v>3.3849999999999998</v>
      </c>
      <c r="J32" s="21">
        <v>3.6459999999999999</v>
      </c>
    </row>
    <row r="33" spans="1:10" ht="18" x14ac:dyDescent="0.2">
      <c r="A33" s="20">
        <v>31</v>
      </c>
      <c r="B33" s="21"/>
      <c r="C33" s="21">
        <v>1.3089999999999999</v>
      </c>
      <c r="D33" s="21">
        <v>1.6950000000000001</v>
      </c>
      <c r="E33" s="21">
        <v>2.04</v>
      </c>
      <c r="F33" s="21">
        <v>2.4529999999999998</v>
      </c>
      <c r="G33" s="21">
        <v>2.7440000000000002</v>
      </c>
      <c r="H33" s="21">
        <v>3.0219999999999998</v>
      </c>
      <c r="I33" s="21">
        <v>3.375</v>
      </c>
      <c r="J33" s="21">
        <v>3.633</v>
      </c>
    </row>
    <row r="34" spans="1:10" ht="18" x14ac:dyDescent="0.2">
      <c r="A34" s="20">
        <v>32</v>
      </c>
      <c r="B34" s="21"/>
      <c r="C34" s="21">
        <v>1.3089999999999999</v>
      </c>
      <c r="D34" s="21">
        <v>1.694</v>
      </c>
      <c r="E34" s="21">
        <v>2.0369999999999999</v>
      </c>
      <c r="F34" s="21">
        <v>2.4489999999999998</v>
      </c>
      <c r="G34" s="21">
        <v>2.738</v>
      </c>
      <c r="H34" s="21">
        <v>3.0150000000000001</v>
      </c>
      <c r="I34" s="21">
        <v>3.3650000000000002</v>
      </c>
      <c r="J34" s="21">
        <v>3.6219999999999999</v>
      </c>
    </row>
    <row r="35" spans="1:10" ht="18" x14ac:dyDescent="0.2">
      <c r="A35" s="20">
        <v>33</v>
      </c>
      <c r="B35" s="21"/>
      <c r="C35" s="21">
        <v>1.3080000000000001</v>
      </c>
      <c r="D35" s="21">
        <v>1.6919999999999999</v>
      </c>
      <c r="E35" s="21">
        <v>2.0350000000000001</v>
      </c>
      <c r="F35" s="21">
        <v>2.4449999999999998</v>
      </c>
      <c r="G35" s="21">
        <v>2.7330000000000001</v>
      </c>
      <c r="H35" s="21">
        <v>3.008</v>
      </c>
      <c r="I35" s="21">
        <v>3.3559999999999999</v>
      </c>
      <c r="J35" s="21">
        <v>3.6110000000000002</v>
      </c>
    </row>
    <row r="36" spans="1:10" ht="18" x14ac:dyDescent="0.2">
      <c r="A36" s="20">
        <v>34</v>
      </c>
      <c r="B36" s="21"/>
      <c r="C36" s="21">
        <v>1.3069999999999999</v>
      </c>
      <c r="D36" s="21">
        <v>1.6910000000000001</v>
      </c>
      <c r="E36" s="21">
        <v>2.032</v>
      </c>
      <c r="F36" s="21">
        <v>2.4409999999999998</v>
      </c>
      <c r="G36" s="21">
        <v>2.7280000000000002</v>
      </c>
      <c r="H36" s="21">
        <v>3.0019999999999998</v>
      </c>
      <c r="I36" s="21">
        <v>3.3479999999999999</v>
      </c>
      <c r="J36" s="21">
        <v>3.601</v>
      </c>
    </row>
    <row r="37" spans="1:10" ht="18" x14ac:dyDescent="0.2">
      <c r="A37" s="20">
        <v>35</v>
      </c>
      <c r="B37" s="21"/>
      <c r="C37" s="21">
        <v>1.306</v>
      </c>
      <c r="D37" s="21">
        <v>1.69</v>
      </c>
      <c r="E37" s="21">
        <v>2.0299999999999998</v>
      </c>
      <c r="F37" s="21">
        <v>2.4380000000000002</v>
      </c>
      <c r="G37" s="21">
        <v>2.7240000000000002</v>
      </c>
      <c r="H37" s="21">
        <v>2.996</v>
      </c>
      <c r="I37" s="21">
        <v>3.34</v>
      </c>
      <c r="J37" s="21">
        <v>3.5910000000000002</v>
      </c>
    </row>
    <row r="38" spans="1:10" ht="18" x14ac:dyDescent="0.2">
      <c r="A38" s="20">
        <v>36</v>
      </c>
      <c r="B38" s="21"/>
      <c r="C38" s="21">
        <v>1.306</v>
      </c>
      <c r="D38" s="21">
        <v>1.6879999999999999</v>
      </c>
      <c r="E38" s="21">
        <v>2.028</v>
      </c>
      <c r="F38" s="21">
        <v>2.4340000000000002</v>
      </c>
      <c r="G38" s="21">
        <v>2.7189999999999999</v>
      </c>
      <c r="H38" s="21">
        <v>2.9910000000000001</v>
      </c>
      <c r="I38" s="21">
        <v>3.3330000000000002</v>
      </c>
      <c r="J38" s="21">
        <v>3.5819999999999999</v>
      </c>
    </row>
    <row r="39" spans="1:10" ht="18" x14ac:dyDescent="0.2">
      <c r="A39" s="20">
        <v>37</v>
      </c>
      <c r="B39" s="21"/>
      <c r="C39" s="21">
        <v>1.3049999999999999</v>
      </c>
      <c r="D39" s="21">
        <v>1.6870000000000001</v>
      </c>
      <c r="E39" s="21">
        <v>2.0259999999999998</v>
      </c>
      <c r="F39" s="21">
        <v>2.431</v>
      </c>
      <c r="G39" s="21">
        <v>2.7149999999999999</v>
      </c>
      <c r="H39" s="21">
        <v>2.9849999999999999</v>
      </c>
      <c r="I39" s="21">
        <v>3.3260000000000001</v>
      </c>
      <c r="J39" s="21">
        <v>3.5739999999999998</v>
      </c>
    </row>
    <row r="40" spans="1:10" ht="18" x14ac:dyDescent="0.2">
      <c r="A40" s="20">
        <v>38</v>
      </c>
      <c r="B40" s="21"/>
      <c r="C40" s="21">
        <v>1.304</v>
      </c>
      <c r="D40" s="21">
        <v>1.6859999999999999</v>
      </c>
      <c r="E40" s="21">
        <v>2.024</v>
      </c>
      <c r="F40" s="21">
        <v>2.4289999999999998</v>
      </c>
      <c r="G40" s="21">
        <v>2.7120000000000002</v>
      </c>
      <c r="H40" s="21">
        <v>2.98</v>
      </c>
      <c r="I40" s="21">
        <v>3.319</v>
      </c>
      <c r="J40" s="21">
        <v>3.5659999999999998</v>
      </c>
    </row>
    <row r="41" spans="1:10" ht="18" x14ac:dyDescent="0.2">
      <c r="A41" s="20">
        <v>39</v>
      </c>
      <c r="B41" s="21"/>
      <c r="C41" s="21">
        <v>1.304</v>
      </c>
      <c r="D41" s="21">
        <v>1.6850000000000001</v>
      </c>
      <c r="E41" s="21">
        <v>2.0230000000000001</v>
      </c>
      <c r="F41" s="21">
        <v>2.4260000000000002</v>
      </c>
      <c r="G41" s="21">
        <v>2.7080000000000002</v>
      </c>
      <c r="H41" s="21">
        <v>2.976</v>
      </c>
      <c r="I41" s="21">
        <v>3.3130000000000002</v>
      </c>
      <c r="J41" s="21">
        <v>3.5579999999999998</v>
      </c>
    </row>
    <row r="42" spans="1:10" ht="18" x14ac:dyDescent="0.2">
      <c r="A42" s="20">
        <v>40</v>
      </c>
      <c r="B42" s="21"/>
      <c r="C42" s="21">
        <v>1.3029999999999999</v>
      </c>
      <c r="D42" s="21">
        <v>1.6839999999999999</v>
      </c>
      <c r="E42" s="21">
        <v>2.0209999999999999</v>
      </c>
      <c r="F42" s="21">
        <v>2.423</v>
      </c>
      <c r="G42" s="21">
        <v>2.7040000000000002</v>
      </c>
      <c r="H42" s="21">
        <v>2.9710000000000001</v>
      </c>
      <c r="I42" s="21">
        <v>3.3069999999999999</v>
      </c>
      <c r="J42" s="21">
        <v>3.5510000000000002</v>
      </c>
    </row>
    <row r="43" spans="1:10" ht="18" x14ac:dyDescent="0.2">
      <c r="A43" s="20">
        <v>42</v>
      </c>
      <c r="B43" s="21"/>
      <c r="C43" s="21">
        <v>1.302</v>
      </c>
      <c r="D43" s="21">
        <v>1.6819999999999999</v>
      </c>
      <c r="E43" s="21">
        <v>2.0179999999999998</v>
      </c>
      <c r="F43" s="21">
        <v>2.4180000000000001</v>
      </c>
      <c r="G43" s="21">
        <v>2.698</v>
      </c>
      <c r="H43" s="21">
        <v>2.9630000000000001</v>
      </c>
      <c r="I43" s="21">
        <v>3.2959999999999998</v>
      </c>
      <c r="J43" s="21">
        <v>3.5379999999999998</v>
      </c>
    </row>
    <row r="44" spans="1:10" ht="18" x14ac:dyDescent="0.2">
      <c r="A44" s="20">
        <v>44</v>
      </c>
      <c r="B44" s="21"/>
      <c r="C44" s="21">
        <v>1.3009999999999999</v>
      </c>
      <c r="D44" s="21">
        <v>1.68</v>
      </c>
      <c r="E44" s="21">
        <v>2.0150000000000001</v>
      </c>
      <c r="F44" s="21">
        <v>2.4140000000000001</v>
      </c>
      <c r="G44" s="21">
        <v>2.6920000000000002</v>
      </c>
      <c r="H44" s="21">
        <v>2.956</v>
      </c>
      <c r="I44" s="21">
        <v>3.286</v>
      </c>
      <c r="J44" s="21">
        <v>3.5259999999999998</v>
      </c>
    </row>
    <row r="45" spans="1:10" ht="18" x14ac:dyDescent="0.2">
      <c r="A45" s="20">
        <v>46</v>
      </c>
      <c r="B45" s="21"/>
      <c r="C45" s="21">
        <v>1.3</v>
      </c>
      <c r="D45" s="21">
        <v>1.679</v>
      </c>
      <c r="E45" s="21">
        <v>2.0129999999999999</v>
      </c>
      <c r="F45" s="21">
        <v>2.41</v>
      </c>
      <c r="G45" s="21">
        <v>2.6869999999999998</v>
      </c>
      <c r="H45" s="21">
        <v>2.9489999999999998</v>
      </c>
      <c r="I45" s="21">
        <v>3.2770000000000001</v>
      </c>
      <c r="J45" s="21">
        <v>3.5150000000000001</v>
      </c>
    </row>
    <row r="46" spans="1:10" ht="18" x14ac:dyDescent="0.2">
      <c r="A46" s="20">
        <v>48</v>
      </c>
      <c r="B46" s="21"/>
      <c r="C46" s="21">
        <v>1.2989999999999999</v>
      </c>
      <c r="D46" s="21">
        <v>1.677</v>
      </c>
      <c r="E46" s="21">
        <v>2.0110000000000001</v>
      </c>
      <c r="F46" s="21">
        <v>2.407</v>
      </c>
      <c r="G46" s="21">
        <v>2.6819999999999999</v>
      </c>
      <c r="H46" s="21">
        <v>2.9430000000000001</v>
      </c>
      <c r="I46" s="21">
        <v>3.2690000000000001</v>
      </c>
      <c r="J46" s="21">
        <v>3.5049999999999999</v>
      </c>
    </row>
    <row r="47" spans="1:10" ht="18" x14ac:dyDescent="0.2">
      <c r="A47" s="20">
        <v>50</v>
      </c>
      <c r="B47" s="21"/>
      <c r="C47" s="21">
        <v>1.2989999999999999</v>
      </c>
      <c r="D47" s="21">
        <v>1.6759999999999999</v>
      </c>
      <c r="E47" s="21">
        <v>2.0089999999999999</v>
      </c>
      <c r="F47" s="21">
        <v>2.403</v>
      </c>
      <c r="G47" s="21">
        <v>2.6779999999999999</v>
      </c>
      <c r="H47" s="21">
        <v>2.9369999999999998</v>
      </c>
      <c r="I47" s="21">
        <v>3.2610000000000001</v>
      </c>
      <c r="J47" s="21">
        <v>3.496</v>
      </c>
    </row>
    <row r="48" spans="1:10" ht="18" x14ac:dyDescent="0.2">
      <c r="A48" s="20">
        <v>60</v>
      </c>
      <c r="B48" s="21"/>
      <c r="C48" s="21">
        <v>1.296</v>
      </c>
      <c r="D48" s="21">
        <v>1.671</v>
      </c>
      <c r="E48" s="21">
        <v>2</v>
      </c>
      <c r="F48" s="21">
        <v>2.39</v>
      </c>
      <c r="G48" s="21">
        <v>2.66</v>
      </c>
      <c r="H48" s="21">
        <v>2.915</v>
      </c>
      <c r="I48" s="21">
        <v>3.2320000000000002</v>
      </c>
      <c r="J48" s="21">
        <v>3.46</v>
      </c>
    </row>
    <row r="49" spans="1:10" ht="18" x14ac:dyDescent="0.2">
      <c r="A49" s="20">
        <v>70</v>
      </c>
      <c r="B49" s="21"/>
      <c r="C49" s="21">
        <v>1.294</v>
      </c>
      <c r="D49" s="21">
        <v>1.667</v>
      </c>
      <c r="E49" s="21">
        <v>1.994</v>
      </c>
      <c r="F49" s="21">
        <v>2.3809999999999998</v>
      </c>
      <c r="G49" s="21">
        <v>2.6480000000000001</v>
      </c>
      <c r="H49" s="21">
        <v>2.899</v>
      </c>
      <c r="I49" s="21">
        <v>3.2109999999999999</v>
      </c>
      <c r="J49" s="21">
        <v>3.4350000000000001</v>
      </c>
    </row>
    <row r="50" spans="1:10" ht="18" x14ac:dyDescent="0.2">
      <c r="A50" s="20">
        <v>80</v>
      </c>
      <c r="B50" s="21"/>
      <c r="C50" s="21">
        <v>1.292</v>
      </c>
      <c r="D50" s="21">
        <v>1.6639999999999999</v>
      </c>
      <c r="E50" s="21">
        <v>1.99</v>
      </c>
      <c r="F50" s="21">
        <v>2.3740000000000001</v>
      </c>
      <c r="G50" s="21">
        <v>2.6389999999999998</v>
      </c>
      <c r="H50" s="21">
        <v>2.887</v>
      </c>
      <c r="I50" s="21">
        <v>3.1949999999999998</v>
      </c>
      <c r="J50" s="21">
        <v>3.4159999999999999</v>
      </c>
    </row>
    <row r="51" spans="1:10" ht="18" x14ac:dyDescent="0.2">
      <c r="A51" s="20">
        <v>90</v>
      </c>
      <c r="B51" s="21"/>
      <c r="C51" s="21">
        <v>1.2909999999999999</v>
      </c>
      <c r="D51" s="21">
        <v>1.6619999999999999</v>
      </c>
      <c r="E51" s="21">
        <v>1.9870000000000001</v>
      </c>
      <c r="F51" s="21">
        <v>2.3690000000000002</v>
      </c>
      <c r="G51" s="21">
        <v>2.6320000000000001</v>
      </c>
      <c r="H51" s="21">
        <v>2.8780000000000001</v>
      </c>
      <c r="I51" s="21">
        <v>3.1829999999999998</v>
      </c>
      <c r="J51" s="21">
        <v>3.4020000000000001</v>
      </c>
    </row>
    <row r="52" spans="1:10" ht="18" x14ac:dyDescent="0.2">
      <c r="A52" s="20">
        <v>100</v>
      </c>
      <c r="B52" s="21"/>
      <c r="C52" s="21">
        <v>1.29</v>
      </c>
      <c r="D52" s="21">
        <v>1.66</v>
      </c>
      <c r="E52" s="21">
        <v>1.984</v>
      </c>
      <c r="F52" s="21">
        <v>2.3639999999999999</v>
      </c>
      <c r="G52" s="21">
        <v>2.6259999999999999</v>
      </c>
      <c r="H52" s="21">
        <v>2.871</v>
      </c>
      <c r="I52" s="21">
        <v>3.1739999999999999</v>
      </c>
      <c r="J52" s="21">
        <v>3.391</v>
      </c>
    </row>
    <row r="53" spans="1:10" ht="18" x14ac:dyDescent="0.2">
      <c r="A53" s="20">
        <v>120</v>
      </c>
      <c r="B53" s="21"/>
      <c r="C53" s="21">
        <v>1.2889999999999999</v>
      </c>
      <c r="D53" s="21">
        <v>1.6579999999999999</v>
      </c>
      <c r="E53" s="21">
        <v>1.98</v>
      </c>
      <c r="F53" s="21">
        <v>2.3580000000000001</v>
      </c>
      <c r="G53" s="21">
        <v>2.617</v>
      </c>
      <c r="H53" s="21">
        <v>2.86</v>
      </c>
      <c r="I53" s="21">
        <v>3.16</v>
      </c>
      <c r="J53" s="21">
        <v>3.3730000000000002</v>
      </c>
    </row>
    <row r="54" spans="1:10" ht="18" x14ac:dyDescent="0.2">
      <c r="A54" s="20">
        <v>150</v>
      </c>
      <c r="B54" s="21"/>
      <c r="C54" s="21">
        <v>1.2869999999999999</v>
      </c>
      <c r="D54" s="21">
        <v>1.655</v>
      </c>
      <c r="E54" s="21">
        <v>1.976</v>
      </c>
      <c r="F54" s="21">
        <v>2.351</v>
      </c>
      <c r="G54" s="21">
        <v>2.609</v>
      </c>
      <c r="H54" s="21">
        <v>2.8490000000000002</v>
      </c>
      <c r="I54" s="21">
        <v>3.145</v>
      </c>
      <c r="J54" s="21">
        <v>3.3570000000000002</v>
      </c>
    </row>
    <row r="55" spans="1:10" ht="18" x14ac:dyDescent="0.2">
      <c r="A55" s="20">
        <v>200</v>
      </c>
      <c r="B55" s="21"/>
      <c r="C55" s="21">
        <v>1.286</v>
      </c>
      <c r="D55" s="21">
        <v>1.6519999999999999</v>
      </c>
      <c r="E55" s="21">
        <v>1.972</v>
      </c>
      <c r="F55" s="21">
        <v>2.3450000000000002</v>
      </c>
      <c r="G55" s="21">
        <v>2.601</v>
      </c>
      <c r="H55" s="21">
        <v>2.839</v>
      </c>
      <c r="I55" s="21">
        <v>3.1309999999999998</v>
      </c>
      <c r="J55" s="21">
        <v>3.34</v>
      </c>
    </row>
    <row r="56" spans="1:10" ht="18" x14ac:dyDescent="0.2">
      <c r="A56" s="20">
        <v>300</v>
      </c>
      <c r="B56" s="21"/>
      <c r="C56" s="21">
        <v>1.284</v>
      </c>
      <c r="D56" s="21">
        <v>1.65</v>
      </c>
      <c r="E56" s="21">
        <v>1.968</v>
      </c>
      <c r="F56" s="21">
        <v>2.339</v>
      </c>
      <c r="G56" s="21">
        <v>2.5920000000000001</v>
      </c>
      <c r="H56" s="21">
        <v>2.8279999999999998</v>
      </c>
      <c r="I56" s="21">
        <v>3.1179999999999999</v>
      </c>
      <c r="J56" s="21">
        <v>3.323</v>
      </c>
    </row>
    <row r="57" spans="1:10" ht="18" x14ac:dyDescent="0.2">
      <c r="A57" s="20">
        <v>500</v>
      </c>
      <c r="B57" s="21"/>
      <c r="C57" s="21">
        <v>1.2829999999999999</v>
      </c>
      <c r="D57" s="21">
        <v>1.6479999999999999</v>
      </c>
      <c r="E57" s="21">
        <v>1.9650000000000001</v>
      </c>
      <c r="F57" s="21">
        <v>2.3340000000000001</v>
      </c>
      <c r="G57" s="21">
        <v>2.5859999999999999</v>
      </c>
      <c r="H57" s="21">
        <v>2.82</v>
      </c>
      <c r="I57" s="21">
        <v>3.1070000000000002</v>
      </c>
      <c r="J57" s="21">
        <v>3.31</v>
      </c>
    </row>
    <row r="58" spans="1:10" ht="18" x14ac:dyDescent="0.2">
      <c r="A58" s="20" t="s">
        <v>47</v>
      </c>
      <c r="B58" s="21"/>
      <c r="C58" s="21">
        <v>1.282</v>
      </c>
      <c r="D58" s="21">
        <v>1.645</v>
      </c>
      <c r="E58" s="21">
        <v>1.96</v>
      </c>
      <c r="F58" s="21">
        <v>2.3260000000000001</v>
      </c>
      <c r="G58" s="21">
        <v>2.5760000000000001</v>
      </c>
      <c r="H58" s="21">
        <v>2.8069999999999999</v>
      </c>
      <c r="I58" s="21" t="s">
        <v>51</v>
      </c>
      <c r="J58" s="21">
        <v>3.2909999999999999</v>
      </c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Dogs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Szymon</cp:lastModifiedBy>
  <dcterms:created xsi:type="dcterms:W3CDTF">2017-08-17T09:47:15Z</dcterms:created>
  <dcterms:modified xsi:type="dcterms:W3CDTF">2017-08-18T11:03:31Z</dcterms:modified>
</cp:coreProperties>
</file>