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WoodThilsted)\!E - Employees drive\SMH\Master Thesis\ScriptedOrcaFlex\TOWERSixLineModel\InputFilesStatic_0_DEG_SEGMENTS\"/>
    </mc:Choice>
  </mc:AlternateContent>
  <xr:revisionPtr revIDLastSave="0" documentId="13_ncr:1_{9751E49B-CFAA-45A6-BACD-333A56284CBB}" xr6:coauthVersionLast="45" xr6:coauthVersionMax="45" xr10:uidLastSave="{00000000-0000-0000-0000-000000000000}"/>
  <bookViews>
    <workbookView xWindow="915" yWindow="1425" windowWidth="26145" windowHeight="13485" tabRatio="879" activeTab="2" xr2:uid="{170DDBE3-8BDC-4D8C-8AE2-473F2FE9A05C}"/>
  </bookViews>
  <sheets>
    <sheet name="Lines_Sheet" sheetId="1" r:id="rId1"/>
    <sheet name="Buoys_Sheet" sheetId="20" r:id="rId2"/>
    <sheet name="Factors" sheetId="12" r:id="rId3"/>
    <sheet name="LineTypeName_Sheet" sheetId="3" r:id="rId4"/>
    <sheet name="LinesBC_Sheet1" sheetId="2" r:id="rId5"/>
    <sheet name="LinesBC_Sheet2" sheetId="4" r:id="rId6"/>
    <sheet name="LinesBC_Sheet3" sheetId="5" r:id="rId7"/>
    <sheet name="LinesBC_Sheet4" sheetId="6" r:id="rId8"/>
    <sheet name="LinesBC_Sheet5" sheetId="7" r:id="rId9"/>
    <sheet name="LinesBC_Sheet6" sheetId="8" r:id="rId10"/>
    <sheet name="LinesBC_Sheet7" sheetId="9" r:id="rId11"/>
    <sheet name="LinesBC_Sheet8" sheetId="13" r:id="rId12"/>
    <sheet name="LinesBC_Sheet9" sheetId="14" r:id="rId13"/>
    <sheet name="LinesBC_Sheet10" sheetId="15" r:id="rId14"/>
    <sheet name="LinesBC_Sheet11" sheetId="16" r:id="rId15"/>
    <sheet name="LinesBC_Sheet12" sheetId="17" r:id="rId16"/>
    <sheet name="LinesBC_Sheet13" sheetId="18" r:id="rId17"/>
    <sheet name="LinesBC_Sheet14" sheetId="1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2" l="1"/>
  <c r="P2" i="19" l="1"/>
  <c r="I2" i="19"/>
  <c r="O2" i="19" s="1"/>
  <c r="F2" i="19"/>
  <c r="P2" i="18"/>
  <c r="I2" i="18"/>
  <c r="O2" i="18" s="1"/>
  <c r="F2" i="18"/>
  <c r="P2" i="17"/>
  <c r="I2" i="17"/>
  <c r="O2" i="17" s="1"/>
  <c r="F2" i="17"/>
  <c r="P2" i="16"/>
  <c r="I2" i="16"/>
  <c r="O2" i="16" s="1"/>
  <c r="F2" i="16"/>
  <c r="P2" i="15"/>
  <c r="I2" i="15"/>
  <c r="O2" i="15" s="1"/>
  <c r="F2" i="15"/>
  <c r="P2" i="14"/>
  <c r="I2" i="14"/>
  <c r="O2" i="14" s="1"/>
  <c r="F2" i="14"/>
  <c r="P2" i="13"/>
  <c r="I2" i="13"/>
  <c r="O2" i="13" s="1"/>
  <c r="F2" i="13"/>
  <c r="P2" i="9"/>
  <c r="I2" i="9"/>
  <c r="O2" i="9" s="1"/>
  <c r="F2" i="9"/>
  <c r="P2" i="8"/>
  <c r="I2" i="8"/>
  <c r="O2" i="8" s="1"/>
  <c r="F2" i="8"/>
  <c r="P2" i="7"/>
  <c r="I2" i="7"/>
  <c r="O2" i="7" s="1"/>
  <c r="F2" i="7"/>
  <c r="P2" i="6"/>
  <c r="I2" i="6"/>
  <c r="O2" i="6" s="1"/>
  <c r="F2" i="6"/>
  <c r="P2" i="5"/>
  <c r="I2" i="5"/>
  <c r="O2" i="5" s="1"/>
  <c r="F2" i="5"/>
  <c r="P2" i="4"/>
  <c r="I2" i="4"/>
  <c r="O2" i="4" s="1"/>
  <c r="F2" i="4"/>
  <c r="P2" i="2"/>
  <c r="I2" i="2"/>
  <c r="O2" i="2" s="1"/>
  <c r="F2" i="2"/>
  <c r="J2" i="12" l="1"/>
  <c r="I2" i="12" l="1"/>
  <c r="K2" i="12"/>
  <c r="D7" i="12" l="1"/>
  <c r="D6" i="12"/>
  <c r="D5" i="12"/>
  <c r="D4" i="12"/>
  <c r="D3" i="12"/>
  <c r="G7" i="12" l="1"/>
  <c r="F7" i="12"/>
  <c r="G6" i="12"/>
  <c r="F6" i="12"/>
  <c r="G5" i="12"/>
  <c r="F5" i="12"/>
  <c r="G4" i="12"/>
  <c r="F4" i="12"/>
  <c r="G3" i="12"/>
  <c r="F3" i="12"/>
  <c r="G2" i="12"/>
  <c r="F2" i="12"/>
  <c r="A5" i="18" l="1"/>
  <c r="A5" i="19"/>
  <c r="A3" i="18"/>
  <c r="A3" i="19"/>
  <c r="B6" i="19"/>
  <c r="B6" i="18"/>
  <c r="B3" i="18"/>
  <c r="B3" i="19"/>
  <c r="A4" i="18"/>
  <c r="A4" i="19"/>
  <c r="B4" i="18"/>
  <c r="B4" i="19"/>
  <c r="B5" i="18"/>
  <c r="B5" i="19"/>
  <c r="A6" i="18"/>
  <c r="A6" i="19"/>
  <c r="A7" i="18"/>
  <c r="A7" i="19"/>
  <c r="B7" i="19"/>
  <c r="B7" i="18"/>
  <c r="A8" i="18"/>
  <c r="A8" i="19"/>
  <c r="B8" i="19"/>
  <c r="B8" i="18"/>
  <c r="A3" i="17"/>
  <c r="A3" i="15"/>
  <c r="A3" i="14"/>
  <c r="A3" i="16"/>
  <c r="A3" i="13"/>
  <c r="B3" i="17"/>
  <c r="B3" i="15"/>
  <c r="B3" i="14"/>
  <c r="B3" i="16"/>
  <c r="B3" i="13"/>
  <c r="A4" i="17"/>
  <c r="A4" i="15"/>
  <c r="A4" i="14"/>
  <c r="A4" i="16"/>
  <c r="A4" i="13"/>
  <c r="B4" i="15"/>
  <c r="B4" i="17"/>
  <c r="B4" i="14"/>
  <c r="B4" i="16"/>
  <c r="B4" i="13"/>
  <c r="A5" i="17"/>
  <c r="A5" i="15"/>
  <c r="A5" i="16"/>
  <c r="A5" i="14"/>
  <c r="A5" i="13"/>
  <c r="B5" i="17"/>
  <c r="B5" i="15"/>
  <c r="B5" i="16"/>
  <c r="B5" i="14"/>
  <c r="B5" i="13"/>
  <c r="A6" i="17"/>
  <c r="A6" i="15"/>
  <c r="A6" i="16"/>
  <c r="A6" i="14"/>
  <c r="A6" i="13"/>
  <c r="B6" i="15"/>
  <c r="B6" i="17"/>
  <c r="B6" i="14"/>
  <c r="B6" i="16"/>
  <c r="B6" i="13"/>
  <c r="A7" i="17"/>
  <c r="A7" i="15"/>
  <c r="A7" i="14"/>
  <c r="A7" i="16"/>
  <c r="A7" i="13"/>
  <c r="B7" i="17"/>
  <c r="B7" i="15"/>
  <c r="B7" i="16"/>
  <c r="B7" i="14"/>
  <c r="B7" i="13"/>
  <c r="A8" i="17"/>
  <c r="A8" i="15"/>
  <c r="A8" i="14"/>
  <c r="A8" i="16"/>
  <c r="A8" i="13"/>
  <c r="B8" i="16"/>
  <c r="B8" i="14"/>
  <c r="B8" i="15"/>
  <c r="B8" i="17"/>
  <c r="B8" i="13"/>
  <c r="B4" i="2"/>
  <c r="B4" i="5"/>
  <c r="B4" i="8"/>
  <c r="B4" i="6"/>
  <c r="B4" i="4"/>
  <c r="B4" i="9"/>
  <c r="B4" i="7"/>
  <c r="A5" i="2"/>
  <c r="A5" i="9"/>
  <c r="A5" i="5"/>
  <c r="A5" i="8"/>
  <c r="A5" i="6"/>
  <c r="A5" i="4"/>
  <c r="A5" i="7"/>
  <c r="B5" i="2"/>
  <c r="B5" i="7"/>
  <c r="B5" i="8"/>
  <c r="B5" i="6"/>
  <c r="B5" i="4"/>
  <c r="B5" i="9"/>
  <c r="B5" i="5"/>
  <c r="A6" i="2"/>
  <c r="A6" i="7"/>
  <c r="A6" i="4"/>
  <c r="A6" i="8"/>
  <c r="A6" i="6"/>
  <c r="A6" i="9"/>
  <c r="A6" i="5"/>
  <c r="A3" i="2"/>
  <c r="A3" i="7"/>
  <c r="A3" i="5"/>
  <c r="A3" i="9"/>
  <c r="A3" i="8"/>
  <c r="A3" i="6"/>
  <c r="A3" i="4"/>
  <c r="B6" i="2"/>
  <c r="B6" i="9"/>
  <c r="B6" i="8"/>
  <c r="B6" i="6"/>
  <c r="B6" i="4"/>
  <c r="B6" i="7"/>
  <c r="B6" i="5"/>
  <c r="A7" i="2"/>
  <c r="A7" i="7"/>
  <c r="A7" i="5"/>
  <c r="A7" i="8"/>
  <c r="A7" i="6"/>
  <c r="A7" i="4"/>
  <c r="A7" i="9"/>
  <c r="B7" i="2"/>
  <c r="B7" i="9"/>
  <c r="B7" i="7"/>
  <c r="B7" i="6"/>
  <c r="B7" i="4"/>
  <c r="B7" i="8"/>
  <c r="B7" i="5"/>
  <c r="A4" i="2"/>
  <c r="A4" i="5"/>
  <c r="A4" i="8"/>
  <c r="A4" i="6"/>
  <c r="A4" i="4"/>
  <c r="A4" i="9"/>
  <c r="A4" i="7"/>
  <c r="A8" i="2"/>
  <c r="A8" i="8"/>
  <c r="A8" i="4"/>
  <c r="A8" i="6"/>
  <c r="A8" i="9"/>
  <c r="A8" i="7"/>
  <c r="A8" i="5"/>
  <c r="B3" i="2"/>
  <c r="B3" i="7"/>
  <c r="B3" i="6"/>
  <c r="B3" i="4"/>
  <c r="B3" i="9"/>
  <c r="B3" i="8"/>
  <c r="B3" i="5"/>
  <c r="B8" i="2"/>
  <c r="B8" i="9"/>
  <c r="B8" i="7"/>
  <c r="B8" i="5"/>
  <c r="B8" i="4"/>
  <c r="B8" i="6"/>
  <c r="B8" i="8"/>
  <c r="I4" i="9" l="1"/>
  <c r="I7" i="9"/>
  <c r="I6" i="9"/>
  <c r="I3" i="9"/>
  <c r="I8" i="9"/>
  <c r="I5" i="9"/>
  <c r="I4" i="8"/>
  <c r="I3" i="8"/>
  <c r="I6" i="8"/>
  <c r="I8" i="8"/>
  <c r="I5" i="8"/>
  <c r="I7" i="8"/>
  <c r="I8" i="13"/>
  <c r="I6" i="13"/>
  <c r="I7" i="13"/>
  <c r="I4" i="13"/>
  <c r="I3" i="13"/>
  <c r="I5" i="13"/>
  <c r="I8" i="16"/>
  <c r="I7" i="16"/>
  <c r="I3" i="16"/>
  <c r="I5" i="16"/>
  <c r="I6" i="16"/>
  <c r="I4" i="16"/>
  <c r="I8" i="19"/>
  <c r="I7" i="19"/>
  <c r="I6" i="19"/>
  <c r="I5" i="19"/>
  <c r="I3" i="19"/>
  <c r="I4" i="19"/>
  <c r="I3" i="14"/>
  <c r="I8" i="14"/>
  <c r="I6" i="14"/>
  <c r="I5" i="14"/>
  <c r="I7" i="14"/>
  <c r="I4" i="14"/>
  <c r="I8" i="18"/>
  <c r="I4" i="18"/>
  <c r="I7" i="18"/>
  <c r="I3" i="18"/>
  <c r="I6" i="18"/>
  <c r="I5" i="18"/>
  <c r="I4" i="15"/>
  <c r="I3" i="15"/>
  <c r="I8" i="15"/>
  <c r="I5" i="15"/>
  <c r="I7" i="15"/>
  <c r="I6" i="15"/>
  <c r="I4" i="17"/>
  <c r="I8" i="17"/>
  <c r="I7" i="17"/>
  <c r="I6" i="17"/>
  <c r="I3" i="17"/>
  <c r="I5" i="17"/>
  <c r="I6" i="5"/>
  <c r="I7" i="5"/>
  <c r="I3" i="5"/>
  <c r="I8" i="5"/>
  <c r="I4" i="5"/>
  <c r="I5" i="5"/>
  <c r="I8" i="7"/>
  <c r="I5" i="7"/>
  <c r="I3" i="7"/>
  <c r="I7" i="7"/>
  <c r="I6" i="7"/>
  <c r="I4" i="7"/>
  <c r="I5" i="4"/>
  <c r="I3" i="4"/>
  <c r="I6" i="4"/>
  <c r="I4" i="4"/>
  <c r="I7" i="4"/>
  <c r="I8" i="4"/>
  <c r="I8" i="2"/>
  <c r="I7" i="2"/>
  <c r="I5" i="2"/>
  <c r="I4" i="2"/>
  <c r="I6" i="2"/>
  <c r="I3" i="2"/>
  <c r="I6" i="6"/>
  <c r="I8" i="6"/>
  <c r="I7" i="6"/>
  <c r="I5" i="6"/>
  <c r="I3" i="6"/>
  <c r="I4" i="6"/>
</calcChain>
</file>

<file path=xl/sharedStrings.xml><?xml version="1.0" encoding="utf-8"?>
<sst xmlns="http://schemas.openxmlformats.org/spreadsheetml/2006/main" count="587" uniqueCount="69">
  <si>
    <t>Lines</t>
  </si>
  <si>
    <t>EndAX</t>
  </si>
  <si>
    <t>EndBZ</t>
  </si>
  <si>
    <t>EndAxBendingStiffness</t>
  </si>
  <si>
    <t>EndAyBendingStiffness</t>
  </si>
  <si>
    <t>Length</t>
  </si>
  <si>
    <t>TargetSegmentLength</t>
  </si>
  <si>
    <t>Line_Types</t>
  </si>
  <si>
    <t>linetype1</t>
  </si>
  <si>
    <t>linetype2</t>
  </si>
  <si>
    <t>linetype3</t>
  </si>
  <si>
    <t>Category</t>
  </si>
  <si>
    <t>Homogeneous pipe</t>
  </si>
  <si>
    <t>General</t>
  </si>
  <si>
    <t>LineType</t>
  </si>
  <si>
    <t>WizardCalculation</t>
  </si>
  <si>
    <t>Chain</t>
  </si>
  <si>
    <t>ChainBarDiameter</t>
  </si>
  <si>
    <t>linetype4</t>
  </si>
  <si>
    <t>EndAY</t>
  </si>
  <si>
    <t>EndAZ</t>
  </si>
  <si>
    <t>EndBX</t>
  </si>
  <si>
    <t>EndBY</t>
  </si>
  <si>
    <t>MP</t>
  </si>
  <si>
    <t>Chain1</t>
  </si>
  <si>
    <t>Chain2</t>
  </si>
  <si>
    <t>Chain3</t>
  </si>
  <si>
    <t>AppliedForceX</t>
  </si>
  <si>
    <t>Zero</t>
  </si>
  <si>
    <t>x</t>
  </si>
  <si>
    <t>y</t>
  </si>
  <si>
    <t>angle</t>
  </si>
  <si>
    <t>radius</t>
  </si>
  <si>
    <t>Chain 2</t>
  </si>
  <si>
    <t>Chain 3</t>
  </si>
  <si>
    <t>LayAzimuth</t>
  </si>
  <si>
    <t>Chain 4</t>
  </si>
  <si>
    <t>PipeOuterDiameter</t>
  </si>
  <si>
    <t>PipeWallThickness</t>
  </si>
  <si>
    <t>Chain 1</t>
  </si>
  <si>
    <t>Chain 5</t>
  </si>
  <si>
    <t>Chain 6</t>
  </si>
  <si>
    <t>Chain4</t>
  </si>
  <si>
    <t>Chain5</t>
  </si>
  <si>
    <t>Chain6</t>
  </si>
  <si>
    <t>linetype5</t>
  </si>
  <si>
    <t>linetype6</t>
  </si>
  <si>
    <t>linetype7</t>
  </si>
  <si>
    <t>Length Factor</t>
  </si>
  <si>
    <t>Cable attachment angle</t>
  </si>
  <si>
    <t>h</t>
  </si>
  <si>
    <t>L</t>
  </si>
  <si>
    <t>AppliedForceY</t>
  </si>
  <si>
    <t>BoxX</t>
  </si>
  <si>
    <t>BoxY</t>
  </si>
  <si>
    <t>IncludeSeabedFrictionInStatics</t>
  </si>
  <si>
    <t>No</t>
  </si>
  <si>
    <t>Buoys_3D</t>
  </si>
  <si>
    <t>buoy1</t>
  </si>
  <si>
    <t>nothing</t>
  </si>
  <si>
    <t>Nacelle weight [t]</t>
  </si>
  <si>
    <t>InitialZ</t>
  </si>
  <si>
    <t>Mass</t>
  </si>
  <si>
    <t>Hub height [m]</t>
  </si>
  <si>
    <t>Tower length [m]</t>
  </si>
  <si>
    <t>Skirt length [m]</t>
  </si>
  <si>
    <t>TP length [m]</t>
  </si>
  <si>
    <t>Water depth [m]</t>
  </si>
  <si>
    <t>MP length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</si>
</sst>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1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33AB-662A-48ED-B95A-51B566434738}">
  <dimension ref="A1:A8"/>
  <sheetViews>
    <sheetView workbookViewId="0">
      <selection activeCell="A9" sqref="A9"/>
    </sheetView>
  </sheetViews>
  <sheetFormatPr defaultRowHeight="14.25" x14ac:dyDescent="0.45"/>
  <cols>
    <col min="1" max="2" width="17.06640625" customWidth="1"/>
    <col min="3" max="3" width="16.9296875" customWidth="1"/>
    <col min="4" max="4" width="19.06640625" customWidth="1"/>
    <col min="5" max="5" width="16.3984375" customWidth="1"/>
  </cols>
  <sheetData>
    <row r="1" spans="1:1" x14ac:dyDescent="0.45">
      <c r="A1" t="s">
        <v>0</v>
      </c>
    </row>
    <row r="2" spans="1:1" x14ac:dyDescent="0.45">
      <c r="A2" t="s">
        <v>23</v>
      </c>
    </row>
    <row r="3" spans="1:1" x14ac:dyDescent="0.45">
      <c r="A3" t="s">
        <v>24</v>
      </c>
    </row>
    <row r="4" spans="1:1" x14ac:dyDescent="0.45">
      <c r="A4" t="s">
        <v>25</v>
      </c>
    </row>
    <row r="5" spans="1:1" x14ac:dyDescent="0.45">
      <c r="A5" t="s">
        <v>26</v>
      </c>
    </row>
    <row r="6" spans="1:1" x14ac:dyDescent="0.45">
      <c r="A6" t="s">
        <v>42</v>
      </c>
    </row>
    <row r="7" spans="1:1" x14ac:dyDescent="0.45">
      <c r="A7" t="s">
        <v>43</v>
      </c>
    </row>
    <row r="8" spans="1:1" x14ac:dyDescent="0.45">
      <c r="A8" t="s">
        <v>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DB47-706E-4B93-97A4-01F0C46D0AF2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60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(Factors!$A$7)*$A$3</f>
        <v>72.900000000000006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30.000000000000007</v>
      </c>
      <c r="B4">
        <f>Factors!G3</f>
        <v>51.961524227066313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(Factors!$A$7)*$A$3</f>
        <v>72.900000000000006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-29.999999999999986</v>
      </c>
      <c r="B5">
        <f>Factors!G4</f>
        <v>51.96152422706632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(Factors!$A$7)*$A$3</f>
        <v>72.900000000000006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-60</v>
      </c>
      <c r="B6">
        <f>Factors!G5</f>
        <v>7.3508907294517201E-15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(Factors!$A$7)*$A$3</f>
        <v>72.900000000000006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-30.000000000000028</v>
      </c>
      <c r="B7">
        <f>Factors!G6</f>
        <v>-51.961524227066306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(Factors!$A$7)*$A$3</f>
        <v>72.900000000000006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30.000000000000007</v>
      </c>
      <c r="B8">
        <f>Factors!G7</f>
        <v>-51.961524227066313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(Factors!$A$7)*$A$3</f>
        <v>72.900000000000006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BEA9-D9B3-453B-8001-24FCC93B30F7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60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(Factors!$A$8)*$A$3</f>
        <v>73.14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30.000000000000007</v>
      </c>
      <c r="B4">
        <f>Factors!G3</f>
        <v>51.961524227066313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(Factors!$A$8)*$A$3</f>
        <v>73.14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-29.999999999999986</v>
      </c>
      <c r="B5">
        <f>Factors!G4</f>
        <v>51.96152422706632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(Factors!$A$8)*$A$3</f>
        <v>73.14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-60</v>
      </c>
      <c r="B6">
        <f>Factors!G5</f>
        <v>7.3508907294517201E-15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(Factors!$A$8)*$A$3</f>
        <v>73.14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-30.000000000000028</v>
      </c>
      <c r="B7">
        <f>Factors!G6</f>
        <v>-51.961524227066306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(Factors!$A$8)*$A$3</f>
        <v>73.14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30.000000000000007</v>
      </c>
      <c r="B8">
        <f>Factors!G7</f>
        <v>-51.961524227066313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(Factors!$A$8)*$A$3</f>
        <v>73.14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BA02-1AC1-4CBB-8739-CBA1361D95FD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60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(Factors!$A$9)*$A$3</f>
        <v>73.319999999999993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30.000000000000007</v>
      </c>
      <c r="B4">
        <f>Factors!G3</f>
        <v>51.961524227066313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(Factors!$A$9)*$A$3</f>
        <v>73.319999999999993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-29.999999999999986</v>
      </c>
      <c r="B5">
        <f>Factors!G4</f>
        <v>51.96152422706632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(Factors!$A$9)*$A$3</f>
        <v>73.319999999999993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-60</v>
      </c>
      <c r="B6">
        <f>Factors!G5</f>
        <v>7.3508907294517201E-15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(Factors!$A$9)*$A$3</f>
        <v>73.319999999999993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-30.000000000000028</v>
      </c>
      <c r="B7">
        <f>Factors!G6</f>
        <v>-51.961524227066306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(Factors!$A$9)*$A$3</f>
        <v>73.319999999999993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30.000000000000007</v>
      </c>
      <c r="B8">
        <f>Factors!G7</f>
        <v>-51.961524227066313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(Factors!$A$9)*$A$3</f>
        <v>73.319999999999993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AFA69-AE3D-409A-82BB-FBFDC7AB317E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60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(Factors!$A$10)*$A$3</f>
        <v>73.62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30.000000000000007</v>
      </c>
      <c r="B4">
        <f>Factors!G3</f>
        <v>51.961524227066313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(Factors!$A$10)*$A$3</f>
        <v>73.62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-29.999999999999986</v>
      </c>
      <c r="B5">
        <f>Factors!G4</f>
        <v>51.96152422706632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(Factors!$A$10)*$A$3</f>
        <v>73.62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-60</v>
      </c>
      <c r="B6">
        <f>Factors!G5</f>
        <v>7.3508907294517201E-15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(Factors!$A$10)*$A$3</f>
        <v>73.62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-30.000000000000028</v>
      </c>
      <c r="B7">
        <f>Factors!G6</f>
        <v>-51.961524227066306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(Factors!$A$10)*$A$3</f>
        <v>73.62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30.000000000000007</v>
      </c>
      <c r="B8">
        <f>Factors!G7</f>
        <v>-51.961524227066313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(Factors!$A$10)*$A$3</f>
        <v>73.62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26AE0-738A-44F4-9848-4F161A81E533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60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(Factors!$A$11)*$A$3</f>
        <v>74.100000000000009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30.000000000000007</v>
      </c>
      <c r="B4">
        <f>Factors!G3</f>
        <v>51.961524227066313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(Factors!$A$11)*$A$3</f>
        <v>74.100000000000009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-29.999999999999986</v>
      </c>
      <c r="B5">
        <f>Factors!G4</f>
        <v>51.96152422706632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(Factors!$A$11)*$A$3</f>
        <v>74.100000000000009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-60</v>
      </c>
      <c r="B6">
        <f>Factors!G5</f>
        <v>7.3508907294517201E-15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(Factors!$A$11)*$A$3</f>
        <v>74.100000000000009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-30.000000000000028</v>
      </c>
      <c r="B7">
        <f>Factors!G6</f>
        <v>-51.961524227066306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(Factors!$A$11)*$A$3</f>
        <v>74.100000000000009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30.000000000000007</v>
      </c>
      <c r="B8">
        <f>Factors!G7</f>
        <v>-51.961524227066313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(Factors!$A$11)*$A$3</f>
        <v>74.100000000000009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62CD7-37AD-4584-BD19-9DA6EEDE71D2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60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(Factors!$A$12)*$A$3</f>
        <v>75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30.000000000000007</v>
      </c>
      <c r="B4">
        <f>Factors!G3</f>
        <v>51.961524227066313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(Factors!$A$12)*$A$3</f>
        <v>75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-29.999999999999986</v>
      </c>
      <c r="B5">
        <f>Factors!G4</f>
        <v>51.96152422706632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(Factors!$A$12)*$A$3</f>
        <v>75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-60</v>
      </c>
      <c r="B6">
        <f>Factors!G5</f>
        <v>7.3508907294517201E-15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(Factors!$A$12)*$A$3</f>
        <v>75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-30.000000000000028</v>
      </c>
      <c r="B7">
        <f>Factors!G6</f>
        <v>-51.961524227066306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(Factors!$A$12)*$A$3</f>
        <v>75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30.000000000000007</v>
      </c>
      <c r="B8">
        <f>Factors!G7</f>
        <v>-51.961524227066313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(Factors!$A$12)*$A$3</f>
        <v>75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A90D6-679C-412C-948E-EAEBD803572C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60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(Factors!$A$13)*$A$3</f>
        <v>76.2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30.000000000000007</v>
      </c>
      <c r="B4">
        <f>Factors!G3</f>
        <v>51.961524227066313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(Factors!$A$13)*$A$3</f>
        <v>76.2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-29.999999999999986</v>
      </c>
      <c r="B5">
        <f>Factors!G4</f>
        <v>51.96152422706632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(Factors!$A$13)*$A$3</f>
        <v>76.2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-60</v>
      </c>
      <c r="B6">
        <f>Factors!G5</f>
        <v>7.3508907294517201E-15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(Factors!$A$13)*$A$3</f>
        <v>76.2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-30.000000000000028</v>
      </c>
      <c r="B7">
        <f>Factors!G6</f>
        <v>-51.961524227066306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(Factors!$A$13)*$A$3</f>
        <v>76.2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30.000000000000007</v>
      </c>
      <c r="B8">
        <f>Factors!G7</f>
        <v>-51.961524227066313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(Factors!$A$13)*$A$3</f>
        <v>76.2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222F-715F-427A-8189-9BC40F4CBAD4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60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(Factors!$A$14)*$A$3</f>
        <v>76.5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30.000000000000007</v>
      </c>
      <c r="B4">
        <f>Factors!G3</f>
        <v>51.961524227066313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(Factors!$A$14)*$A$3</f>
        <v>76.5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-29.999999999999986</v>
      </c>
      <c r="B5">
        <f>Factors!G4</f>
        <v>51.96152422706632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(Factors!$A$14)*$A$3</f>
        <v>76.5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-60</v>
      </c>
      <c r="B6">
        <f>Factors!G5</f>
        <v>7.3508907294517201E-15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(Factors!$A$14)*$A$3</f>
        <v>76.5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-30.000000000000028</v>
      </c>
      <c r="B7">
        <f>Factors!G6</f>
        <v>-51.961524227066306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(Factors!$A$14)*$A$3</f>
        <v>76.5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30.000000000000007</v>
      </c>
      <c r="B8">
        <f>Factors!G7</f>
        <v>-51.961524227066313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(Factors!$A$14)*$A$3</f>
        <v>76.5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A6A9B-35F0-4F5D-83E0-C6873FE85B19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60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(Factors!$A$15)*$A$3</f>
        <v>76.5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30.000000000000007</v>
      </c>
      <c r="B4">
        <f>Factors!G3</f>
        <v>51.961524227066313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(Factors!$A$15)*$A$3</f>
        <v>76.5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-29.999999999999986</v>
      </c>
      <c r="B5">
        <f>Factors!G4</f>
        <v>51.96152422706632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(Factors!$A$15)*$A$3</f>
        <v>76.5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-60</v>
      </c>
      <c r="B6">
        <f>Factors!G5</f>
        <v>7.3508907294517201E-15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(Factors!$A$15)*$A$3</f>
        <v>76.5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-30.000000000000028</v>
      </c>
      <c r="B7">
        <f>Factors!G6</f>
        <v>-51.961524227066306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(Factors!$A$15)*$A$3</f>
        <v>76.5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30.000000000000007</v>
      </c>
      <c r="B8">
        <f>Factors!G7</f>
        <v>-51.961524227066313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(Factors!$A$15)*$A$3</f>
        <v>76.5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30756-2F73-491C-A11A-59CB77AAF5A9}">
  <dimension ref="A1:A5"/>
  <sheetViews>
    <sheetView workbookViewId="0">
      <selection sqref="A1:A5"/>
    </sheetView>
  </sheetViews>
  <sheetFormatPr defaultRowHeight="14.25" x14ac:dyDescent="0.45"/>
  <sheetData>
    <row r="1" spans="1:1" x14ac:dyDescent="0.45">
      <c r="A1" t="s">
        <v>57</v>
      </c>
    </row>
    <row r="2" spans="1:1" x14ac:dyDescent="0.45">
      <c r="A2" t="s">
        <v>58</v>
      </c>
    </row>
    <row r="3" spans="1:1" x14ac:dyDescent="0.45">
      <c r="A3" t="s">
        <v>59</v>
      </c>
    </row>
    <row r="4" spans="1:1" x14ac:dyDescent="0.45">
      <c r="A4" t="s">
        <v>59</v>
      </c>
    </row>
    <row r="5" spans="1:1" x14ac:dyDescent="0.45">
      <c r="A5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4F08E-BC33-4CF2-A070-11B7ADE91EDD}">
  <dimension ref="A1:R15"/>
  <sheetViews>
    <sheetView tabSelected="1" workbookViewId="0">
      <selection activeCell="A16" sqref="A16"/>
    </sheetView>
  </sheetViews>
  <sheetFormatPr defaultRowHeight="14.25" x14ac:dyDescent="0.45"/>
  <cols>
    <col min="1" max="1" width="12.265625" customWidth="1"/>
  </cols>
  <sheetData>
    <row r="1" spans="1:18" x14ac:dyDescent="0.45">
      <c r="A1" t="s">
        <v>48</v>
      </c>
      <c r="D1" t="s">
        <v>32</v>
      </c>
      <c r="E1" t="s">
        <v>31</v>
      </c>
      <c r="F1" t="s">
        <v>29</v>
      </c>
      <c r="G1" t="s">
        <v>30</v>
      </c>
      <c r="I1" t="s">
        <v>49</v>
      </c>
      <c r="J1" t="s">
        <v>50</v>
      </c>
      <c r="K1" t="s">
        <v>51</v>
      </c>
      <c r="L1" t="s">
        <v>63</v>
      </c>
      <c r="M1" t="s">
        <v>67</v>
      </c>
      <c r="N1" t="s">
        <v>60</v>
      </c>
      <c r="O1" t="s">
        <v>64</v>
      </c>
      <c r="P1" t="s">
        <v>65</v>
      </c>
      <c r="Q1" t="s">
        <v>66</v>
      </c>
      <c r="R1" t="s">
        <v>68</v>
      </c>
    </row>
    <row r="2" spans="1:18" x14ac:dyDescent="0.45">
      <c r="A2">
        <v>0.95</v>
      </c>
      <c r="C2" t="s">
        <v>39</v>
      </c>
      <c r="D2">
        <v>60</v>
      </c>
      <c r="E2">
        <v>0</v>
      </c>
      <c r="F2">
        <f t="shared" ref="F2:F7" si="0">D2*COS(E2*(PI()/180))</f>
        <v>60</v>
      </c>
      <c r="G2">
        <f t="shared" ref="G2:G7" si="1">D2*SIN(E2*(PI()/180))</f>
        <v>0</v>
      </c>
      <c r="I2">
        <f>ATAN((D2/J2))*(180/PI())</f>
        <v>54.372092708579089</v>
      </c>
      <c r="J2">
        <f>LinesBC_Sheet1!F3</f>
        <v>43</v>
      </c>
      <c r="K2" s="5">
        <f>SQRT(D2^2+J2^2)</f>
        <v>73.81734213584231</v>
      </c>
      <c r="L2">
        <f>O2+P2+Q2+R2-M2</f>
        <v>135.6</v>
      </c>
      <c r="M2">
        <v>50</v>
      </c>
      <c r="N2">
        <v>800</v>
      </c>
      <c r="O2">
        <v>113.4</v>
      </c>
      <c r="P2">
        <v>10.5</v>
      </c>
      <c r="Q2">
        <v>15.7</v>
      </c>
      <c r="R2">
        <v>46</v>
      </c>
    </row>
    <row r="3" spans="1:18" x14ac:dyDescent="0.45">
      <c r="A3">
        <v>1</v>
      </c>
      <c r="C3" t="s">
        <v>33</v>
      </c>
      <c r="D3">
        <f>D2</f>
        <v>60</v>
      </c>
      <c r="E3">
        <v>60</v>
      </c>
      <c r="F3">
        <f t="shared" si="0"/>
        <v>30.000000000000007</v>
      </c>
      <c r="G3">
        <f t="shared" si="1"/>
        <v>51.961524227066313</v>
      </c>
    </row>
    <row r="4" spans="1:18" x14ac:dyDescent="0.45">
      <c r="A4">
        <v>1.05</v>
      </c>
      <c r="C4" t="s">
        <v>34</v>
      </c>
      <c r="D4">
        <f>D2</f>
        <v>60</v>
      </c>
      <c r="E4">
        <v>120</v>
      </c>
      <c r="F4">
        <f t="shared" si="0"/>
        <v>-29.999999999999986</v>
      </c>
      <c r="G4">
        <f t="shared" si="1"/>
        <v>51.96152422706632</v>
      </c>
    </row>
    <row r="5" spans="1:18" x14ac:dyDescent="0.45">
      <c r="A5">
        <v>1.1000000000000001</v>
      </c>
      <c r="C5" t="s">
        <v>36</v>
      </c>
      <c r="D5">
        <f>D2</f>
        <v>60</v>
      </c>
      <c r="E5">
        <v>180</v>
      </c>
      <c r="F5">
        <f t="shared" si="0"/>
        <v>-60</v>
      </c>
      <c r="G5" s="4">
        <f t="shared" si="1"/>
        <v>7.3508907294517201E-15</v>
      </c>
    </row>
    <row r="6" spans="1:18" x14ac:dyDescent="0.45">
      <c r="A6">
        <v>1.1499999999999999</v>
      </c>
      <c r="C6" t="s">
        <v>40</v>
      </c>
      <c r="D6">
        <f>D2</f>
        <v>60</v>
      </c>
      <c r="E6">
        <v>240</v>
      </c>
      <c r="F6">
        <f t="shared" si="0"/>
        <v>-30.000000000000028</v>
      </c>
      <c r="G6">
        <f t="shared" si="1"/>
        <v>-51.961524227066306</v>
      </c>
    </row>
    <row r="7" spans="1:18" x14ac:dyDescent="0.45">
      <c r="A7">
        <v>1.2150000000000001</v>
      </c>
      <c r="C7" t="s">
        <v>41</v>
      </c>
      <c r="D7">
        <f>D2</f>
        <v>60</v>
      </c>
      <c r="E7">
        <v>300</v>
      </c>
      <c r="F7">
        <f t="shared" si="0"/>
        <v>30.000000000000007</v>
      </c>
      <c r="G7">
        <f t="shared" si="1"/>
        <v>-51.961524227066313</v>
      </c>
    </row>
    <row r="8" spans="1:18" x14ac:dyDescent="0.45">
      <c r="A8">
        <v>1.2190000000000001</v>
      </c>
    </row>
    <row r="9" spans="1:18" x14ac:dyDescent="0.45">
      <c r="A9">
        <v>1.222</v>
      </c>
    </row>
    <row r="10" spans="1:18" x14ac:dyDescent="0.45">
      <c r="A10">
        <v>1.2270000000000001</v>
      </c>
    </row>
    <row r="11" spans="1:18" x14ac:dyDescent="0.45">
      <c r="A11">
        <v>1.2350000000000001</v>
      </c>
    </row>
    <row r="12" spans="1:18" x14ac:dyDescent="0.45">
      <c r="A12">
        <v>1.25</v>
      </c>
    </row>
    <row r="13" spans="1:18" x14ac:dyDescent="0.45">
      <c r="A13">
        <v>1.27</v>
      </c>
    </row>
    <row r="14" spans="1:18" x14ac:dyDescent="0.45">
      <c r="A14">
        <v>1.2749999999999999</v>
      </c>
    </row>
    <row r="15" spans="1:18" x14ac:dyDescent="0.45">
      <c r="A15">
        <v>1.2749999999999999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CB06-15F0-4F15-886B-BBD23CAD2860}">
  <dimension ref="A1:G8"/>
  <sheetViews>
    <sheetView workbookViewId="0">
      <selection activeCell="E9" sqref="E9"/>
    </sheetView>
  </sheetViews>
  <sheetFormatPr defaultRowHeight="14.25" x14ac:dyDescent="0.45"/>
  <cols>
    <col min="1" max="1" width="12.73046875" customWidth="1"/>
    <col min="2" max="2" width="17.06640625" customWidth="1"/>
    <col min="3" max="3" width="12.73046875" customWidth="1"/>
    <col min="4" max="4" width="16.3984375" customWidth="1"/>
    <col min="5" max="5" width="15.86328125" customWidth="1"/>
    <col min="6" max="6" width="15.9296875" customWidth="1"/>
  </cols>
  <sheetData>
    <row r="1" spans="1:7" x14ac:dyDescent="0.45">
      <c r="A1" t="s">
        <v>7</v>
      </c>
      <c r="B1" t="s">
        <v>11</v>
      </c>
      <c r="C1" t="s">
        <v>14</v>
      </c>
      <c r="D1" t="s">
        <v>15</v>
      </c>
      <c r="E1" t="s">
        <v>17</v>
      </c>
      <c r="F1" t="s">
        <v>37</v>
      </c>
      <c r="G1" t="s">
        <v>38</v>
      </c>
    </row>
    <row r="2" spans="1:7" x14ac:dyDescent="0.45">
      <c r="A2" t="s">
        <v>8</v>
      </c>
      <c r="B2" t="s">
        <v>13</v>
      </c>
      <c r="C2" t="s">
        <v>8</v>
      </c>
      <c r="D2" t="s">
        <v>12</v>
      </c>
      <c r="E2">
        <v>999999</v>
      </c>
      <c r="F2">
        <v>8</v>
      </c>
      <c r="G2">
        <v>0.1</v>
      </c>
    </row>
    <row r="3" spans="1:7" x14ac:dyDescent="0.45">
      <c r="A3" t="s">
        <v>9</v>
      </c>
      <c r="B3" t="s">
        <v>13</v>
      </c>
      <c r="C3" t="s">
        <v>9</v>
      </c>
      <c r="D3" t="s">
        <v>16</v>
      </c>
      <c r="E3">
        <v>0.185</v>
      </c>
      <c r="F3">
        <v>999999</v>
      </c>
      <c r="G3">
        <v>999999</v>
      </c>
    </row>
    <row r="4" spans="1:7" x14ac:dyDescent="0.45">
      <c r="A4" t="s">
        <v>10</v>
      </c>
      <c r="B4" t="s">
        <v>13</v>
      </c>
      <c r="C4" t="s">
        <v>10</v>
      </c>
      <c r="D4" t="s">
        <v>16</v>
      </c>
      <c r="E4">
        <v>0.185</v>
      </c>
      <c r="F4">
        <v>999999</v>
      </c>
      <c r="G4">
        <v>999999</v>
      </c>
    </row>
    <row r="5" spans="1:7" x14ac:dyDescent="0.45">
      <c r="A5" t="s">
        <v>18</v>
      </c>
      <c r="B5" t="s">
        <v>13</v>
      </c>
      <c r="C5" t="s">
        <v>18</v>
      </c>
      <c r="D5" t="s">
        <v>16</v>
      </c>
      <c r="E5">
        <v>0.185</v>
      </c>
      <c r="F5">
        <v>999999</v>
      </c>
      <c r="G5">
        <v>999999</v>
      </c>
    </row>
    <row r="6" spans="1:7" x14ac:dyDescent="0.45">
      <c r="A6" t="s">
        <v>45</v>
      </c>
      <c r="B6" t="s">
        <v>13</v>
      </c>
      <c r="C6" t="s">
        <v>45</v>
      </c>
      <c r="D6" t="s">
        <v>16</v>
      </c>
      <c r="E6">
        <v>0.185</v>
      </c>
      <c r="F6">
        <v>999999</v>
      </c>
      <c r="G6">
        <v>999999</v>
      </c>
    </row>
    <row r="7" spans="1:7" x14ac:dyDescent="0.45">
      <c r="A7" t="s">
        <v>46</v>
      </c>
      <c r="B7" t="s">
        <v>13</v>
      </c>
      <c r="C7" t="s">
        <v>46</v>
      </c>
      <c r="D7" t="s">
        <v>16</v>
      </c>
      <c r="E7">
        <v>0.185</v>
      </c>
      <c r="F7">
        <v>999999</v>
      </c>
      <c r="G7">
        <v>999999</v>
      </c>
    </row>
    <row r="8" spans="1:7" x14ac:dyDescent="0.45">
      <c r="A8" t="s">
        <v>47</v>
      </c>
      <c r="B8" t="s">
        <v>13</v>
      </c>
      <c r="C8" t="s">
        <v>47</v>
      </c>
      <c r="D8" t="s">
        <v>16</v>
      </c>
      <c r="E8">
        <v>0.185</v>
      </c>
      <c r="F8">
        <v>999999</v>
      </c>
      <c r="G8">
        <v>999999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4D5C-62DE-48AD-8B07-D5B22646AC7B}">
  <dimension ref="A1:S16"/>
  <sheetViews>
    <sheetView workbookViewId="0">
      <selection activeCell="J2" sqref="J2:J8"/>
    </sheetView>
  </sheetViews>
  <sheetFormatPr defaultRowHeight="14.25" x14ac:dyDescent="0.45"/>
  <cols>
    <col min="1" max="1" width="8.06640625" customWidth="1"/>
    <col min="2" max="2" width="7.06640625" customWidth="1"/>
    <col min="3" max="3" width="5.53125" customWidth="1"/>
    <col min="4" max="4" width="9.1328125" customWidth="1"/>
    <col min="6" max="6" width="8.1328125" customWidth="1"/>
    <col min="7" max="7" width="10.1328125" customWidth="1"/>
    <col min="8" max="8" width="8.59765625" customWidth="1"/>
    <col min="9" max="9" width="5.796875" customWidth="1"/>
    <col min="10" max="10" width="9.73046875" customWidth="1"/>
    <col min="11" max="11" width="13.46484375" customWidth="1"/>
    <col min="12" max="12" width="8.9296875" customWidth="1"/>
    <col min="13" max="13" width="9.3984375" customWidth="1"/>
    <col min="14" max="14" width="9.73046875" customWidth="1"/>
    <col min="15" max="15" width="9.3984375" customWidth="1"/>
    <col min="17" max="17" width="11.9296875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60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(Factors!$A$2)*$A$3</f>
        <v>57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30.000000000000007</v>
      </c>
      <c r="B4">
        <f>Factors!G3</f>
        <v>51.961524227066313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(Factors!$A$2)*$A$3</f>
        <v>57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-29.999999999999986</v>
      </c>
      <c r="B5">
        <f>Factors!G4</f>
        <v>51.96152422706632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(Factors!$A$2)*$A$3</f>
        <v>57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-60</v>
      </c>
      <c r="B6">
        <f>Factors!G5</f>
        <v>7.3508907294517201E-15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(Factors!$A$2)*$A$3</f>
        <v>57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-30.000000000000028</v>
      </c>
      <c r="B7">
        <f>Factors!G6</f>
        <v>-51.961524227066306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(Factors!$A$2)*$A$3</f>
        <v>57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30.000000000000007</v>
      </c>
      <c r="B8">
        <f>Factors!G7</f>
        <v>-51.961524227066313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(Factors!$A$2)*$A$3</f>
        <v>57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0" spans="1:19" x14ac:dyDescent="0.45">
      <c r="G10" s="1"/>
      <c r="H10" s="1"/>
      <c r="K10" s="2"/>
      <c r="L10" s="2"/>
    </row>
    <row r="11" spans="1:19" x14ac:dyDescent="0.45">
      <c r="G11" s="1"/>
      <c r="H11" s="1"/>
      <c r="K11" s="1"/>
      <c r="L11" s="1"/>
    </row>
    <row r="12" spans="1:19" x14ac:dyDescent="0.45">
      <c r="G12" s="1"/>
      <c r="H12" s="1"/>
    </row>
    <row r="15" spans="1:19" x14ac:dyDescent="0.45">
      <c r="S15" s="4"/>
    </row>
    <row r="16" spans="1:19" x14ac:dyDescent="0.45">
      <c r="D16" s="3"/>
      <c r="E16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77FA-8E84-4C15-93F1-D15892B7C05D}">
  <dimension ref="A1:S15"/>
  <sheetViews>
    <sheetView workbookViewId="0">
      <selection activeCell="J2" sqref="J2:J8"/>
    </sheetView>
  </sheetViews>
  <sheetFormatPr defaultRowHeight="14.25" x14ac:dyDescent="0.45"/>
  <cols>
    <col min="1" max="1" width="7.3984375" customWidth="1"/>
    <col min="2" max="2" width="6.06640625" customWidth="1"/>
    <col min="3" max="3" width="5.9296875" customWidth="1"/>
    <col min="9" max="9" width="6.19921875" customWidth="1"/>
    <col min="11" max="11" width="12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60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(Factors!$A$3)*$A$3</f>
        <v>60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30.000000000000007</v>
      </c>
      <c r="B4">
        <f>Factors!G3</f>
        <v>51.961524227066313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(Factors!$A$3)*$A$3</f>
        <v>60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-29.999999999999986</v>
      </c>
      <c r="B5">
        <f>Factors!G4</f>
        <v>51.96152422706632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(Factors!$A$3)*$A$3</f>
        <v>60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-60</v>
      </c>
      <c r="B6">
        <f>Factors!G5</f>
        <v>7.3508907294517201E-15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(Factors!$A$3)*$A$3</f>
        <v>60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-30.000000000000028</v>
      </c>
      <c r="B7">
        <f>Factors!G6</f>
        <v>-51.961524227066306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(Factors!$A$3)*$A$3</f>
        <v>60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30.000000000000007</v>
      </c>
      <c r="B8">
        <f>Factors!G7</f>
        <v>-51.961524227066313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(Factors!$A$3)*$A$3</f>
        <v>60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0" spans="1:19" x14ac:dyDescent="0.45">
      <c r="G10" s="1"/>
      <c r="H10" s="1"/>
      <c r="K10" s="2"/>
      <c r="L10" s="2"/>
    </row>
    <row r="15" spans="1:19" x14ac:dyDescent="0.45">
      <c r="S15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9B9D-A6B8-40DC-838B-40E068523D4A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60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(Factors!$A$4)*$A$3</f>
        <v>63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30.000000000000007</v>
      </c>
      <c r="B4">
        <f>Factors!G3</f>
        <v>51.961524227066313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(Factors!$A$4)*$A$3</f>
        <v>63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-29.999999999999986</v>
      </c>
      <c r="B5">
        <f>Factors!G4</f>
        <v>51.96152422706632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(Factors!$A$4)*$A$3</f>
        <v>63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-60</v>
      </c>
      <c r="B6">
        <f>Factors!G5</f>
        <v>7.3508907294517201E-15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(Factors!$A$4)*$A$3</f>
        <v>63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-30.000000000000028</v>
      </c>
      <c r="B7">
        <f>Factors!G6</f>
        <v>-51.961524227066306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(Factors!$A$4)*$A$3</f>
        <v>63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30.000000000000007</v>
      </c>
      <c r="B8">
        <f>Factors!G7</f>
        <v>-51.961524227066313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(Factors!$A$4)*$A$3</f>
        <v>63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9A49-216F-41EA-9318-0AA584319A4A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60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(Factors!$A$5)*$A$3</f>
        <v>66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30.000000000000007</v>
      </c>
      <c r="B4">
        <f>Factors!G3</f>
        <v>51.961524227066313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(Factors!$A$5)*$A$3</f>
        <v>66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-29.999999999999986</v>
      </c>
      <c r="B5">
        <f>Factors!G4</f>
        <v>51.96152422706632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(Factors!$A$5)*$A$3</f>
        <v>66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-60</v>
      </c>
      <c r="B6">
        <f>Factors!G5</f>
        <v>7.3508907294517201E-15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(Factors!$A$5)*$A$3</f>
        <v>66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-30.000000000000028</v>
      </c>
      <c r="B7">
        <f>Factors!G6</f>
        <v>-51.961524227066306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(Factors!$A$5)*$A$3</f>
        <v>66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30.000000000000007</v>
      </c>
      <c r="B8">
        <f>Factors!G7</f>
        <v>-51.961524227066313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(Factors!$A$5)*$A$3</f>
        <v>66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14F6-03C1-4265-81B4-2721C2345903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60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(Factors!$A$6)*$A$3</f>
        <v>69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30.000000000000007</v>
      </c>
      <c r="B4">
        <f>Factors!G3</f>
        <v>51.961524227066313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(Factors!$A$6)*$A$3</f>
        <v>69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-29.999999999999986</v>
      </c>
      <c r="B5">
        <f>Factors!G4</f>
        <v>51.96152422706632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(Factors!$A$6)*$A$3</f>
        <v>69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-60</v>
      </c>
      <c r="B6">
        <f>Factors!G5</f>
        <v>7.3508907294517201E-15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(Factors!$A$6)*$A$3</f>
        <v>69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-30.000000000000028</v>
      </c>
      <c r="B7">
        <f>Factors!G6</f>
        <v>-51.961524227066306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(Factors!$A$6)*$A$3</f>
        <v>69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30.000000000000007</v>
      </c>
      <c r="B8">
        <f>Factors!G7</f>
        <v>-51.961524227066313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(Factors!$A$6)*$A$3</f>
        <v>69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Lines_Sheet</vt:lpstr>
      <vt:lpstr>Buoys_Sheet</vt:lpstr>
      <vt:lpstr>Factors</vt:lpstr>
      <vt:lpstr>LineTypeName_Sheet</vt:lpstr>
      <vt:lpstr>LinesBC_Sheet1</vt:lpstr>
      <vt:lpstr>LinesBC_Sheet2</vt:lpstr>
      <vt:lpstr>LinesBC_Sheet3</vt:lpstr>
      <vt:lpstr>LinesBC_Sheet4</vt:lpstr>
      <vt:lpstr>LinesBC_Sheet5</vt:lpstr>
      <vt:lpstr>LinesBC_Sheet6</vt:lpstr>
      <vt:lpstr>LinesBC_Sheet7</vt:lpstr>
      <vt:lpstr>LinesBC_Sheet8</vt:lpstr>
      <vt:lpstr>LinesBC_Sheet9</vt:lpstr>
      <vt:lpstr>LinesBC_Sheet10</vt:lpstr>
      <vt:lpstr>LinesBC_Sheet11</vt:lpstr>
      <vt:lpstr>LinesBC_Sheet12</vt:lpstr>
      <vt:lpstr>LinesBC_Sheet13</vt:lpstr>
      <vt:lpstr>LinesBC_Sheet14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Moby Dick</dc:creator>
  <cp:lastModifiedBy>Moby Dick</cp:lastModifiedBy>
  <dcterms:created xsi:type="dcterms:W3CDTF">2019-11-14T19:51:11Z</dcterms:created>
  <dcterms:modified xsi:type="dcterms:W3CDTF">2020-01-18T12:30:24Z</dcterms:modified>
</cp:coreProperties>
</file>