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Simon\Desktop\Projekt3-2020\"/>
    </mc:Choice>
  </mc:AlternateContent>
  <xr:revisionPtr revIDLastSave="0" documentId="8_{0F1EDE17-9905-4858-94A0-4511D43B441D}" xr6:coauthVersionLast="45" xr6:coauthVersionMax="45"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GanttChart!$A$1:$BN$31</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9" l="1"/>
  <c r="F9" i="9"/>
  <c r="F23" i="9"/>
  <c r="F21" i="9"/>
  <c r="I21" i="9" s="1"/>
  <c r="F8" i="9" l="1"/>
  <c r="I8" i="9" s="1"/>
  <c r="F26" i="9"/>
  <c r="I26" i="9" s="1"/>
  <c r="F16" i="9"/>
  <c r="I16" i="9" s="1"/>
  <c r="F12" i="9" l="1"/>
  <c r="K6" i="9"/>
  <c r="F15" i="9" l="1"/>
  <c r="I15" i="9" s="1"/>
  <c r="I12" i="9"/>
  <c r="F10" i="9"/>
  <c r="I10" i="9" s="1"/>
  <c r="K7" i="9"/>
  <c r="K4" i="9"/>
  <c r="A8" i="9"/>
  <c r="F13" i="9" l="1"/>
  <c r="I13" i="9" s="1"/>
  <c r="F14" i="9" l="1"/>
  <c r="I14" i="9" s="1"/>
  <c r="L6" i="9" l="1"/>
  <c r="F18" i="9" l="1"/>
  <c r="I18" i="9" s="1"/>
  <c r="F17" i="9"/>
  <c r="I17" i="9" s="1"/>
  <c r="F28" i="9"/>
  <c r="I28" i="9" s="1"/>
  <c r="F27" i="9"/>
  <c r="I27" i="9" s="1"/>
  <c r="M6" i="9"/>
  <c r="F29" i="9"/>
  <c r="I29" i="9" s="1"/>
  <c r="N6" i="9" l="1"/>
  <c r="F30" i="9" l="1"/>
  <c r="I30" i="9" s="1"/>
  <c r="O6" i="9"/>
  <c r="K5" i="9"/>
  <c r="F31" i="9" l="1"/>
  <c r="I31"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l="1"/>
  <c r="A23" i="9" s="1"/>
  <c r="A26" i="9" s="1"/>
  <c r="A27" i="9" s="1"/>
  <c r="A28" i="9" s="1"/>
  <c r="A29" i="9" s="1"/>
  <c r="A30" i="9" s="1"/>
  <c r="A31" i="9" s="1"/>
  <c r="F19" i="9"/>
  <c r="I19" i="9" l="1"/>
  <c r="F20" i="9"/>
  <c r="I20" i="9" l="1"/>
  <c r="F22"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<sst xmlns="http://schemas.openxmlformats.org/spreadsheetml/2006/main" count="40" uniqueCount="40">
  <si>
    <t>WBS</t>
  </si>
  <si>
    <t>TASK</t>
  </si>
  <si>
    <t>LEAD</t>
  </si>
  <si>
    <t>START</t>
  </si>
  <si>
    <t>END</t>
  </si>
  <si>
    <t>DAYS</t>
  </si>
  <si>
    <t>% DONE</t>
  </si>
  <si>
    <t>WORK DAYS</t>
  </si>
  <si>
    <t>PREDECESSOR</t>
  </si>
  <si>
    <t xml:space="preserve">Display Week </t>
  </si>
  <si>
    <t xml:space="preserve">Project Start Date </t>
  </si>
  <si>
    <t xml:space="preserve">Project Lead </t>
  </si>
  <si>
    <t>Simon</t>
  </si>
  <si>
    <t>Projekt dokumenter</t>
  </si>
  <si>
    <t>Risk Assessment</t>
  </si>
  <si>
    <t>Kravspecifikation</t>
  </si>
  <si>
    <t>Beertress project schedule</t>
  </si>
  <si>
    <t>Gruppe 8</t>
  </si>
  <si>
    <t>Systemarkitektur</t>
  </si>
  <si>
    <t>Projekt phaser</t>
  </si>
  <si>
    <t>Projekt creation</t>
  </si>
  <si>
    <t>Initial Development</t>
  </si>
  <si>
    <t>Development</t>
  </si>
  <si>
    <t>Modultest</t>
  </si>
  <si>
    <t>Integrationstest</t>
  </si>
  <si>
    <t>Project Closure</t>
  </si>
  <si>
    <t>Projektformulering</t>
  </si>
  <si>
    <t>Accepttestspecifikation</t>
  </si>
  <si>
    <t>HW Arkitektur/Design</t>
  </si>
  <si>
    <t>SW Arkitektur/Design</t>
  </si>
  <si>
    <t>2.6</t>
  </si>
  <si>
    <t>Implementation</t>
  </si>
  <si>
    <t>Rapport dokumenter</t>
  </si>
  <si>
    <t>Tidsplan</t>
  </si>
  <si>
    <t>Logbog</t>
  </si>
  <si>
    <t>Referencer</t>
  </si>
  <si>
    <t>2.8</t>
  </si>
  <si>
    <t>Diskussion</t>
  </si>
  <si>
    <t>Processrapport</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</si>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</sst>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8" fillId="0" borderId="0" xfId="0" applyNumberFormat="1" applyFont="1" applyBorder="1" applyAlignment="1" applyProtection="1">
      <alignment horizontal="center" vertical="center"/>
    </xf>
  </cellXfs>
  <cellStyles count="44">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40 % - Farve1" xfId="7" builtinId="31" customBuiltin="1"/>
    <cellStyle name="40 % - Farve2" xfId="8" builtinId="35" customBuiltin="1"/>
    <cellStyle name="40 % - Farve3" xfId="9" builtinId="39" customBuiltin="1"/>
    <cellStyle name="40 % - Farve4" xfId="10" builtinId="43" customBuiltin="1"/>
    <cellStyle name="40 % - Farve5" xfId="11" builtinId="47" customBuiltin="1"/>
    <cellStyle name="40 % - Farve6" xfId="12" builtinId="51" customBuiltin="1"/>
    <cellStyle name="60 % - Farve1" xfId="13" builtinId="32" customBuiltin="1"/>
    <cellStyle name="60 % - Farve2" xfId="14" builtinId="36" customBuiltin="1"/>
    <cellStyle name="60 % - Farve3" xfId="15" builtinId="40" customBuiltin="1"/>
    <cellStyle name="60 % - Farve4" xfId="16" builtinId="44" customBuiltin="1"/>
    <cellStyle name="60 % - Farve5" xfId="17" builtinId="48" customBuiltin="1"/>
    <cellStyle name="60 % - Farve6" xfId="18" builtinId="52" customBuiltin="1"/>
    <cellStyle name="Advarselstekst" xfId="43" builtinId="11" customBuiltin="1"/>
    <cellStyle name="Bemærk!" xfId="38" builtinId="10" customBuiltin="1"/>
    <cellStyle name="Beregning" xfId="26" builtinId="22" customBuiltin="1"/>
    <cellStyle name="Farve1" xfId="19" builtinId="29" customBuiltin="1"/>
    <cellStyle name="Farve2" xfId="20" builtinId="33" customBuiltin="1"/>
    <cellStyle name="Farve3" xfId="21" builtinId="37" customBuiltin="1"/>
    <cellStyle name="Farve4" xfId="22" builtinId="41" customBuiltin="1"/>
    <cellStyle name="Farve5" xfId="23" builtinId="45" customBuiltin="1"/>
    <cellStyle name="Farve6" xfId="24" builtinId="49" customBuiltin="1"/>
    <cellStyle name="Forklarende tekst" xfId="28" builtinId="53" customBuiltin="1"/>
    <cellStyle name="God" xfId="29" builtinId="26" customBuiltin="1"/>
    <cellStyle name="Input" xfId="35" builtinId="20" customBuiltin="1"/>
    <cellStyle name="Kontrollér celle" xfId="27" builtinId="23" customBuiltin="1"/>
    <cellStyle name="Link" xfId="34" builtinId="8"/>
    <cellStyle name="Neutral" xfId="37" builtinId="28" customBuiltin="1"/>
    <cellStyle name="Normal" xfId="0" builtinId="0"/>
    <cellStyle name="Output" xfId="39" builtinId="21" customBuiltin="1"/>
    <cellStyle name="Overskrift 1" xfId="30" builtinId="16" customBuiltin="1"/>
    <cellStyle name="Overskrift 2" xfId="31" builtinId="17" customBuiltin="1"/>
    <cellStyle name="Overskrift 3" xfId="32" builtinId="18" customBuiltin="1"/>
    <cellStyle name="Overskrift 4" xfId="33" builtinId="19" customBuiltin="1"/>
    <cellStyle name="Procent" xfId="40" builtinId="5"/>
    <cellStyle name="Sammenkædet celle" xfId="36" builtinId="24" customBuiltin="1"/>
    <cellStyle name="Titel" xfId="41" builtinId="15" customBuiltin="1"/>
    <cellStyle name="Total" xfId="42" builtinId="25" customBuiltin="1"/>
    <cellStyle name="Ugyldig" xfId="25" builtinId="27" customBuiltin="1"/>
  </cellStyles>
  <dxfs count="11">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2"/>
  <sheetViews>
    <sheetView showGridLines="0" tabSelected="1" zoomScale="70" zoomScaleNormal="70" workbookViewId="0">
      <pane ySplit="7" topLeftCell="A8" activePane="bottomLeft" state="frozen"/>
      <selection pane="bottomLeft" activeCell="B25" sqref="B25"/>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7" t="s">
        <v>16</v>
      </c>
      <c r="B1" s="13"/>
      <c r="C1" s="13"/>
      <c r="D1" s="13"/>
      <c r="E1" s="13"/>
      <c r="F1" s="13"/>
      <c r="I1" s="72"/>
      <c r="K1" s="75"/>
      <c r="L1" s="75"/>
      <c r="M1" s="75"/>
      <c r="N1" s="75"/>
      <c r="O1" s="75"/>
      <c r="P1" s="75"/>
      <c r="Q1" s="75"/>
      <c r="R1" s="75"/>
      <c r="S1" s="75"/>
      <c r="T1" s="75"/>
      <c r="U1" s="75"/>
      <c r="V1" s="75"/>
      <c r="W1" s="75"/>
      <c r="X1" s="75"/>
      <c r="Y1" s="75"/>
      <c r="Z1" s="75"/>
      <c r="AA1" s="75"/>
      <c r="AB1" s="75"/>
      <c r="AC1" s="75"/>
      <c r="AD1" s="75"/>
      <c r="AE1" s="75"/>
    </row>
    <row r="2" spans="1:66" ht="18" customHeight="1" x14ac:dyDescent="0.25">
      <c r="A2" s="18" t="s">
        <v>17</v>
      </c>
      <c r="B2" s="7"/>
      <c r="C2" s="7"/>
      <c r="D2" s="12"/>
      <c r="E2" s="73"/>
      <c r="F2" s="73"/>
      <c r="H2" s="2"/>
    </row>
    <row r="3" spans="1:66" ht="13.8" x14ac:dyDescent="0.25">
      <c r="A3" s="18"/>
      <c r="B3" s="14"/>
      <c r="C3" s="4"/>
      <c r="D3" s="4"/>
      <c r="E3" s="4"/>
      <c r="F3" s="4"/>
      <c r="G3" s="4"/>
      <c r="H3" s="2"/>
      <c r="K3" s="8"/>
      <c r="L3" s="8"/>
      <c r="M3" s="8"/>
      <c r="N3" s="8"/>
      <c r="O3" s="8"/>
      <c r="P3" s="8"/>
      <c r="Q3" s="8"/>
      <c r="R3" s="8"/>
      <c r="S3" s="8"/>
      <c r="T3" s="8"/>
      <c r="U3" s="8"/>
      <c r="V3" s="8"/>
      <c r="W3" s="8"/>
      <c r="X3" s="8"/>
      <c r="Y3" s="8"/>
      <c r="Z3" s="8"/>
      <c r="AA3" s="8"/>
    </row>
    <row r="4" spans="1:66" ht="17.25" customHeight="1" x14ac:dyDescent="0.25">
      <c r="A4" s="52"/>
      <c r="B4" s="56" t="s">
        <v>10</v>
      </c>
      <c r="C4" s="80">
        <v>44077</v>
      </c>
      <c r="D4" s="80"/>
      <c r="E4" s="80"/>
      <c r="F4" s="53"/>
      <c r="G4" s="56" t="s">
        <v>9</v>
      </c>
      <c r="H4" s="71">
        <v>1</v>
      </c>
      <c r="I4" s="54"/>
      <c r="J4" s="16"/>
      <c r="K4" s="77" t="str">
        <f>"Week "&amp;(K6-($C$4-WEEKDAY($C$4,1)+2))/7+1</f>
        <v>Week 1</v>
      </c>
      <c r="L4" s="78"/>
      <c r="M4" s="78"/>
      <c r="N4" s="78"/>
      <c r="O4" s="78"/>
      <c r="P4" s="78"/>
      <c r="Q4" s="79"/>
      <c r="R4" s="77" t="str">
        <f>"Week "&amp;(R6-($C$4-WEEKDAY($C$4,1)+2))/7+1</f>
        <v>Week 2</v>
      </c>
      <c r="S4" s="78"/>
      <c r="T4" s="78"/>
      <c r="U4" s="78"/>
      <c r="V4" s="78"/>
      <c r="W4" s="78"/>
      <c r="X4" s="79"/>
      <c r="Y4" s="77" t="str">
        <f>"Week "&amp;(Y6-($C$4-WEEKDAY($C$4,1)+2))/7+1</f>
        <v>Week 3</v>
      </c>
      <c r="Z4" s="78"/>
      <c r="AA4" s="78"/>
      <c r="AB4" s="78"/>
      <c r="AC4" s="78"/>
      <c r="AD4" s="78"/>
      <c r="AE4" s="79"/>
      <c r="AF4" s="77" t="str">
        <f>"Week "&amp;(AF6-($C$4-WEEKDAY($C$4,1)+2))/7+1</f>
        <v>Week 4</v>
      </c>
      <c r="AG4" s="78"/>
      <c r="AH4" s="78"/>
      <c r="AI4" s="78"/>
      <c r="AJ4" s="78"/>
      <c r="AK4" s="78"/>
      <c r="AL4" s="79"/>
      <c r="AM4" s="77" t="str">
        <f>"Week "&amp;(AM6-($C$4-WEEKDAY($C$4,1)+2))/7+1</f>
        <v>Week 5</v>
      </c>
      <c r="AN4" s="78"/>
      <c r="AO4" s="78"/>
      <c r="AP4" s="78"/>
      <c r="AQ4" s="78"/>
      <c r="AR4" s="78"/>
      <c r="AS4" s="79"/>
      <c r="AT4" s="77" t="str">
        <f>"Week "&amp;(AT6-($C$4-WEEKDAY($C$4,1)+2))/7+1</f>
        <v>Week 6</v>
      </c>
      <c r="AU4" s="78"/>
      <c r="AV4" s="78"/>
      <c r="AW4" s="78"/>
      <c r="AX4" s="78"/>
      <c r="AY4" s="78"/>
      <c r="AZ4" s="79"/>
      <c r="BA4" s="77" t="str">
        <f>"Week "&amp;(BA6-($C$4-WEEKDAY($C$4,1)+2))/7+1</f>
        <v>Week 7</v>
      </c>
      <c r="BB4" s="78"/>
      <c r="BC4" s="78"/>
      <c r="BD4" s="78"/>
      <c r="BE4" s="78"/>
      <c r="BF4" s="78"/>
      <c r="BG4" s="79"/>
      <c r="BH4" s="77" t="str">
        <f>"Week "&amp;(BH6-($C$4-WEEKDAY($C$4,1)+2))/7+1</f>
        <v>Week 8</v>
      </c>
      <c r="BI4" s="78"/>
      <c r="BJ4" s="78"/>
      <c r="BK4" s="78"/>
      <c r="BL4" s="78"/>
      <c r="BM4" s="78"/>
      <c r="BN4" s="79"/>
    </row>
    <row r="5" spans="1:66" ht="17.25" customHeight="1" x14ac:dyDescent="0.25">
      <c r="A5" s="52"/>
      <c r="B5" s="56" t="s">
        <v>11</v>
      </c>
      <c r="C5" s="76" t="s">
        <v>12</v>
      </c>
      <c r="D5" s="76"/>
      <c r="E5" s="76"/>
      <c r="F5" s="55"/>
      <c r="G5" s="55"/>
      <c r="H5" s="55"/>
      <c r="I5" s="55"/>
      <c r="J5" s="16"/>
      <c r="K5" s="81">
        <f>K6</f>
        <v>44074</v>
      </c>
      <c r="L5" s="82"/>
      <c r="M5" s="82"/>
      <c r="N5" s="82"/>
      <c r="O5" s="82"/>
      <c r="P5" s="82"/>
      <c r="Q5" s="83"/>
      <c r="R5" s="81">
        <f>R6</f>
        <v>44081</v>
      </c>
      <c r="S5" s="82"/>
      <c r="T5" s="82"/>
      <c r="U5" s="82"/>
      <c r="V5" s="82"/>
      <c r="W5" s="82"/>
      <c r="X5" s="83"/>
      <c r="Y5" s="81">
        <f>Y6</f>
        <v>44088</v>
      </c>
      <c r="Z5" s="82"/>
      <c r="AA5" s="82"/>
      <c r="AB5" s="82"/>
      <c r="AC5" s="82"/>
      <c r="AD5" s="82"/>
      <c r="AE5" s="83"/>
      <c r="AF5" s="81">
        <f>AF6</f>
        <v>44095</v>
      </c>
      <c r="AG5" s="82"/>
      <c r="AH5" s="82"/>
      <c r="AI5" s="82"/>
      <c r="AJ5" s="82"/>
      <c r="AK5" s="82"/>
      <c r="AL5" s="83"/>
      <c r="AM5" s="81">
        <f>AM6</f>
        <v>44102</v>
      </c>
      <c r="AN5" s="82"/>
      <c r="AO5" s="82"/>
      <c r="AP5" s="82"/>
      <c r="AQ5" s="82"/>
      <c r="AR5" s="82"/>
      <c r="AS5" s="83"/>
      <c r="AT5" s="81">
        <f>AT6</f>
        <v>44109</v>
      </c>
      <c r="AU5" s="82"/>
      <c r="AV5" s="82"/>
      <c r="AW5" s="82"/>
      <c r="AX5" s="82"/>
      <c r="AY5" s="82"/>
      <c r="AZ5" s="83"/>
      <c r="BA5" s="81">
        <f>BA6</f>
        <v>44116</v>
      </c>
      <c r="BB5" s="82"/>
      <c r="BC5" s="82"/>
      <c r="BD5" s="82"/>
      <c r="BE5" s="82"/>
      <c r="BF5" s="82"/>
      <c r="BG5" s="83"/>
      <c r="BH5" s="81">
        <f>BH6</f>
        <v>44123</v>
      </c>
      <c r="BI5" s="82"/>
      <c r="BJ5" s="82"/>
      <c r="BK5" s="82"/>
      <c r="BL5" s="82"/>
      <c r="BM5" s="82"/>
      <c r="BN5" s="83"/>
    </row>
    <row r="6" spans="1:66" x14ac:dyDescent="0.25">
      <c r="A6" s="15"/>
      <c r="B6" s="16"/>
      <c r="C6" s="16"/>
      <c r="D6" s="17"/>
      <c r="E6" s="16"/>
      <c r="F6" s="16"/>
      <c r="G6" s="16"/>
      <c r="H6" s="16"/>
      <c r="I6" s="16"/>
      <c r="J6" s="16"/>
      <c r="K6" s="40">
        <f>C4-WEEKDAY(C4,1)+2+7*(H4-1)</f>
        <v>44074</v>
      </c>
      <c r="L6" s="31">
        <f t="shared" ref="L6:AQ6" si="0">K6+1</f>
        <v>44075</v>
      </c>
      <c r="M6" s="31">
        <f t="shared" si="0"/>
        <v>44076</v>
      </c>
      <c r="N6" s="31">
        <f t="shared" si="0"/>
        <v>44077</v>
      </c>
      <c r="O6" s="31">
        <f t="shared" si="0"/>
        <v>44078</v>
      </c>
      <c r="P6" s="31">
        <f t="shared" si="0"/>
        <v>44079</v>
      </c>
      <c r="Q6" s="41">
        <f t="shared" si="0"/>
        <v>44080</v>
      </c>
      <c r="R6" s="40">
        <f t="shared" si="0"/>
        <v>44081</v>
      </c>
      <c r="S6" s="31">
        <f t="shared" si="0"/>
        <v>44082</v>
      </c>
      <c r="T6" s="31">
        <f t="shared" si="0"/>
        <v>44083</v>
      </c>
      <c r="U6" s="31">
        <f t="shared" si="0"/>
        <v>44084</v>
      </c>
      <c r="V6" s="31">
        <f t="shared" si="0"/>
        <v>44085</v>
      </c>
      <c r="W6" s="31">
        <f t="shared" si="0"/>
        <v>44086</v>
      </c>
      <c r="X6" s="41">
        <f t="shared" si="0"/>
        <v>44087</v>
      </c>
      <c r="Y6" s="40">
        <f t="shared" si="0"/>
        <v>44088</v>
      </c>
      <c r="Z6" s="31">
        <f t="shared" si="0"/>
        <v>44089</v>
      </c>
      <c r="AA6" s="31">
        <f t="shared" si="0"/>
        <v>44090</v>
      </c>
      <c r="AB6" s="31">
        <f t="shared" si="0"/>
        <v>44091</v>
      </c>
      <c r="AC6" s="31">
        <f t="shared" si="0"/>
        <v>44092</v>
      </c>
      <c r="AD6" s="31">
        <f t="shared" si="0"/>
        <v>44093</v>
      </c>
      <c r="AE6" s="41">
        <f t="shared" si="0"/>
        <v>44094</v>
      </c>
      <c r="AF6" s="40">
        <f t="shared" si="0"/>
        <v>44095</v>
      </c>
      <c r="AG6" s="31">
        <f t="shared" si="0"/>
        <v>44096</v>
      </c>
      <c r="AH6" s="31">
        <f t="shared" si="0"/>
        <v>44097</v>
      </c>
      <c r="AI6" s="31">
        <f t="shared" si="0"/>
        <v>44098</v>
      </c>
      <c r="AJ6" s="31">
        <f t="shared" si="0"/>
        <v>44099</v>
      </c>
      <c r="AK6" s="31">
        <f t="shared" si="0"/>
        <v>44100</v>
      </c>
      <c r="AL6" s="41">
        <f t="shared" si="0"/>
        <v>44101</v>
      </c>
      <c r="AM6" s="40">
        <f t="shared" si="0"/>
        <v>44102</v>
      </c>
      <c r="AN6" s="31">
        <f t="shared" si="0"/>
        <v>44103</v>
      </c>
      <c r="AO6" s="31">
        <f t="shared" si="0"/>
        <v>44104</v>
      </c>
      <c r="AP6" s="31">
        <f t="shared" si="0"/>
        <v>44105</v>
      </c>
      <c r="AQ6" s="31">
        <f t="shared" si="0"/>
        <v>44106</v>
      </c>
      <c r="AR6" s="31">
        <f t="shared" ref="AR6:BN6" si="1">AQ6+1</f>
        <v>44107</v>
      </c>
      <c r="AS6" s="41">
        <f t="shared" si="1"/>
        <v>44108</v>
      </c>
      <c r="AT6" s="40">
        <f t="shared" si="1"/>
        <v>44109</v>
      </c>
      <c r="AU6" s="31">
        <f t="shared" si="1"/>
        <v>44110</v>
      </c>
      <c r="AV6" s="31">
        <f t="shared" si="1"/>
        <v>44111</v>
      </c>
      <c r="AW6" s="31">
        <f t="shared" si="1"/>
        <v>44112</v>
      </c>
      <c r="AX6" s="31">
        <f t="shared" si="1"/>
        <v>44113</v>
      </c>
      <c r="AY6" s="31">
        <f t="shared" si="1"/>
        <v>44114</v>
      </c>
      <c r="AZ6" s="41">
        <f t="shared" si="1"/>
        <v>44115</v>
      </c>
      <c r="BA6" s="40">
        <f t="shared" si="1"/>
        <v>44116</v>
      </c>
      <c r="BB6" s="31">
        <f t="shared" si="1"/>
        <v>44117</v>
      </c>
      <c r="BC6" s="31">
        <f t="shared" si="1"/>
        <v>44118</v>
      </c>
      <c r="BD6" s="31">
        <f t="shared" si="1"/>
        <v>44119</v>
      </c>
      <c r="BE6" s="31">
        <f t="shared" si="1"/>
        <v>44120</v>
      </c>
      <c r="BF6" s="31">
        <f t="shared" si="1"/>
        <v>44121</v>
      </c>
      <c r="BG6" s="41">
        <f t="shared" si="1"/>
        <v>44122</v>
      </c>
      <c r="BH6" s="40">
        <f t="shared" si="1"/>
        <v>44123</v>
      </c>
      <c r="BI6" s="31">
        <f t="shared" si="1"/>
        <v>44124</v>
      </c>
      <c r="BJ6" s="31">
        <f t="shared" si="1"/>
        <v>44125</v>
      </c>
      <c r="BK6" s="31">
        <f t="shared" si="1"/>
        <v>44126</v>
      </c>
      <c r="BL6" s="31">
        <f t="shared" si="1"/>
        <v>44127</v>
      </c>
      <c r="BM6" s="31">
        <f t="shared" si="1"/>
        <v>44128</v>
      </c>
      <c r="BN6" s="41">
        <f t="shared" si="1"/>
        <v>44129</v>
      </c>
    </row>
    <row r="7" spans="1:66" s="66" customFormat="1" ht="24.6" thickBot="1" x14ac:dyDescent="0.3">
      <c r="A7" s="58" t="s">
        <v>0</v>
      </c>
      <c r="B7" s="59" t="s">
        <v>1</v>
      </c>
      <c r="C7" s="60" t="s">
        <v>2</v>
      </c>
      <c r="D7" s="61" t="s">
        <v>8</v>
      </c>
      <c r="E7" s="62" t="s">
        <v>3</v>
      </c>
      <c r="F7" s="62" t="s">
        <v>4</v>
      </c>
      <c r="G7" s="60" t="s">
        <v>5</v>
      </c>
      <c r="H7" s="60" t="s">
        <v>6</v>
      </c>
      <c r="I7" s="60" t="s">
        <v>7</v>
      </c>
      <c r="J7" s="60"/>
      <c r="K7" s="63" t="str">
        <f t="shared" ref="K7:AP7" si="2">CHOOSE(WEEKDAY(K6,1),"S","M","T","W","T","F","S")</f>
        <v>M</v>
      </c>
      <c r="L7" s="64" t="str">
        <f t="shared" si="2"/>
        <v>T</v>
      </c>
      <c r="M7" s="64" t="str">
        <f t="shared" si="2"/>
        <v>W</v>
      </c>
      <c r="N7" s="64" t="str">
        <f t="shared" si="2"/>
        <v>T</v>
      </c>
      <c r="O7" s="64" t="str">
        <f t="shared" si="2"/>
        <v>F</v>
      </c>
      <c r="P7" s="64" t="str">
        <f t="shared" si="2"/>
        <v>S</v>
      </c>
      <c r="Q7" s="65" t="str">
        <f t="shared" si="2"/>
        <v>S</v>
      </c>
      <c r="R7" s="63" t="str">
        <f t="shared" si="2"/>
        <v>M</v>
      </c>
      <c r="S7" s="64" t="str">
        <f t="shared" si="2"/>
        <v>T</v>
      </c>
      <c r="T7" s="64" t="str">
        <f t="shared" si="2"/>
        <v>W</v>
      </c>
      <c r="U7" s="64" t="str">
        <f t="shared" si="2"/>
        <v>T</v>
      </c>
      <c r="V7" s="64" t="str">
        <f t="shared" si="2"/>
        <v>F</v>
      </c>
      <c r="W7" s="64" t="str">
        <f t="shared" si="2"/>
        <v>S</v>
      </c>
      <c r="X7" s="65" t="str">
        <f t="shared" si="2"/>
        <v>S</v>
      </c>
      <c r="Y7" s="63" t="str">
        <f t="shared" si="2"/>
        <v>M</v>
      </c>
      <c r="Z7" s="64" t="str">
        <f t="shared" si="2"/>
        <v>T</v>
      </c>
      <c r="AA7" s="64" t="str">
        <f t="shared" si="2"/>
        <v>W</v>
      </c>
      <c r="AB7" s="64" t="str">
        <f t="shared" si="2"/>
        <v>T</v>
      </c>
      <c r="AC7" s="64" t="str">
        <f t="shared" si="2"/>
        <v>F</v>
      </c>
      <c r="AD7" s="64" t="str">
        <f t="shared" si="2"/>
        <v>S</v>
      </c>
      <c r="AE7" s="65" t="str">
        <f t="shared" si="2"/>
        <v>S</v>
      </c>
      <c r="AF7" s="63" t="str">
        <f t="shared" si="2"/>
        <v>M</v>
      </c>
      <c r="AG7" s="64" t="str">
        <f t="shared" si="2"/>
        <v>T</v>
      </c>
      <c r="AH7" s="64" t="str">
        <f t="shared" si="2"/>
        <v>W</v>
      </c>
      <c r="AI7" s="64" t="str">
        <f t="shared" si="2"/>
        <v>T</v>
      </c>
      <c r="AJ7" s="64" t="str">
        <f t="shared" si="2"/>
        <v>F</v>
      </c>
      <c r="AK7" s="64" t="str">
        <f t="shared" si="2"/>
        <v>S</v>
      </c>
      <c r="AL7" s="65" t="str">
        <f t="shared" si="2"/>
        <v>S</v>
      </c>
      <c r="AM7" s="63" t="str">
        <f t="shared" si="2"/>
        <v>M</v>
      </c>
      <c r="AN7" s="64" t="str">
        <f t="shared" si="2"/>
        <v>T</v>
      </c>
      <c r="AO7" s="64" t="str">
        <f t="shared" si="2"/>
        <v>W</v>
      </c>
      <c r="AP7" s="64" t="str">
        <f t="shared" si="2"/>
        <v>T</v>
      </c>
      <c r="AQ7" s="64" t="str">
        <f t="shared" ref="AQ7:BN7" si="3">CHOOSE(WEEKDAY(AQ6,1),"S","M","T","W","T","F","S")</f>
        <v>F</v>
      </c>
      <c r="AR7" s="64" t="str">
        <f t="shared" si="3"/>
        <v>S</v>
      </c>
      <c r="AS7" s="65" t="str">
        <f t="shared" si="3"/>
        <v>S</v>
      </c>
      <c r="AT7" s="63" t="str">
        <f t="shared" si="3"/>
        <v>M</v>
      </c>
      <c r="AU7" s="64" t="str">
        <f t="shared" si="3"/>
        <v>T</v>
      </c>
      <c r="AV7" s="64" t="str">
        <f t="shared" si="3"/>
        <v>W</v>
      </c>
      <c r="AW7" s="64" t="str">
        <f t="shared" si="3"/>
        <v>T</v>
      </c>
      <c r="AX7" s="64" t="str">
        <f t="shared" si="3"/>
        <v>F</v>
      </c>
      <c r="AY7" s="64" t="str">
        <f t="shared" si="3"/>
        <v>S</v>
      </c>
      <c r="AZ7" s="65" t="str">
        <f t="shared" si="3"/>
        <v>S</v>
      </c>
      <c r="BA7" s="63" t="str">
        <f t="shared" si="3"/>
        <v>M</v>
      </c>
      <c r="BB7" s="64" t="str">
        <f t="shared" si="3"/>
        <v>T</v>
      </c>
      <c r="BC7" s="64" t="str">
        <f t="shared" si="3"/>
        <v>W</v>
      </c>
      <c r="BD7" s="64" t="str">
        <f t="shared" si="3"/>
        <v>T</v>
      </c>
      <c r="BE7" s="64" t="str">
        <f t="shared" si="3"/>
        <v>F</v>
      </c>
      <c r="BF7" s="64" t="str">
        <f t="shared" si="3"/>
        <v>S</v>
      </c>
      <c r="BG7" s="65" t="str">
        <f t="shared" si="3"/>
        <v>S</v>
      </c>
      <c r="BH7" s="63" t="str">
        <f t="shared" si="3"/>
        <v>M</v>
      </c>
      <c r="BI7" s="64" t="str">
        <f t="shared" si="3"/>
        <v>T</v>
      </c>
      <c r="BJ7" s="64" t="str">
        <f t="shared" si="3"/>
        <v>W</v>
      </c>
      <c r="BK7" s="64" t="str">
        <f t="shared" si="3"/>
        <v>T</v>
      </c>
      <c r="BL7" s="64" t="str">
        <f t="shared" si="3"/>
        <v>F</v>
      </c>
      <c r="BM7" s="64" t="str">
        <f t="shared" si="3"/>
        <v>S</v>
      </c>
      <c r="BN7" s="65" t="str">
        <f t="shared" si="3"/>
        <v>S</v>
      </c>
    </row>
    <row r="8" spans="1:66" s="21" customFormat="1" ht="17.399999999999999" x14ac:dyDescent="0.25">
      <c r="A8" s="32" t="str">
        <f>IF(ISERROR(VALUE(SUBSTITUTE(prevWBS,".",""))),"1",IF(ISERROR(FIND("`",SUBSTITUTE(prevWBS,".","`",1))),TEXT(VALUE(prevWBS)+1,"#"),TEXT(VALUE(LEFT(prevWBS,FIND("`",SUBSTITUTE(prevWBS,".","`",1))-1))+1,"#")))</f>
        <v>1</v>
      </c>
      <c r="B8" s="33" t="s">
        <v>19</v>
      </c>
      <c r="C8" s="34"/>
      <c r="D8" s="35"/>
      <c r="E8" s="36"/>
      <c r="F8" s="57" t="str">
        <f>IF(ISBLANK(E8)," - ",IF(G8=0,E8,E8+G8-1))</f>
        <v xml:space="preserve"> - </v>
      </c>
      <c r="G8" s="37"/>
      <c r="H8" s="38"/>
      <c r="I8" s="39" t="str">
        <f t="shared" ref="I8:I31" si="4">IF(OR(F8=0,E8=0)," - ",NETWORKDAYS(E8,F8))</f>
        <v xml:space="preserve"> - </v>
      </c>
      <c r="J8" s="42"/>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row>
    <row r="9" spans="1:66" s="27" customFormat="1" ht="17.399999999999999" x14ac:dyDescent="0.25">
      <c r="A9" s="2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20</v>
      </c>
      <c r="D9" s="69"/>
      <c r="E9" s="45">
        <v>44077</v>
      </c>
      <c r="F9" s="46">
        <f>IF(ISBLANK(E9)," - ",IF(G9=0,E9,E9+G9-1))</f>
        <v>44091</v>
      </c>
      <c r="G9" s="28">
        <v>15</v>
      </c>
      <c r="H9" s="29">
        <v>1</v>
      </c>
      <c r="I9" s="30">
        <v>10</v>
      </c>
      <c r="J9" s="43"/>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row>
    <row r="10" spans="1:66" s="27" customFormat="1" ht="17.399999999999999" x14ac:dyDescent="0.25">
      <c r="A10" s="26" t="str">
        <f t="shared" si="5"/>
        <v>1.2</v>
      </c>
      <c r="B10" s="68" t="s">
        <v>14</v>
      </c>
      <c r="D10" s="69"/>
      <c r="E10" s="45">
        <v>44092</v>
      </c>
      <c r="F10" s="46">
        <f t="shared" ref="F10:F31" si="6">IF(ISBLANK(E10)," - ",IF(G10=0,E10,E10+G10-1))</f>
        <v>44105</v>
      </c>
      <c r="G10" s="28">
        <v>14</v>
      </c>
      <c r="H10" s="29">
        <v>0.6</v>
      </c>
      <c r="I10" s="30">
        <f t="shared" si="4"/>
        <v>10</v>
      </c>
      <c r="J10" s="43"/>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row>
    <row r="11" spans="1:66" s="27" customFormat="1" ht="17.399999999999999" x14ac:dyDescent="0.25">
      <c r="A11" s="26" t="str">
        <f t="shared" si="5"/>
        <v>1.3</v>
      </c>
      <c r="B11" s="68" t="s">
        <v>21</v>
      </c>
      <c r="D11" s="69"/>
      <c r="E11" s="45">
        <v>44108</v>
      </c>
      <c r="F11" s="46">
        <f t="shared" si="6"/>
        <v>44111</v>
      </c>
      <c r="G11" s="28">
        <v>4</v>
      </c>
      <c r="H11" s="29">
        <v>0</v>
      </c>
      <c r="I11" s="30">
        <f t="shared" si="4"/>
        <v>3</v>
      </c>
      <c r="J11" s="43"/>
      <c r="K11" s="49"/>
      <c r="L11" s="49"/>
      <c r="M11" s="50"/>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row>
    <row r="12" spans="1:66" s="27" customFormat="1" ht="17.399999999999999" x14ac:dyDescent="0.25">
      <c r="A12" s="26" t="str">
        <f t="shared" si="5"/>
        <v>1.4</v>
      </c>
      <c r="B12" s="68" t="s">
        <v>22</v>
      </c>
      <c r="D12" s="69"/>
      <c r="E12" s="45">
        <v>44109</v>
      </c>
      <c r="F12" s="46">
        <f t="shared" si="6"/>
        <v>44112</v>
      </c>
      <c r="G12" s="28">
        <v>4</v>
      </c>
      <c r="H12" s="29">
        <v>0.75</v>
      </c>
      <c r="I12" s="30">
        <f t="shared" si="4"/>
        <v>4</v>
      </c>
      <c r="J12" s="43"/>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row>
    <row r="13" spans="1:66" s="27" customFormat="1" ht="17.399999999999999" x14ac:dyDescent="0.25">
      <c r="A13"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70" t="s">
        <v>23</v>
      </c>
      <c r="D13" s="69"/>
      <c r="E13" s="45">
        <v>44110</v>
      </c>
      <c r="F13" s="46">
        <f t="shared" si="6"/>
        <v>44111</v>
      </c>
      <c r="G13" s="28">
        <v>2</v>
      </c>
      <c r="H13" s="29">
        <v>0.5</v>
      </c>
      <c r="I13" s="30">
        <f t="shared" si="4"/>
        <v>2</v>
      </c>
      <c r="J13" s="43"/>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row>
    <row r="14" spans="1:66" s="27" customFormat="1" ht="17.399999999999999" x14ac:dyDescent="0.25">
      <c r="A14"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70" t="s">
        <v>24</v>
      </c>
      <c r="D14" s="69"/>
      <c r="E14" s="45">
        <v>44111</v>
      </c>
      <c r="F14" s="46">
        <f t="shared" si="6"/>
        <v>44113</v>
      </c>
      <c r="G14" s="28">
        <v>3</v>
      </c>
      <c r="H14" s="29">
        <v>0.5</v>
      </c>
      <c r="I14" s="30">
        <f t="shared" si="4"/>
        <v>3</v>
      </c>
      <c r="J14" s="43"/>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row>
    <row r="15" spans="1:66" s="27" customFormat="1" ht="17.399999999999999" x14ac:dyDescent="0.25">
      <c r="A15" s="26" t="str">
        <f t="shared" si="5"/>
        <v>1.5</v>
      </c>
      <c r="B15" s="68" t="s">
        <v>25</v>
      </c>
      <c r="D15" s="69"/>
      <c r="E15" s="45">
        <v>44112</v>
      </c>
      <c r="F15" s="46">
        <f t="shared" si="6"/>
        <v>44116</v>
      </c>
      <c r="G15" s="28">
        <v>5</v>
      </c>
      <c r="H15" s="29">
        <v>0</v>
      </c>
      <c r="I15" s="30">
        <f t="shared" si="4"/>
        <v>3</v>
      </c>
      <c r="J15" s="43"/>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row>
    <row r="16" spans="1:66" s="21" customFormat="1" ht="17.399999999999999" x14ac:dyDescent="0.25">
      <c r="A16" s="19" t="str">
        <f>IF(ISERROR(VALUE(SUBSTITUTE(prevWBS,".",""))),"1",IF(ISERROR(FIND("`",SUBSTITUTE(prevWBS,".","`",1))),TEXT(VALUE(prevWBS)+1,"#"),TEXT(VALUE(LEFT(prevWBS,FIND("`",SUBSTITUTE(prevWBS,".","`",1))-1))+1,"#")))</f>
        <v>2</v>
      </c>
      <c r="B16" s="20" t="s">
        <v>32</v>
      </c>
      <c r="D16" s="22"/>
      <c r="E16" s="47"/>
      <c r="F16" s="47" t="str">
        <f t="shared" si="6"/>
        <v xml:space="preserve"> - </v>
      </c>
      <c r="G16" s="23"/>
      <c r="H16" s="24"/>
      <c r="I16" s="25" t="str">
        <f t="shared" si="4"/>
        <v xml:space="preserve"> - </v>
      </c>
      <c r="J16" s="44"/>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27" customFormat="1" ht="17.399999999999999" x14ac:dyDescent="0.25">
      <c r="A1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68" t="s">
        <v>26</v>
      </c>
      <c r="D17" s="69"/>
      <c r="E17" s="45">
        <v>44077</v>
      </c>
      <c r="F17" s="46">
        <f t="shared" si="6"/>
        <v>44091</v>
      </c>
      <c r="G17" s="28">
        <v>15</v>
      </c>
      <c r="H17" s="29">
        <v>0</v>
      </c>
      <c r="I17" s="30">
        <f t="shared" si="4"/>
        <v>11</v>
      </c>
      <c r="J17" s="43"/>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row>
    <row r="18" spans="1:66" s="27" customFormat="1" ht="17.399999999999999" x14ac:dyDescent="0.25">
      <c r="A1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68" t="s">
        <v>15</v>
      </c>
      <c r="D18" s="69"/>
      <c r="E18" s="45">
        <v>44092</v>
      </c>
      <c r="F18" s="46">
        <f t="shared" si="6"/>
        <v>44101</v>
      </c>
      <c r="G18" s="28">
        <v>10</v>
      </c>
      <c r="H18" s="29">
        <v>0</v>
      </c>
      <c r="I18" s="30">
        <f t="shared" si="4"/>
        <v>6</v>
      </c>
      <c r="J18" s="43"/>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row>
    <row r="19" spans="1:66" s="27" customFormat="1" ht="17.399999999999999" x14ac:dyDescent="0.25">
      <c r="A1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68" t="s">
        <v>18</v>
      </c>
      <c r="D19" s="69"/>
      <c r="E19" s="45">
        <v>44093</v>
      </c>
      <c r="F19" s="46">
        <f t="shared" si="6"/>
        <v>44099</v>
      </c>
      <c r="G19" s="28">
        <v>7</v>
      </c>
      <c r="H19" s="29">
        <v>0</v>
      </c>
      <c r="I19" s="30">
        <f t="shared" si="4"/>
        <v>5</v>
      </c>
      <c r="J19" s="43"/>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row>
    <row r="20" spans="1:66" s="27" customFormat="1" ht="17.399999999999999" x14ac:dyDescent="0.25">
      <c r="A2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68" t="s">
        <v>27</v>
      </c>
      <c r="D20" s="69"/>
      <c r="E20" s="45">
        <v>44093</v>
      </c>
      <c r="F20" s="46">
        <f t="shared" si="6"/>
        <v>44098</v>
      </c>
      <c r="G20" s="28">
        <v>6</v>
      </c>
      <c r="H20" s="29">
        <v>0</v>
      </c>
      <c r="I20" s="30">
        <f t="shared" si="4"/>
        <v>4</v>
      </c>
      <c r="J20" s="43"/>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row>
    <row r="21" spans="1:66" s="27" customFormat="1" ht="18" customHeight="1" x14ac:dyDescent="0.25">
      <c r="A2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68" t="s">
        <v>28</v>
      </c>
      <c r="D21" s="69"/>
      <c r="E21" s="45">
        <v>44118</v>
      </c>
      <c r="F21" s="46">
        <f t="shared" ref="F21" si="7">IF(ISBLANK(E21)," - ",IF(G21=0,E21,E21+G21-1))</f>
        <v>44120</v>
      </c>
      <c r="G21" s="28">
        <v>3</v>
      </c>
      <c r="H21" s="29">
        <v>0</v>
      </c>
      <c r="I21" s="30">
        <f t="shared" ref="I21" si="8">IF(OR(F21=0,E21=0)," - ",NETWORKDAYS(E21,F21))</f>
        <v>3</v>
      </c>
      <c r="J21" s="43"/>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27" customFormat="1" ht="18" customHeight="1" x14ac:dyDescent="0.25">
      <c r="A22" s="26" t="s">
        <v>30</v>
      </c>
      <c r="B22" s="68" t="s">
        <v>29</v>
      </c>
      <c r="D22" s="69"/>
      <c r="E22" s="45">
        <v>44119</v>
      </c>
      <c r="F22" s="46">
        <f>IF(ISBLANK(E22)," - ",IF(G23=0,E22,E22+G23-1))</f>
        <v>44121</v>
      </c>
      <c r="G22" s="28">
        <v>3</v>
      </c>
      <c r="H22" s="29">
        <v>0.2</v>
      </c>
      <c r="I22" s="30">
        <v>5</v>
      </c>
      <c r="J22" s="43"/>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row>
    <row r="23" spans="1:66" s="27" customFormat="1" ht="18" customHeight="1" x14ac:dyDescent="0.25">
      <c r="A23"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3" s="27" t="s">
        <v>31</v>
      </c>
      <c r="D23" s="69"/>
      <c r="E23" s="45">
        <v>44120</v>
      </c>
      <c r="F23" s="46">
        <f>IF(ISBLANK(E23)," - ",IF(G26=0,E23,E23+G26-1))</f>
        <v>44120</v>
      </c>
      <c r="G23" s="28">
        <v>3</v>
      </c>
      <c r="H23" s="29">
        <v>0</v>
      </c>
      <c r="I23" s="30">
        <f>IF(OR(F22=0,E22=0)," - ",NETWORKDAYS(E22,F22))</f>
        <v>2</v>
      </c>
      <c r="J23" s="43"/>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row>
    <row r="24" spans="1:66" s="27" customFormat="1" ht="17.399999999999999" x14ac:dyDescent="0.25">
      <c r="A24" s="27" t="s">
        <v>36</v>
      </c>
      <c r="B24" s="27" t="s">
        <v>37</v>
      </c>
      <c r="E24" s="45">
        <v>44121</v>
      </c>
      <c r="F24" s="46">
        <f>IF(ISBLANK(E24)," - ",IF(G27=0,E24,E24+G27-1))</f>
        <v>44124</v>
      </c>
      <c r="G24" s="28">
        <v>4</v>
      </c>
      <c r="H24" s="29">
        <v>1</v>
      </c>
      <c r="J24" s="43"/>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row>
    <row r="25" spans="1:66" s="27" customFormat="1" ht="17.399999999999999" x14ac:dyDescent="0.25">
      <c r="A25" s="27" t="s">
        <v>39</v>
      </c>
      <c r="E25" s="84"/>
      <c r="F25" s="85"/>
      <c r="G25" s="86"/>
      <c r="H25" s="87"/>
      <c r="J25" s="88"/>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row>
    <row r="26" spans="1:66" s="21" customFormat="1" ht="17.399999999999999" x14ac:dyDescent="0.25">
      <c r="A26" s="19" t="str">
        <f>IF(ISERROR(VALUE(SUBSTITUTE(prevWBS,".",""))),"1",IF(ISERROR(FIND("`",SUBSTITUTE(prevWBS,".","`",1))),TEXT(VALUE(prevWBS)+1,"#"),TEXT(VALUE(LEFT(prevWBS,FIND("`",SUBSTITUTE(prevWBS,".","`",1))-1))+1,"#")))</f>
        <v>3</v>
      </c>
      <c r="B26" s="20" t="s">
        <v>13</v>
      </c>
      <c r="D26" s="22"/>
      <c r="E26" s="47"/>
      <c r="F26" s="47" t="str">
        <f t="shared" si="6"/>
        <v xml:space="preserve"> - </v>
      </c>
      <c r="G26" s="23"/>
      <c r="H26" s="24"/>
      <c r="I26" s="25" t="str">
        <f t="shared" si="4"/>
        <v xml:space="preserve"> - </v>
      </c>
      <c r="J26" s="44"/>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27" customFormat="1" ht="17.399999999999999" x14ac:dyDescent="0.25">
      <c r="A2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68" t="s">
        <v>33</v>
      </c>
      <c r="D27" s="69"/>
      <c r="E27" s="45">
        <v>43871</v>
      </c>
      <c r="F27" s="46">
        <f t="shared" si="6"/>
        <v>43874</v>
      </c>
      <c r="G27" s="28">
        <v>4</v>
      </c>
      <c r="H27" s="29">
        <v>0</v>
      </c>
      <c r="I27" s="30">
        <f t="shared" si="4"/>
        <v>4</v>
      </c>
      <c r="J27" s="43"/>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row>
    <row r="28" spans="1:66" s="27" customFormat="1" ht="17.399999999999999" x14ac:dyDescent="0.25">
      <c r="A28"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68" t="s">
        <v>34</v>
      </c>
      <c r="D28" s="69"/>
      <c r="E28" s="45">
        <v>43872</v>
      </c>
      <c r="F28" s="46">
        <f t="shared" si="6"/>
        <v>43874</v>
      </c>
      <c r="G28" s="28">
        <v>3</v>
      </c>
      <c r="H28" s="29">
        <v>0</v>
      </c>
      <c r="I28" s="30">
        <f t="shared" si="4"/>
        <v>3</v>
      </c>
      <c r="J28" s="43"/>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row>
    <row r="29" spans="1:66" s="27" customFormat="1" ht="17.399999999999999" x14ac:dyDescent="0.25">
      <c r="A29"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68" t="s">
        <v>35</v>
      </c>
      <c r="D29" s="69"/>
      <c r="E29" s="45">
        <v>43873</v>
      </c>
      <c r="F29" s="46">
        <f t="shared" si="6"/>
        <v>43875</v>
      </c>
      <c r="G29" s="28">
        <v>3</v>
      </c>
      <c r="H29" s="29">
        <v>0</v>
      </c>
      <c r="I29" s="30">
        <f t="shared" si="4"/>
        <v>3</v>
      </c>
      <c r="J29" s="43"/>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row>
    <row r="30" spans="1:66" s="27" customFormat="1" ht="17.399999999999999" x14ac:dyDescent="0.25">
      <c r="A30"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68" t="s">
        <v>38</v>
      </c>
      <c r="D30" s="69"/>
      <c r="E30" s="45">
        <v>43874</v>
      </c>
      <c r="F30" s="46">
        <f t="shared" si="6"/>
        <v>43879</v>
      </c>
      <c r="G30" s="28">
        <v>6</v>
      </c>
      <c r="H30" s="29">
        <v>0</v>
      </c>
      <c r="I30" s="30">
        <f t="shared" si="4"/>
        <v>4</v>
      </c>
      <c r="J30" s="43"/>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row>
    <row r="31" spans="1:66" s="27" customFormat="1" ht="17.399999999999999" x14ac:dyDescent="0.25">
      <c r="A31"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68"/>
      <c r="D31" s="69"/>
      <c r="E31" s="45">
        <v>43875</v>
      </c>
      <c r="F31" s="46">
        <f t="shared" si="6"/>
        <v>43877</v>
      </c>
      <c r="G31" s="28">
        <v>3</v>
      </c>
      <c r="H31" s="29">
        <v>0</v>
      </c>
      <c r="I31" s="30">
        <f t="shared" si="4"/>
        <v>1</v>
      </c>
      <c r="J31" s="43"/>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row>
    <row r="32" spans="1:66" s="11" customFormat="1" x14ac:dyDescent="0.25">
      <c r="A32" s="74"/>
      <c r="B32" s="9"/>
      <c r="C32" s="9"/>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0 H23:H31">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49">
      <formula>K$6=TODAY()</formula>
    </cfRule>
  </conditionalFormatting>
  <conditionalFormatting sqref="K8:BN21 K26:BN31">
    <cfRule type="expression" dxfId="9" priority="52">
      <formula>AND($E8&lt;=K$6,ROUNDDOWN(($F8-$E8+1)*$H8,0)+$E8-1&gt;=K$6)</formula>
    </cfRule>
    <cfRule type="expression" dxfId="8" priority="53">
      <formula>AND(NOT(ISBLANK($E8)),$E8&lt;=K$6,$F8&gt;=K$6)</formula>
    </cfRule>
  </conditionalFormatting>
  <conditionalFormatting sqref="K6:BN20 K24:BN31">
    <cfRule type="expression" dxfId="7" priority="12">
      <formula>K$6=TODAY()</formula>
    </cfRule>
  </conditionalFormatting>
  <conditionalFormatting sqref="H21:H25">
    <cfRule type="dataBar" priority="1">
      <dataBar>
        <cfvo type="num" val="0"/>
        <cfvo type="num" val="1"/>
        <color theme="0" tint="-0.34998626667073579"/>
      </dataBar>
      <extLst>
        <ext xmlns:x14="http://schemas.microsoft.com/office/spreadsheetml/2009/9/main" uri="{B025F937-C7B1-47D3-B67F-A62EFF666E3E}">
          <x14:id>{88410ADA-3982-4E0E-87F9-64ECB1CD1972}</x14:id>
        </ext>
      </extLst>
    </cfRule>
  </conditionalFormatting>
  <conditionalFormatting sqref="K21:BN23">
    <cfRule type="expression" dxfId="6" priority="2">
      <formula>K$6=TODAY()</formula>
    </cfRule>
  </conditionalFormatting>
  <conditionalFormatting sqref="K22:BN22">
    <cfRule type="expression" dxfId="5" priority="68">
      <formula>AND(#REF!&lt;=K$6,ROUNDDOWN((#REF!-#REF!+1)*$H22,0)+#REF!-1&gt;=K$6)</formula>
    </cfRule>
    <cfRule type="expression" dxfId="4" priority="69">
      <formula>AND(NOT(ISBLANK(#REF!)),#REF!&lt;=K$6,#REF!&gt;=K$6)</formula>
    </cfRule>
  </conditionalFormatting>
  <conditionalFormatting sqref="K23:BN23">
    <cfRule type="expression" dxfId="3" priority="78">
      <formula>AND(#REF!&lt;=K$6,ROUNDDOWN((#REF!-#REF!+1)*#REF!,0)+#REF!-1&gt;=K$6)</formula>
    </cfRule>
    <cfRule type="expression" dxfId="2" priority="79">
      <formula>AND(NOT(ISBLANK(#REF!)),#REF!&lt;=K$6,#REF!&gt;=K$6)</formula>
    </cfRule>
  </conditionalFormatting>
  <conditionalFormatting sqref="K24:BN25">
    <cfRule type="expression" dxfId="1" priority="80">
      <formula>AND($E22&lt;=K$6,ROUNDDOWN(($F22-$E22+1)*$H23,0)+$E22-1&gt;=K$6)</formula>
    </cfRule>
    <cfRule type="expression" dxfId="0" priority="81">
      <formula>AND(NOT(ISBLANK($E22)),$E22&lt;=K$6,$F22&gt;=K$6)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G13:H13 G12 G14:H14 E16 E26 G15 G11 G16:H16 G26:H26 H20 H18 H19 H27:H30" unlockedFormula="1"/>
    <ignoredError sqref="A26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H23:H31</xm:sqref>
        </x14:conditionalFormatting>
        <x14:conditionalFormatting xmlns:xm="http://schemas.microsoft.com/office/excel/2006/main">
          <x14:cfRule type="dataBar" id="{88410ADA-3982-4E0E-87F9-64ECB1CD1972}">
            <x14:dataBar minLength="0" maxLength="100" gradient="0">
              <x14:cfvo type="num">
                <xm:f>0</xm:f>
              </x14:cfvo>
              <x14:cfvo type="num">
                <xm:f>1</xm:f>
              </x14:cfvo>
              <x14:negativeFillColor rgb="FFFF0000"/>
              <x14:axisColor rgb="FF000000"/>
            </x14:dataBar>
          </x14:cfRule>
          <xm:sqref>H21:H25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3</vt:i4>
      </vt:variant>
    </vt:vector>
  </HeadingPairs>
  <TitlesOfParts>
    <vt:vector size="4" baseType="lpstr">
      <vt:lpstr>GanttChart</vt:lpstr>
      <vt:lpstr>GanttChart!prevWBS</vt:lpstr>
      <vt:lpstr>GanttChart!Udskriftsområde</vt:lpstr>
      <vt:lpstr>GanttChart!Udskriftstitler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Simon</cp:lastModifiedBy>
  <cp:lastPrinted>2018-02-12T20:25:38Z</cp:lastPrinted>
  <dcterms:created xsi:type="dcterms:W3CDTF">2010-06-09T16:05:03Z</dcterms:created>
  <dcterms:modified xsi:type="dcterms:W3CDTF">2020-09-18T09:27:39Z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