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PycharmProjects\pbe1\resources\parameters\"/>
    </mc:Choice>
  </mc:AlternateContent>
  <xr:revisionPtr revIDLastSave="0" documentId="13_ncr:1_{F949C73C-5B57-4D01-A503-FC95B15981A9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EFH" sheetId="1" r:id="rId1"/>
    <sheet name="MFH" sheetId="2" r:id="rId2"/>
    <sheet name="Projektinput" sheetId="8" r:id="rId3"/>
    <sheet name="EFH_abgespeckt" sheetId="7" r:id="rId4"/>
    <sheet name="MFH_abgespeck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X36" i="2"/>
  <c r="X37" i="2"/>
  <c r="X38" i="2"/>
  <c r="X25" i="2"/>
  <c r="X26" i="2"/>
  <c r="X27" i="2"/>
  <c r="X28" i="2"/>
  <c r="X29" i="2"/>
  <c r="X30" i="2"/>
  <c r="X31" i="2"/>
  <c r="X32" i="2"/>
  <c r="X33" i="2"/>
  <c r="X34" i="2"/>
  <c r="X35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6" i="2"/>
  <c r="X7" i="2"/>
  <c r="X8" i="2"/>
  <c r="X5" i="1"/>
  <c r="X3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AC5" i="1"/>
  <c r="AE5" i="1" s="1"/>
  <c r="AD5" i="1"/>
  <c r="X9" i="2"/>
  <c r="Y21" i="1"/>
  <c r="AC15" i="1"/>
  <c r="AD15" i="1" s="1"/>
  <c r="AA5" i="1"/>
  <c r="Y5" i="1"/>
  <c r="AH2" i="1" l="1"/>
  <c r="AF3" i="1" l="1"/>
  <c r="AG3" i="1" s="1"/>
  <c r="AH3" i="1" s="1"/>
  <c r="AC6" i="1"/>
  <c r="AC7" i="1"/>
  <c r="AC8" i="1"/>
  <c r="AC9" i="1"/>
  <c r="AC10" i="1"/>
  <c r="AC11" i="1"/>
  <c r="AC12" i="1"/>
  <c r="AC13" i="1"/>
  <c r="AE13" i="1" s="1"/>
  <c r="AC14" i="1"/>
  <c r="AE14" i="1" s="1"/>
  <c r="AE15" i="1"/>
  <c r="AC16" i="1"/>
  <c r="AE16" i="1" s="1"/>
  <c r="AC17" i="1"/>
  <c r="AC18" i="1"/>
  <c r="AC19" i="1"/>
  <c r="AC20" i="1"/>
  <c r="AC21" i="1"/>
  <c r="AC22" i="1"/>
  <c r="AC23" i="1"/>
  <c r="AC24" i="1"/>
  <c r="AC25" i="1"/>
  <c r="AE25" i="1" s="1"/>
  <c r="AC26" i="1"/>
  <c r="AE26" i="1" s="1"/>
  <c r="AC27" i="1"/>
  <c r="AE27" i="1" s="1"/>
  <c r="AC28" i="1"/>
  <c r="AE28" i="1" s="1"/>
  <c r="AC29" i="1"/>
  <c r="AC30" i="1"/>
  <c r="AC31" i="1"/>
  <c r="AC3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AE32" i="1" l="1"/>
  <c r="AD32" i="1"/>
  <c r="AE31" i="1"/>
  <c r="AD31" i="1"/>
  <c r="AE30" i="1"/>
  <c r="AD30" i="1"/>
  <c r="AE29" i="1"/>
  <c r="AD29" i="1"/>
  <c r="AD24" i="1"/>
  <c r="AE24" i="1"/>
  <c r="AD23" i="1"/>
  <c r="AE23" i="1"/>
  <c r="AD22" i="1"/>
  <c r="AE22" i="1"/>
  <c r="AD21" i="1"/>
  <c r="AE21" i="1"/>
  <c r="AE20" i="1"/>
  <c r="AD20" i="1"/>
  <c r="AE19" i="1"/>
  <c r="AD19" i="1"/>
  <c r="AE18" i="1"/>
  <c r="AD18" i="1"/>
  <c r="AE17" i="1"/>
  <c r="AD17" i="1"/>
  <c r="AD12" i="1"/>
  <c r="AE12" i="1"/>
  <c r="AD11" i="1"/>
  <c r="AE11" i="1"/>
  <c r="AD10" i="1"/>
  <c r="AE10" i="1"/>
  <c r="AD9" i="1"/>
  <c r="AE9" i="1"/>
  <c r="AE8" i="1"/>
  <c r="AD8" i="1"/>
  <c r="AE7" i="1"/>
  <c r="AD7" i="1"/>
  <c r="AE6" i="1"/>
  <c r="AE3" i="1" s="1"/>
  <c r="AD6" i="1"/>
  <c r="AD28" i="1"/>
  <c r="AD16" i="1"/>
  <c r="AD27" i="1"/>
  <c r="AD26" i="1"/>
  <c r="AD14" i="1"/>
  <c r="AD25" i="1"/>
  <c r="AD13" i="1"/>
  <c r="AD3" i="1" l="1"/>
</calcChain>
</file>

<file path=xl/sharedStrings.xml><?xml version="1.0" encoding="utf-8"?>
<sst xmlns="http://schemas.openxmlformats.org/spreadsheetml/2006/main" count="467" uniqueCount="142">
  <si>
    <t>Gebäudetyp</t>
  </si>
  <si>
    <t>Baualters-
klasse</t>
  </si>
  <si>
    <t>Gebäudevariante</t>
  </si>
  <si>
    <t>Typ Wärme-
versorgung</t>
  </si>
  <si>
    <t>TABULA Energie-
bezugs-
fläche</t>
  </si>
  <si>
    <t>beheizte Wohn-
fläche</t>
  </si>
  <si>
    <t>Wärmetransfer-
koeffizient Transmission</t>
  </si>
  <si>
    <t>Nutzwärme</t>
  </si>
  <si>
    <t>Wärmeerzeugung</t>
  </si>
  <si>
    <t>Endenergiebedarf 
(Heizung + Warmwasser)
bezogen auf oberen Heizwert</t>
  </si>
  <si>
    <t>Primärenergie-
bedarf 
(Heizung + WW)</t>
  </si>
  <si>
    <t>CO2-Emissio-
nen (Heizung + WW)</t>
  </si>
  <si>
    <t>Energie-
kosten (Heizung + WW)</t>
  </si>
  <si>
    <t>Erzeugung/ Endenergie</t>
  </si>
  <si>
    <t>Nutzwärme/ Erzeugung</t>
  </si>
  <si>
    <t>Erzeugung</t>
  </si>
  <si>
    <t>Code</t>
  </si>
  <si>
    <t>TABULA Code</t>
  </si>
  <si>
    <t>bezogen auf Hüllfläche</t>
  </si>
  <si>
    <t>bezogen auf Wohn-
fläche</t>
  </si>
  <si>
    <t>Netto-
Heizwärme-
bedarf</t>
  </si>
  <si>
    <t>Warm-
wasser</t>
  </si>
  <si>
    <t>Heizung</t>
  </si>
  <si>
    <t>fossile Brenn-
stoffe</t>
  </si>
  <si>
    <t>Holz / Bio-
masse</t>
  </si>
  <si>
    <t>Strom (inkl. Hilfs-
energie)</t>
  </si>
  <si>
    <t>Strom-
erzeu-
gung</t>
  </si>
  <si>
    <t>gesamt</t>
  </si>
  <si>
    <t>nicht-erneuer-
bar</t>
  </si>
  <si>
    <t>Wfl/ Energiebezugsfl.</t>
  </si>
  <si>
    <t>Gesamt</t>
  </si>
  <si>
    <t>Mittlere Größe</t>
  </si>
  <si>
    <t>Bezugsfläche: beheizte Wohnfläche</t>
  </si>
  <si>
    <t>m²</t>
  </si>
  <si>
    <t>W/(m²K)</t>
  </si>
  <si>
    <t>kWh/(m²a)</t>
  </si>
  <si>
    <t>kg/(m²a)</t>
  </si>
  <si>
    <t>€/(m²a)</t>
  </si>
  <si>
    <t>kWh/m²</t>
  </si>
  <si>
    <t>kWh</t>
  </si>
  <si>
    <t>EFH_A</t>
  </si>
  <si>
    <t>DE.N.SFH.01.Gen</t>
  </si>
  <si>
    <t xml:space="preserve"> ... 1859</t>
  </si>
  <si>
    <t>001</t>
  </si>
  <si>
    <t>EFH_B</t>
  </si>
  <si>
    <t>DE.N.SFH.02.Gen</t>
  </si>
  <si>
    <t>1860 ... 1918</t>
  </si>
  <si>
    <t>EFH_C</t>
  </si>
  <si>
    <t>DE.N.SFH.03.Gen</t>
  </si>
  <si>
    <t>1919 ... 1948</t>
  </si>
  <si>
    <t>EFH_D</t>
  </si>
  <si>
    <t>DE.N.SFH.04.Gen</t>
  </si>
  <si>
    <t>1949 ... 1957</t>
  </si>
  <si>
    <t>EFH_E</t>
  </si>
  <si>
    <t>DE.N.SFH.05.Gen</t>
  </si>
  <si>
    <t>1958 ... 1968</t>
  </si>
  <si>
    <t>EFH_F</t>
  </si>
  <si>
    <t>DE.N.SFH.06.Gen</t>
  </si>
  <si>
    <t>1969 ... 1978</t>
  </si>
  <si>
    <t>EFH_G</t>
  </si>
  <si>
    <t>DE.N.SFH.07.Gen</t>
  </si>
  <si>
    <t>1979 ... 1983</t>
  </si>
  <si>
    <t>EFH_H</t>
  </si>
  <si>
    <t>DE.N.SFH.08.Gen</t>
  </si>
  <si>
    <t>1984 ... 1994</t>
  </si>
  <si>
    <t>EFH_I</t>
  </si>
  <si>
    <t>DE.N.SFH.09.Gen</t>
  </si>
  <si>
    <t>1995 ... 2001</t>
  </si>
  <si>
    <t>EFH_J</t>
  </si>
  <si>
    <t>DE.N.SFH.10.Gen</t>
  </si>
  <si>
    <t>2002 ... 2009</t>
  </si>
  <si>
    <t>EFH_K</t>
  </si>
  <si>
    <t>DE.N.SFH.11.Gen</t>
  </si>
  <si>
    <t>2010 ... 2015</t>
  </si>
  <si>
    <t>Gas</t>
  </si>
  <si>
    <t>002</t>
  </si>
  <si>
    <t>003</t>
  </si>
  <si>
    <t>011</t>
  </si>
  <si>
    <t>Bio</t>
  </si>
  <si>
    <t>012</t>
  </si>
  <si>
    <t>013</t>
  </si>
  <si>
    <t>021</t>
  </si>
  <si>
    <t>Electr</t>
  </si>
  <si>
    <t>022</t>
  </si>
  <si>
    <t>023</t>
  </si>
  <si>
    <t>EFH_L</t>
  </si>
  <si>
    <t>DE.N.SFH.12.Gen</t>
  </si>
  <si>
    <t xml:space="preserve">2016 ... </t>
  </si>
  <si>
    <t>Anteile</t>
  </si>
  <si>
    <t>Mittelwert</t>
  </si>
  <si>
    <r>
      <t>Endenergiebedarf</t>
    </r>
    <r>
      <rPr>
        <sz val="7"/>
        <rFont val="Tahoma"/>
        <family val="2"/>
      </rPr>
      <t xml:space="preserve"> 
(Heizung + Warmwasser)
bezogen auf oberen Heizwert</t>
    </r>
  </si>
  <si>
    <r>
      <t xml:space="preserve">Primärenergie-
bedarf 
</t>
    </r>
    <r>
      <rPr>
        <sz val="7"/>
        <rFont val="Tahoma"/>
        <family val="2"/>
      </rPr>
      <t>(Heizung + WW)</t>
    </r>
  </si>
  <si>
    <r>
      <t xml:space="preserve">CO2-Emissio-
nen </t>
    </r>
    <r>
      <rPr>
        <sz val="7"/>
        <rFont val="Tahoma"/>
        <family val="2"/>
      </rPr>
      <t>(Heizung + WW)</t>
    </r>
  </si>
  <si>
    <r>
      <t xml:space="preserve">Energie-
kosten </t>
    </r>
    <r>
      <rPr>
        <sz val="7"/>
        <rFont val="Tahoma"/>
        <family val="2"/>
      </rPr>
      <t>(Heizung + WW)</t>
    </r>
  </si>
  <si>
    <t>MFH_A</t>
  </si>
  <si>
    <t>DE.N.MFH.01.Gen</t>
  </si>
  <si>
    <t>MFH_B</t>
  </si>
  <si>
    <t>DE.N.MFH.02.Gen</t>
  </si>
  <si>
    <t>MFH_C</t>
  </si>
  <si>
    <t>DE.N.MFH.03.Gen</t>
  </si>
  <si>
    <t>MFH_D</t>
  </si>
  <si>
    <t>DE.N.MFH.04.Gen</t>
  </si>
  <si>
    <t>MFH_E</t>
  </si>
  <si>
    <t>DE.N.MFH.05.Gen</t>
  </si>
  <si>
    <t>MFH_F</t>
  </si>
  <si>
    <t>DE.N.MFH.06.Gen</t>
  </si>
  <si>
    <t>MFH_G</t>
  </si>
  <si>
    <t>DE.N.MFH.07.Gen</t>
  </si>
  <si>
    <t>MFH_H</t>
  </si>
  <si>
    <t>DE.N.MFH.08.Gen</t>
  </si>
  <si>
    <t>MFH_I</t>
  </si>
  <si>
    <t>DE.N.MFH.09.Gen</t>
  </si>
  <si>
    <t>MFH_J</t>
  </si>
  <si>
    <t>DE.N.MFH.10.Gen</t>
  </si>
  <si>
    <t>GMH_B</t>
  </si>
  <si>
    <t>DE.N.AB.02.Gen</t>
  </si>
  <si>
    <t>GMH_C</t>
  </si>
  <si>
    <t>DE.N.AB.03.Gen</t>
  </si>
  <si>
    <t>GMH_D</t>
  </si>
  <si>
    <t>DE.N.AB.04.Gen</t>
  </si>
  <si>
    <t>GMH_E</t>
  </si>
  <si>
    <t>DE.N.AB.05.Gen</t>
  </si>
  <si>
    <t>GMH_F</t>
  </si>
  <si>
    <t>DE.N.AB.06.Gen</t>
  </si>
  <si>
    <t>MFH_K</t>
  </si>
  <si>
    <t>DE.N.MFH.11.Gen</t>
  </si>
  <si>
    <t>MFH_L</t>
  </si>
  <si>
    <t>DE.N.MFH.12.Gen</t>
  </si>
  <si>
    <t>Warm-
wasser (WW)</t>
  </si>
  <si>
    <t>Typ</t>
  </si>
  <si>
    <t>Startjahr</t>
  </si>
  <si>
    <t>Wärmetransferkoeffizient Hüllfläche (W/m²K)</t>
  </si>
  <si>
    <t>Endjahr</t>
  </si>
  <si>
    <t>Wärmetransferkoeffizient Wohnfläche (W/m²K)</t>
  </si>
  <si>
    <t>Wärmeerzeugung Heizung (kWh/m²a)</t>
  </si>
  <si>
    <t>Wärmeerzeugung WW (kWh/m²a)</t>
  </si>
  <si>
    <t>Residential</t>
  </si>
  <si>
    <t>Apartments</t>
  </si>
  <si>
    <t>RH_F</t>
  </si>
  <si>
    <t>RH_J</t>
  </si>
  <si>
    <t>RH_E</t>
  </si>
  <si>
    <t>HH_E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</si>
</sst>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7"/>
      <name val="Tahoma"/>
      <family val="2"/>
    </font>
    <font>
      <sz val="7"/>
      <name val="Tahoma"/>
      <family val="2"/>
    </font>
    <font>
      <sz val="8"/>
      <color rgb="FFFF0000"/>
      <name val="Tahoma"/>
      <family val="2"/>
    </font>
    <font>
      <sz val="8"/>
      <color rgb="FFFF9900"/>
      <name val="Tahoma"/>
      <family val="2"/>
    </font>
    <font>
      <sz val="8"/>
      <color rgb="FF33CC33"/>
      <name val="Tahoma"/>
      <family val="2"/>
    </font>
    <font>
      <b/>
      <sz val="8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10"/>
      <name val="Arial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0" fontId="2" fillId="3" borderId="7">
      <alignment horizontal="center" vertical="center"/>
    </xf>
    <xf numFmtId="0" fontId="8" fillId="6" borderId="8">
      <alignment horizontal="left" vertical="top" wrapText="1"/>
    </xf>
    <xf numFmtId="0" fontId="2" fillId="3" borderId="9">
      <alignment vertical="top" wrapText="1"/>
    </xf>
    <xf numFmtId="0" fontId="10" fillId="4" borderId="7">
      <alignment vertical="top" wrapText="1" shrinkToFit="1"/>
      <protection locked="0"/>
    </xf>
    <xf numFmtId="9" fontId="11" fillId="0" borderId="0" applyFont="0" applyFill="0" applyBorder="0" applyAlignment="0" applyProtection="0"/>
    <xf numFmtId="0" fontId="12" fillId="0" borderId="0"/>
  </cellStyleXfs>
  <cellXfs count="75">
    <xf numFmtId="0" fontId="0" fillId="0" borderId="0" xfId="0"/>
    <xf numFmtId="2" fontId="4" fillId="2" borderId="6" xfId="2" applyNumberFormat="1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 wrapText="1"/>
    </xf>
    <xf numFmtId="0" fontId="4" fillId="2" borderId="7" xfId="2" applyFont="1" applyFill="1" applyBorder="1" applyAlignment="1">
      <alignment vertical="top" wrapText="1"/>
    </xf>
    <xf numFmtId="0" fontId="2" fillId="2" borderId="7" xfId="2" applyFill="1" applyBorder="1">
      <alignment vertical="top"/>
    </xf>
    <xf numFmtId="0" fontId="2" fillId="2" borderId="7" xfId="2" applyFill="1" applyBorder="1" applyAlignment="1">
      <alignment horizontal="center" vertical="top"/>
    </xf>
    <xf numFmtId="0" fontId="2" fillId="4" borderId="7" xfId="3" applyFill="1" applyAlignment="1">
      <alignment vertical="center"/>
    </xf>
    <xf numFmtId="0" fontId="5" fillId="4" borderId="7" xfId="3" applyFont="1" applyFill="1">
      <alignment horizontal="center" vertical="center"/>
    </xf>
    <xf numFmtId="164" fontId="2" fillId="4" borderId="7" xfId="3" applyNumberFormat="1" applyFill="1" applyAlignment="1">
      <alignment vertical="center"/>
    </xf>
    <xf numFmtId="2" fontId="2" fillId="4" borderId="7" xfId="3" applyNumberFormat="1" applyFill="1" applyAlignment="1">
      <alignment vertical="center"/>
    </xf>
    <xf numFmtId="164" fontId="2" fillId="4" borderId="7" xfId="3" applyNumberFormat="1" applyFill="1" applyAlignment="1">
      <alignment vertical="center" shrinkToFit="1"/>
    </xf>
    <xf numFmtId="0" fontId="6" fillId="4" borderId="7" xfId="3" applyFont="1" applyFill="1">
      <alignment horizontal="center" vertical="center"/>
    </xf>
    <xf numFmtId="0" fontId="7" fillId="4" borderId="7" xfId="3" applyFont="1" applyFill="1">
      <alignment horizontal="center" vertical="center"/>
    </xf>
    <xf numFmtId="0" fontId="5" fillId="5" borderId="7" xfId="3" applyFont="1" applyFill="1">
      <alignment horizontal="center" vertical="center"/>
    </xf>
    <xf numFmtId="164" fontId="2" fillId="5" borderId="7" xfId="3" applyNumberFormat="1" applyFill="1" applyAlignment="1">
      <alignment vertical="center" shrinkToFit="1"/>
    </xf>
    <xf numFmtId="164" fontId="2" fillId="5" borderId="7" xfId="3" applyNumberFormat="1" applyFill="1" applyAlignment="1">
      <alignment vertical="center"/>
    </xf>
    <xf numFmtId="2" fontId="2" fillId="5" borderId="7" xfId="3" applyNumberFormat="1" applyFill="1" applyAlignment="1">
      <alignment vertical="center"/>
    </xf>
    <xf numFmtId="0" fontId="6" fillId="5" borderId="7" xfId="3" applyFont="1" applyFill="1">
      <alignment horizontal="center" vertical="center"/>
    </xf>
    <xf numFmtId="0" fontId="7" fillId="5" borderId="7" xfId="3" applyFont="1" applyFill="1">
      <alignment horizontal="center" vertical="center"/>
    </xf>
    <xf numFmtId="165" fontId="0" fillId="0" borderId="0" xfId="1" applyNumberFormat="1" applyFont="1"/>
    <xf numFmtId="0" fontId="4" fillId="2" borderId="7" xfId="2" applyFont="1" applyFill="1" applyBorder="1" applyAlignment="1">
      <alignment horizontal="right" vertical="top"/>
    </xf>
    <xf numFmtId="2" fontId="4" fillId="2" borderId="7" xfId="2" applyNumberFormat="1" applyFont="1" applyFill="1" applyBorder="1" applyAlignment="1">
      <alignment horizontal="right" vertical="top"/>
    </xf>
    <xf numFmtId="164" fontId="0" fillId="0" borderId="0" xfId="0" applyNumberFormat="1"/>
    <xf numFmtId="3" fontId="0" fillId="0" borderId="0" xfId="0" applyNumberFormat="1"/>
    <xf numFmtId="0" fontId="2" fillId="0" borderId="0" xfId="2" applyAlignment="1">
      <alignment vertical="center"/>
    </xf>
    <xf numFmtId="0" fontId="2" fillId="0" borderId="0" xfId="2" applyAlignment="1">
      <alignment horizontal="center" vertical="center"/>
    </xf>
    <xf numFmtId="2" fontId="2" fillId="0" borderId="0" xfId="2" applyNumberFormat="1" applyAlignment="1">
      <alignment vertical="center"/>
    </xf>
    <xf numFmtId="0" fontId="2" fillId="0" borderId="0" xfId="2" applyAlignment="1">
      <alignment vertical="top" wrapText="1"/>
    </xf>
    <xf numFmtId="0" fontId="9" fillId="2" borderId="7" xfId="2" applyFont="1" applyFill="1" applyBorder="1" applyAlignment="1">
      <alignment horizontal="right" vertical="top"/>
    </xf>
    <xf numFmtId="2" fontId="9" fillId="2" borderId="7" xfId="2" applyNumberFormat="1" applyFont="1" applyFill="1" applyBorder="1" applyAlignment="1">
      <alignment horizontal="right" vertical="top"/>
    </xf>
    <xf numFmtId="0" fontId="8" fillId="4" borderId="7" xfId="3" applyFont="1" applyFill="1" applyAlignment="1">
      <alignment vertical="center"/>
    </xf>
    <xf numFmtId="164" fontId="8" fillId="4" borderId="7" xfId="3" applyNumberFormat="1" applyFont="1" applyFill="1" applyAlignment="1">
      <alignment vertical="center"/>
    </xf>
    <xf numFmtId="0" fontId="2" fillId="8" borderId="0" xfId="2" applyFill="1" applyAlignment="1">
      <alignment vertical="top" wrapText="1"/>
    </xf>
    <xf numFmtId="0" fontId="2" fillId="8" borderId="0" xfId="2" applyFill="1" applyAlignment="1">
      <alignment vertical="center"/>
    </xf>
    <xf numFmtId="165" fontId="2" fillId="8" borderId="0" xfId="1" applyNumberFormat="1" applyFont="1" applyFill="1" applyAlignment="1">
      <alignment vertical="center"/>
    </xf>
    <xf numFmtId="0" fontId="3" fillId="2" borderId="1" xfId="2" applyFont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 wrapText="1"/>
    </xf>
    <xf numFmtId="0" fontId="4" fillId="2" borderId="4" xfId="2" applyFont="1" applyFill="1" applyBorder="1" applyAlignment="1">
      <alignment vertical="top" wrapText="1"/>
    </xf>
    <xf numFmtId="0" fontId="3" fillId="7" borderId="1" xfId="2" applyFont="1" applyFill="1" applyBorder="1" applyAlignment="1">
      <alignment vertical="top" wrapText="1"/>
    </xf>
    <xf numFmtId="2" fontId="0" fillId="0" borderId="0" xfId="0" applyNumberFormat="1"/>
    <xf numFmtId="0" fontId="14" fillId="4" borderId="7" xfId="3" applyFont="1" applyFill="1">
      <alignment horizontal="center" vertical="center"/>
    </xf>
    <xf numFmtId="2" fontId="8" fillId="4" borderId="7" xfId="3" applyNumberFormat="1" applyFont="1" applyFill="1" applyAlignment="1">
      <alignment vertical="center"/>
    </xf>
    <xf numFmtId="0" fontId="8" fillId="0" borderId="0" xfId="2" applyFont="1" applyAlignment="1">
      <alignment vertical="center"/>
    </xf>
    <xf numFmtId="165" fontId="8" fillId="8" borderId="0" xfId="1" applyNumberFormat="1" applyFont="1" applyFill="1" applyAlignment="1">
      <alignment vertical="center"/>
    </xf>
    <xf numFmtId="2" fontId="13" fillId="0" borderId="0" xfId="0" applyNumberFormat="1" applyFont="1"/>
    <xf numFmtId="165" fontId="13" fillId="0" borderId="0" xfId="1" applyNumberFormat="1" applyFont="1"/>
    <xf numFmtId="0" fontId="13" fillId="0" borderId="0" xfId="0" applyFont="1"/>
    <xf numFmtId="164" fontId="13" fillId="0" borderId="0" xfId="0" applyNumberFormat="1" applyFont="1"/>
    <xf numFmtId="3" fontId="13" fillId="0" borderId="0" xfId="0" applyNumberFormat="1" applyFont="1"/>
    <xf numFmtId="0" fontId="3" fillId="2" borderId="3" xfId="2" applyFont="1" applyFill="1" applyBorder="1" applyAlignment="1">
      <alignment vertical="top" wrapText="1"/>
    </xf>
    <xf numFmtId="0" fontId="3" fillId="2" borderId="6" xfId="2" applyFont="1" applyFill="1" applyBorder="1" applyAlignment="1">
      <alignment vertical="top" wrapText="1"/>
    </xf>
    <xf numFmtId="0" fontId="4" fillId="2" borderId="3" xfId="2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 wrapText="1"/>
    </xf>
    <xf numFmtId="2" fontId="4" fillId="2" borderId="3" xfId="2" applyNumberFormat="1" applyFont="1" applyFill="1" applyBorder="1" applyAlignment="1">
      <alignment vertical="top" wrapText="1"/>
    </xf>
    <xf numFmtId="2" fontId="4" fillId="2" borderId="6" xfId="2" applyNumberFormat="1" applyFont="1" applyFill="1" applyBorder="1" applyAlignment="1">
      <alignment vertical="top" wrapText="1"/>
    </xf>
    <xf numFmtId="0" fontId="4" fillId="2" borderId="1" xfId="2" applyFont="1" applyFill="1" applyBorder="1" applyAlignment="1">
      <alignment horizontal="center" vertical="top" wrapText="1"/>
    </xf>
    <xf numFmtId="0" fontId="4" fillId="2" borderId="4" xfId="2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 wrapText="1"/>
    </xf>
    <xf numFmtId="0" fontId="3" fillId="2" borderId="4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vertical="top" wrapText="1"/>
    </xf>
    <xf numFmtId="0" fontId="3" fillId="2" borderId="3" xfId="2" applyFont="1" applyFill="1" applyBorder="1" applyAlignment="1">
      <alignment horizontal="center" vertical="top" textRotation="90" wrapText="1"/>
    </xf>
    <xf numFmtId="0" fontId="3" fillId="2" borderId="5" xfId="2" applyFont="1" applyFill="1" applyBorder="1" applyAlignment="1">
      <alignment horizontal="center" vertical="top" textRotation="90" wrapText="1"/>
    </xf>
    <xf numFmtId="0" fontId="3" fillId="2" borderId="6" xfId="2" applyFont="1" applyFill="1" applyBorder="1" applyAlignment="1">
      <alignment horizontal="center" vertical="top" textRotation="90" wrapText="1"/>
    </xf>
    <xf numFmtId="0" fontId="2" fillId="4" borderId="3" xfId="3" applyFill="1" applyBorder="1" applyAlignment="1">
      <alignment horizontal="left" vertical="center" indent="1"/>
    </xf>
    <xf numFmtId="0" fontId="2" fillId="4" borderId="5" xfId="3" applyFill="1" applyBorder="1" applyAlignment="1">
      <alignment horizontal="left" vertical="center" indent="1"/>
    </xf>
    <xf numFmtId="0" fontId="2" fillId="4" borderId="6" xfId="3" applyFill="1" applyBorder="1" applyAlignment="1">
      <alignment horizontal="left" vertical="center" indent="1"/>
    </xf>
    <xf numFmtId="0" fontId="2" fillId="5" borderId="3" xfId="3" applyFill="1" applyBorder="1" applyAlignment="1">
      <alignment horizontal="left" vertical="center" indent="1"/>
    </xf>
    <xf numFmtId="0" fontId="2" fillId="5" borderId="5" xfId="3" applyFill="1" applyBorder="1" applyAlignment="1">
      <alignment horizontal="left" vertical="center" indent="1"/>
    </xf>
    <xf numFmtId="0" fontId="2" fillId="5" borderId="6" xfId="3" applyFill="1" applyBorder="1" applyAlignment="1">
      <alignment horizontal="left" vertical="center" indent="1"/>
    </xf>
    <xf numFmtId="0" fontId="2" fillId="8" borderId="0" xfId="2" applyFill="1" applyAlignment="1">
      <alignment horizontal="center" vertical="top" wrapText="1"/>
    </xf>
    <xf numFmtId="0" fontId="3" fillId="7" borderId="1" xfId="2" applyFont="1" applyFill="1" applyBorder="1" applyAlignment="1">
      <alignment horizontal="center" vertical="top" wrapText="1"/>
    </xf>
    <xf numFmtId="0" fontId="3" fillId="7" borderId="4" xfId="2" applyFont="1" applyFill="1" applyBorder="1" applyAlignment="1">
      <alignment horizontal="center" vertical="top" wrapText="1"/>
    </xf>
    <xf numFmtId="0" fontId="3" fillId="7" borderId="2" xfId="2" applyFont="1" applyFill="1" applyBorder="1" applyAlignment="1">
      <alignment horizontal="center" vertical="top" wrapText="1"/>
    </xf>
  </cellXfs>
  <cellStyles count="9">
    <cellStyle name="Formel" xfId="3" xr:uid="{00000000-0005-0000-0000-000000000000}"/>
    <cellStyle name="Formula" xfId="5" xr:uid="{00000000-0005-0000-0000-000001000000}"/>
    <cellStyle name="Input" xfId="6" xr:uid="{00000000-0005-0000-0000-000002000000}"/>
    <cellStyle name="Label" xfId="4" xr:uid="{00000000-0005-0000-0000-000003000000}"/>
    <cellStyle name="Normal_STANDARD" xfId="2" xr:uid="{00000000-0005-0000-0000-000004000000}"/>
    <cellStyle name="Prozent" xfId="1" builtinId="5"/>
    <cellStyle name="Prozent 2" xfId="7" xr:uid="{00000000-0005-0000-0000-000006000000}"/>
    <cellStyle name="Standard" xfId="0" builtinId="0"/>
    <cellStyle name="Standard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133350</xdr:rowOff>
    </xdr:from>
    <xdr:to>
      <xdr:col>22</xdr:col>
      <xdr:colOff>0</xdr:colOff>
      <xdr:row>4</xdr:row>
      <xdr:rowOff>133350</xdr:rowOff>
    </xdr:to>
    <xdr:sp macro="" textlink="">
      <xdr:nvSpPr>
        <xdr:cNvPr id="19" name="Line 3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31461075" y="3419475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21" name="Line 3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31461075" y="5962650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22</xdr:col>
      <xdr:colOff>0</xdr:colOff>
      <xdr:row>15</xdr:row>
      <xdr:rowOff>0</xdr:rowOff>
    </xdr:to>
    <xdr:sp macro="" textlink="">
      <xdr:nvSpPr>
        <xdr:cNvPr id="22" name="Line 36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31461075" y="7296150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20</xdr:row>
      <xdr:rowOff>0</xdr:rowOff>
    </xdr:from>
    <xdr:to>
      <xdr:col>22</xdr:col>
      <xdr:colOff>0</xdr:colOff>
      <xdr:row>20</xdr:row>
      <xdr:rowOff>0</xdr:rowOff>
    </xdr:to>
    <xdr:sp macro="" textlink="">
      <xdr:nvSpPr>
        <xdr:cNvPr id="23" name="Line 37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31461075" y="7962900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5</xdr:row>
      <xdr:rowOff>0</xdr:rowOff>
    </xdr:from>
    <xdr:to>
      <xdr:col>5</xdr:col>
      <xdr:colOff>342900</xdr:colOff>
      <xdr:row>20</xdr:row>
      <xdr:rowOff>0</xdr:rowOff>
    </xdr:to>
    <xdr:sp macro="" textlink="">
      <xdr:nvSpPr>
        <xdr:cNvPr id="58" name="TextBox 75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34747200" y="3486150"/>
          <a:ext cx="323850" cy="5724526"/>
        </a:xfrm>
        <a:prstGeom prst="rect">
          <a:avLst/>
        </a:prstGeom>
        <a:solidFill>
          <a:srgbClr val="FFFF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Gas-Zentralheizung / </a:t>
          </a:r>
          <a:r>
            <a:rPr lang="en-GB" sz="1100"/>
            <a:t>gas central</a:t>
          </a:r>
          <a:r>
            <a:rPr lang="en-GB" sz="1100" baseline="0"/>
            <a:t> heating</a:t>
          </a:r>
          <a:endParaRPr lang="en-GB" sz="1100"/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22</xdr:col>
      <xdr:colOff>0</xdr:colOff>
      <xdr:row>20</xdr:row>
      <xdr:rowOff>0</xdr:rowOff>
    </xdr:to>
    <xdr:sp macro="" textlink="">
      <xdr:nvSpPr>
        <xdr:cNvPr id="66" name="Line 36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ShapeType="1"/>
        </xdr:cNvSpPr>
      </xdr:nvSpPr>
      <xdr:spPr bwMode="auto">
        <a:xfrm>
          <a:off x="533400" y="3133725"/>
          <a:ext cx="10991850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23</xdr:row>
      <xdr:rowOff>0</xdr:rowOff>
    </xdr:from>
    <xdr:to>
      <xdr:col>21</xdr:col>
      <xdr:colOff>447674</xdr:colOff>
      <xdr:row>23</xdr:row>
      <xdr:rowOff>0</xdr:rowOff>
    </xdr:to>
    <xdr:sp macro="" textlink="">
      <xdr:nvSpPr>
        <xdr:cNvPr id="67" name="Line 3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34480499" y="410432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26</xdr:row>
      <xdr:rowOff>0</xdr:rowOff>
    </xdr:from>
    <xdr:to>
      <xdr:col>21</xdr:col>
      <xdr:colOff>447674</xdr:colOff>
      <xdr:row>26</xdr:row>
      <xdr:rowOff>0</xdr:rowOff>
    </xdr:to>
    <xdr:sp macro="" textlink="">
      <xdr:nvSpPr>
        <xdr:cNvPr id="68" name="Line 3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ShapeType="1"/>
        </xdr:cNvSpPr>
      </xdr:nvSpPr>
      <xdr:spPr bwMode="auto">
        <a:xfrm>
          <a:off x="34480499" y="413861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29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69" name="Line 36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ShapeType="1"/>
        </xdr:cNvSpPr>
      </xdr:nvSpPr>
      <xdr:spPr bwMode="auto">
        <a:xfrm>
          <a:off x="31222950" y="41729025"/>
          <a:ext cx="11468100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29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75" name="Line 36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ShapeType="1"/>
        </xdr:cNvSpPr>
      </xdr:nvSpPr>
      <xdr:spPr bwMode="auto">
        <a:xfrm>
          <a:off x="31461075" y="43786425"/>
          <a:ext cx="11229975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32</xdr:row>
      <xdr:rowOff>0</xdr:rowOff>
    </xdr:from>
    <xdr:to>
      <xdr:col>21</xdr:col>
      <xdr:colOff>447674</xdr:colOff>
      <xdr:row>32</xdr:row>
      <xdr:rowOff>0</xdr:rowOff>
    </xdr:to>
    <xdr:sp macro="" textlink="">
      <xdr:nvSpPr>
        <xdr:cNvPr id="76" name="Line 34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34480499" y="441293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828674</xdr:colOff>
      <xdr:row>35</xdr:row>
      <xdr:rowOff>0</xdr:rowOff>
    </xdr:from>
    <xdr:to>
      <xdr:col>21</xdr:col>
      <xdr:colOff>447674</xdr:colOff>
      <xdr:row>35</xdr:row>
      <xdr:rowOff>0</xdr:rowOff>
    </xdr:to>
    <xdr:sp macro="" textlink="">
      <xdr:nvSpPr>
        <xdr:cNvPr id="77" name="Line 35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ShapeType="1"/>
        </xdr:cNvSpPr>
      </xdr:nvSpPr>
      <xdr:spPr bwMode="auto">
        <a:xfrm>
          <a:off x="34480499" y="44472225"/>
          <a:ext cx="8181975" cy="0"/>
        </a:xfrm>
        <a:prstGeom prst="line">
          <a:avLst/>
        </a:prstGeom>
        <a:noFill/>
        <a:ln w="12700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22</xdr:col>
      <xdr:colOff>0</xdr:colOff>
      <xdr:row>38</xdr:row>
      <xdr:rowOff>0</xdr:rowOff>
    </xdr:to>
    <xdr:sp macro="" textlink="">
      <xdr:nvSpPr>
        <xdr:cNvPr id="78" name="Line 36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ShapeType="1"/>
        </xdr:cNvSpPr>
      </xdr:nvSpPr>
      <xdr:spPr bwMode="auto">
        <a:xfrm>
          <a:off x="30975300" y="44815125"/>
          <a:ext cx="11715751" cy="0"/>
        </a:xfrm>
        <a:prstGeom prst="line">
          <a:avLst/>
        </a:prstGeom>
        <a:noFill/>
        <a:ln w="19050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114300</xdr:rowOff>
    </xdr:from>
    <xdr:ext cx="285750" cy="104775"/>
    <xdr:pic>
      <xdr:nvPicPr>
        <xdr:cNvPr id="79" name="Picture 3" descr="IWU_Logo2011_klein_nur_Bildmark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61025" y="2533650"/>
          <a:ext cx="2857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0</xdr:rowOff>
    </xdr:from>
    <xdr:to>
      <xdr:col>2</xdr:col>
      <xdr:colOff>342900</xdr:colOff>
      <xdr:row>20</xdr:row>
      <xdr:rowOff>0</xdr:rowOff>
    </xdr:to>
    <xdr:sp macro="" textlink="">
      <xdr:nvSpPr>
        <xdr:cNvPr id="3" name="TextBox 75">
          <a:extLst>
            <a:ext uri="{FF2B5EF4-FFF2-40B4-BE49-F238E27FC236}">
              <a16:creationId xmlns:a16="http://schemas.microsoft.com/office/drawing/2014/main" id="{4F4E0C4C-433E-4FA7-9D79-08A28FE9D503}"/>
            </a:ext>
          </a:extLst>
        </xdr:cNvPr>
        <xdr:cNvSpPr txBox="1"/>
      </xdr:nvSpPr>
      <xdr:spPr>
        <a:xfrm>
          <a:off x="3749675" y="1117600"/>
          <a:ext cx="333375" cy="1930400"/>
        </a:xfrm>
        <a:prstGeom prst="rect">
          <a:avLst/>
        </a:prstGeom>
        <a:solidFill>
          <a:srgbClr val="FFFF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Gas-Zentralheizung / </a:t>
          </a:r>
          <a:r>
            <a:rPr lang="en-GB" sz="1100"/>
            <a:t>gas central</a:t>
          </a:r>
          <a:r>
            <a:rPr lang="en-GB" sz="1100" baseline="0"/>
            <a:t> heating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AF153-A14F-4496-918A-BEEA1A456304}" name="Tabelle1" displayName="Tabelle1" ref="A1:H13" totalsRowShown="0">
  <autoFilter ref="A1:H13" xr:uid="{83EAF153-A14F-4496-918A-BEEA1A456304}"/>
  <tableColumns count="8">
    <tableColumn id="1" xr3:uid="{A8B03A52-44E8-4AA4-B782-9E854BE728C0}" name="Code"/>
    <tableColumn id="2" xr3:uid="{A13DE8AE-6C3B-456A-A744-89C65B6B6022}" name="Typ"/>
    <tableColumn id="3" xr3:uid="{AAF9A011-9287-4CC4-9CE0-6EA39B35A05A}" name="Startjahr"/>
    <tableColumn id="4" xr3:uid="{F6E7041E-446C-47E7-9C81-D0016FE13D1F}" name="Endjahr"/>
    <tableColumn id="5" xr3:uid="{B0681B69-CD81-47FA-AD5C-61D8D6FEEC8D}" name="Wärmetransferkoeffizient Hüllfläche (W/m²K)"/>
    <tableColumn id="6" xr3:uid="{9F93FF44-A19C-4DCD-AC3D-4463BC45CDAA}" name="Wärmetransferkoeffizient Wohnfläche (W/m²K)"/>
    <tableColumn id="7" xr3:uid="{419E5342-E9BF-4DC0-B6BA-B39A2C22DE86}" name="Wärmeerzeugung Heizung (kWh/m²a)"/>
    <tableColumn id="8" xr3:uid="{C0BF253A-163E-4DC4-9913-AF51A7590737}" name="Wärmeerzeugung WW (kWh/m²a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61"/>
  <sheetViews>
    <sheetView topLeftCell="B1" zoomScale="87" workbookViewId="0">
      <pane xSplit="4" ySplit="4" topLeftCell="F5" activePane="bottomRight" state="frozen"/>
      <selection pane="topRight" activeCell="F1" sqref="F1"/>
      <selection pane="bottomLeft" activeCell="B7" sqref="B7"/>
      <selection pane="bottomRight" activeCell="B8" sqref="A8:XFD13"/>
    </sheetView>
  </sheetViews>
  <sheetFormatPr baseColWidth="10" defaultColWidth="11.42578125" defaultRowHeight="15" x14ac:dyDescent="0.25"/>
  <cols>
    <col min="4" max="4" width="14.5703125" bestFit="1" customWidth="1"/>
    <col min="25" max="25" width="22.28515625" customWidth="1"/>
  </cols>
  <sheetData>
    <row r="1" spans="3:34" ht="26.45" customHeight="1" x14ac:dyDescent="0.25">
      <c r="C1" s="58" t="s">
        <v>0</v>
      </c>
      <c r="D1" s="59"/>
      <c r="E1" s="49" t="s">
        <v>1</v>
      </c>
      <c r="F1" s="62" t="s">
        <v>2</v>
      </c>
      <c r="G1" s="62" t="s">
        <v>3</v>
      </c>
      <c r="H1" s="49" t="s">
        <v>4</v>
      </c>
      <c r="I1" s="49" t="s">
        <v>5</v>
      </c>
      <c r="J1" s="58" t="s">
        <v>6</v>
      </c>
      <c r="K1" s="59"/>
      <c r="L1" s="58" t="s">
        <v>7</v>
      </c>
      <c r="M1" s="59"/>
      <c r="N1" s="58" t="s">
        <v>8</v>
      </c>
      <c r="O1" s="59"/>
      <c r="P1" s="58" t="s">
        <v>9</v>
      </c>
      <c r="Q1" s="60"/>
      <c r="R1" s="60"/>
      <c r="S1" s="59"/>
      <c r="T1" s="58" t="s">
        <v>10</v>
      </c>
      <c r="U1" s="59"/>
      <c r="V1" s="49" t="s">
        <v>11</v>
      </c>
      <c r="W1" s="49" t="s">
        <v>12</v>
      </c>
      <c r="Y1" t="s">
        <v>13</v>
      </c>
      <c r="Z1" t="s">
        <v>14</v>
      </c>
      <c r="AC1" t="s">
        <v>15</v>
      </c>
    </row>
    <row r="2" spans="3:34" ht="30.95" customHeight="1" x14ac:dyDescent="0.25">
      <c r="C2" s="51" t="s">
        <v>16</v>
      </c>
      <c r="D2" s="51" t="s">
        <v>17</v>
      </c>
      <c r="E2" s="61"/>
      <c r="F2" s="63"/>
      <c r="G2" s="63"/>
      <c r="H2" s="61"/>
      <c r="I2" s="61"/>
      <c r="J2" s="53" t="s">
        <v>18</v>
      </c>
      <c r="K2" s="1" t="s">
        <v>19</v>
      </c>
      <c r="L2" s="2" t="s">
        <v>20</v>
      </c>
      <c r="M2" s="2" t="s">
        <v>21</v>
      </c>
      <c r="N2" s="2" t="s">
        <v>22</v>
      </c>
      <c r="O2" s="2" t="s">
        <v>21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50"/>
      <c r="W2" s="50"/>
      <c r="X2" t="s">
        <v>29</v>
      </c>
      <c r="Z2" t="s">
        <v>30</v>
      </c>
      <c r="AA2" t="s">
        <v>22</v>
      </c>
      <c r="AC2" t="s">
        <v>27</v>
      </c>
      <c r="AE2" t="s">
        <v>31</v>
      </c>
      <c r="AH2">
        <f>2100/42</f>
        <v>50</v>
      </c>
    </row>
    <row r="3" spans="3:34" x14ac:dyDescent="0.25">
      <c r="C3" s="52"/>
      <c r="D3" s="52"/>
      <c r="E3" s="50"/>
      <c r="F3" s="64"/>
      <c r="G3" s="64"/>
      <c r="H3" s="50"/>
      <c r="I3" s="50"/>
      <c r="J3" s="54"/>
      <c r="K3" s="55" t="s">
        <v>32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AD3" s="23">
        <f>AVERAGE(AD5:AD15)</f>
        <v>43595.249929296107</v>
      </c>
      <c r="AE3" s="23">
        <f>AVERAGE(AE5:AE15)</f>
        <v>40528.103793105394</v>
      </c>
      <c r="AF3">
        <f>90*40</f>
        <v>3600</v>
      </c>
      <c r="AG3">
        <f>AF3*4/5</f>
        <v>2880</v>
      </c>
      <c r="AH3">
        <f>AG3/3</f>
        <v>960</v>
      </c>
    </row>
    <row r="4" spans="3:34" x14ac:dyDescent="0.25">
      <c r="C4" s="4"/>
      <c r="D4" s="4"/>
      <c r="E4" s="4"/>
      <c r="F4" s="5"/>
      <c r="G4" s="4"/>
      <c r="H4" s="20" t="s">
        <v>33</v>
      </c>
      <c r="I4" s="20" t="s">
        <v>33</v>
      </c>
      <c r="J4" s="21" t="s">
        <v>34</v>
      </c>
      <c r="K4" s="21" t="s">
        <v>34</v>
      </c>
      <c r="L4" s="20" t="s">
        <v>35</v>
      </c>
      <c r="M4" s="20" t="s">
        <v>35</v>
      </c>
      <c r="N4" s="20" t="s">
        <v>35</v>
      </c>
      <c r="O4" s="20" t="s">
        <v>35</v>
      </c>
      <c r="P4" s="20" t="s">
        <v>35</v>
      </c>
      <c r="Q4" s="20" t="s">
        <v>35</v>
      </c>
      <c r="R4" s="20" t="s">
        <v>35</v>
      </c>
      <c r="S4" s="20" t="s">
        <v>35</v>
      </c>
      <c r="T4" s="20" t="s">
        <v>35</v>
      </c>
      <c r="U4" s="20" t="s">
        <v>35</v>
      </c>
      <c r="V4" s="20" t="s">
        <v>36</v>
      </c>
      <c r="W4" s="20" t="s">
        <v>37</v>
      </c>
      <c r="AC4" t="s">
        <v>38</v>
      </c>
      <c r="AD4" t="s">
        <v>39</v>
      </c>
      <c r="AE4">
        <v>160</v>
      </c>
    </row>
    <row r="5" spans="3:34" x14ac:dyDescent="0.25">
      <c r="C5" s="6" t="s">
        <v>40</v>
      </c>
      <c r="D5" s="6" t="s">
        <v>41</v>
      </c>
      <c r="E5" s="6" t="s">
        <v>42</v>
      </c>
      <c r="F5" s="7" t="s">
        <v>43</v>
      </c>
      <c r="G5" s="6"/>
      <c r="H5" s="8">
        <v>218.9</v>
      </c>
      <c r="I5" s="8">
        <v>199</v>
      </c>
      <c r="J5" s="9">
        <v>2.2392993979200866</v>
      </c>
      <c r="K5" s="9">
        <v>4.7285226130653255</v>
      </c>
      <c r="L5" s="8">
        <v>323.66944551823894</v>
      </c>
      <c r="M5" s="8">
        <v>11</v>
      </c>
      <c r="N5" s="8">
        <v>344.74523614884288</v>
      </c>
      <c r="O5" s="8">
        <v>22</v>
      </c>
      <c r="P5" s="8">
        <v>474.42135463200736</v>
      </c>
      <c r="Q5" s="8">
        <v>0</v>
      </c>
      <c r="R5" s="8">
        <v>7.15</v>
      </c>
      <c r="S5" s="8">
        <v>0</v>
      </c>
      <c r="T5" s="8">
        <v>555.47263073416821</v>
      </c>
      <c r="U5" s="8">
        <v>551.75463073416824</v>
      </c>
      <c r="V5" s="8">
        <v>118.84719646631376</v>
      </c>
      <c r="W5" s="8">
        <v>40.098708370560594</v>
      </c>
      <c r="X5" s="39">
        <f t="shared" ref="X5:X32" si="0">I5/H5</f>
        <v>0.90909090909090906</v>
      </c>
      <c r="Y5" s="19">
        <f>(N5+O5)/(P5+Q5)</f>
        <v>0.77303694820675761</v>
      </c>
      <c r="Z5" s="19">
        <f>(L5+M5)/(N5+O5)</f>
        <v>0.9125393121191463</v>
      </c>
      <c r="AA5" s="19">
        <f>L5/N5</f>
        <v>0.93886560735097579</v>
      </c>
      <c r="AC5" s="22">
        <f>N5+O5</f>
        <v>366.74523614884288</v>
      </c>
      <c r="AD5" s="23">
        <f>AC5*H5</f>
        <v>80280.532192981715</v>
      </c>
      <c r="AE5" s="23">
        <f>AC5*AE$4</f>
        <v>58679.23778381486</v>
      </c>
    </row>
    <row r="6" spans="3:34" x14ac:dyDescent="0.25">
      <c r="C6" s="6" t="s">
        <v>44</v>
      </c>
      <c r="D6" s="6" t="s">
        <v>45</v>
      </c>
      <c r="E6" s="6" t="s">
        <v>46</v>
      </c>
      <c r="F6" s="7" t="s">
        <v>43</v>
      </c>
      <c r="G6" s="6"/>
      <c r="H6" s="8">
        <v>141.79000000000002</v>
      </c>
      <c r="I6" s="8">
        <v>128.9</v>
      </c>
      <c r="J6" s="9">
        <v>1.538017819303833</v>
      </c>
      <c r="K6" s="9">
        <v>4.531246292155342</v>
      </c>
      <c r="L6" s="8">
        <v>308.63896547997388</v>
      </c>
      <c r="M6" s="8">
        <v>11</v>
      </c>
      <c r="N6" s="8">
        <v>329.71502145144723</v>
      </c>
      <c r="O6" s="8">
        <v>22</v>
      </c>
      <c r="P6" s="8">
        <v>455.03237767236698</v>
      </c>
      <c r="Q6" s="8">
        <v>0</v>
      </c>
      <c r="R6" s="8">
        <v>7.15</v>
      </c>
      <c r="S6" s="8">
        <v>0</v>
      </c>
      <c r="T6" s="8">
        <v>533.5630867697746</v>
      </c>
      <c r="U6" s="8">
        <v>529.84508676977464</v>
      </c>
      <c r="V6" s="8">
        <v>114.17445301904044</v>
      </c>
      <c r="W6" s="8">
        <v>38.547590213789363</v>
      </c>
      <c r="X6" s="39">
        <f t="shared" si="0"/>
        <v>0.90909090909090895</v>
      </c>
      <c r="Y6" s="19">
        <f t="shared" ref="Y6:Y32" si="1">(N6+O6)/(P6+Q6)</f>
        <v>0.77294504459348501</v>
      </c>
      <c r="Z6" s="19">
        <f t="shared" ref="Z6:Z32" si="2">(L6+M6)/(N6+O6)</f>
        <v>0.90880100645373962</v>
      </c>
      <c r="AA6" s="19">
        <f t="shared" ref="AA6:AA32" si="3">L6/N6</f>
        <v>0.9360779624819825</v>
      </c>
      <c r="AC6" s="22">
        <f t="shared" ref="AC6:AC32" si="4">N6+O6</f>
        <v>351.71502145144723</v>
      </c>
      <c r="AD6" s="23">
        <f t="shared" ref="AD6:AD32" si="5">AC6*H6</f>
        <v>49869.672891600712</v>
      </c>
      <c r="AE6" s="23">
        <f t="shared" ref="AE6:AE32" si="6">AC6*AE$4</f>
        <v>56274.403432231557</v>
      </c>
    </row>
    <row r="7" spans="3:34" x14ac:dyDescent="0.25">
      <c r="C7" s="6" t="s">
        <v>47</v>
      </c>
      <c r="D7" s="6" t="s">
        <v>48</v>
      </c>
      <c r="E7" s="6" t="s">
        <v>49</v>
      </c>
      <c r="F7" s="7" t="s">
        <v>43</v>
      </c>
      <c r="G7" s="6"/>
      <c r="H7" s="8">
        <v>302.5</v>
      </c>
      <c r="I7" s="8">
        <v>275</v>
      </c>
      <c r="J7" s="9">
        <v>1.4999240898491522</v>
      </c>
      <c r="K7" s="9">
        <v>3.5373118881118883</v>
      </c>
      <c r="L7" s="8">
        <v>250.16682543183799</v>
      </c>
      <c r="M7" s="8">
        <v>11</v>
      </c>
      <c r="N7" s="8">
        <v>271.23879978899822</v>
      </c>
      <c r="O7" s="8">
        <v>22</v>
      </c>
      <c r="P7" s="8">
        <v>379.59805172780773</v>
      </c>
      <c r="Q7" s="8">
        <v>0</v>
      </c>
      <c r="R7" s="8">
        <v>7.15</v>
      </c>
      <c r="S7" s="8">
        <v>0</v>
      </c>
      <c r="T7" s="8">
        <v>448.32229845242267</v>
      </c>
      <c r="U7" s="8">
        <v>444.60429845242271</v>
      </c>
      <c r="V7" s="8">
        <v>95.994780466401664</v>
      </c>
      <c r="W7" s="8">
        <v>32.512844138224615</v>
      </c>
      <c r="X7" s="39">
        <f t="shared" si="0"/>
        <v>0.90909090909090906</v>
      </c>
      <c r="Y7" s="19">
        <f t="shared" si="1"/>
        <v>0.77249816866622445</v>
      </c>
      <c r="Z7" s="19">
        <f t="shared" si="2"/>
        <v>0.89062847624448804</v>
      </c>
      <c r="AA7" s="19">
        <f t="shared" si="3"/>
        <v>0.92231209408995873</v>
      </c>
      <c r="AC7" s="22">
        <f t="shared" si="4"/>
        <v>293.23879978899822</v>
      </c>
      <c r="AD7" s="23">
        <f t="shared" si="5"/>
        <v>88704.736936171961</v>
      </c>
      <c r="AE7" s="23">
        <f t="shared" si="6"/>
        <v>46918.207966239715</v>
      </c>
    </row>
    <row r="8" spans="3:34" s="46" customFormat="1" x14ac:dyDescent="0.25">
      <c r="C8" s="30" t="s">
        <v>50</v>
      </c>
      <c r="D8" s="30" t="s">
        <v>51</v>
      </c>
      <c r="E8" s="30" t="s">
        <v>52</v>
      </c>
      <c r="F8" s="40" t="s">
        <v>43</v>
      </c>
      <c r="G8" s="30"/>
      <c r="H8" s="31">
        <v>111.10000000000001</v>
      </c>
      <c r="I8" s="31">
        <v>101</v>
      </c>
      <c r="J8" s="41">
        <v>1.3549306068964133</v>
      </c>
      <c r="K8" s="41">
        <v>4.6081055789001768</v>
      </c>
      <c r="L8" s="31">
        <v>312.48501944771044</v>
      </c>
      <c r="M8" s="31">
        <v>11</v>
      </c>
      <c r="N8" s="31">
        <v>333.56143957418004</v>
      </c>
      <c r="O8" s="31">
        <v>22</v>
      </c>
      <c r="P8" s="31">
        <v>459.99425705069234</v>
      </c>
      <c r="Q8" s="31">
        <v>0</v>
      </c>
      <c r="R8" s="31">
        <v>7.15</v>
      </c>
      <c r="S8" s="31">
        <v>0</v>
      </c>
      <c r="T8" s="31">
        <v>539.17001046728228</v>
      </c>
      <c r="U8" s="31">
        <v>535.45201046728232</v>
      </c>
      <c r="V8" s="31">
        <v>115.37026594921686</v>
      </c>
      <c r="W8" s="31">
        <v>38.944540564055387</v>
      </c>
      <c r="X8" s="44">
        <f t="shared" si="0"/>
        <v>0.90909090909090906</v>
      </c>
      <c r="Y8" s="45">
        <f t="shared" si="1"/>
        <v>0.77296930151672838</v>
      </c>
      <c r="Z8" s="45">
        <f t="shared" si="2"/>
        <v>0.90978656131867308</v>
      </c>
      <c r="AA8" s="45">
        <f t="shared" si="3"/>
        <v>0.93681397899776586</v>
      </c>
      <c r="AC8" s="47">
        <f t="shared" si="4"/>
        <v>355.56143957418004</v>
      </c>
      <c r="AD8" s="48">
        <f t="shared" si="5"/>
        <v>39502.875936691409</v>
      </c>
      <c r="AE8" s="48">
        <f t="shared" si="6"/>
        <v>56889.830331868805</v>
      </c>
    </row>
    <row r="9" spans="3:34" s="46" customFormat="1" x14ac:dyDescent="0.25">
      <c r="C9" s="30" t="s">
        <v>53</v>
      </c>
      <c r="D9" s="30" t="s">
        <v>54</v>
      </c>
      <c r="E9" s="30" t="s">
        <v>55</v>
      </c>
      <c r="F9" s="40" t="s">
        <v>43</v>
      </c>
      <c r="G9" s="30"/>
      <c r="H9" s="31">
        <v>121.22000000000001</v>
      </c>
      <c r="I9" s="31">
        <v>110.2</v>
      </c>
      <c r="J9" s="41">
        <v>1.0688111138305183</v>
      </c>
      <c r="K9" s="41">
        <v>4.4983175553048502</v>
      </c>
      <c r="L9" s="31">
        <v>303.19808153269372</v>
      </c>
      <c r="M9" s="31">
        <v>11</v>
      </c>
      <c r="N9" s="31">
        <v>324.27488947925849</v>
      </c>
      <c r="O9" s="31">
        <v>22</v>
      </c>
      <c r="P9" s="31">
        <v>448.01460742824349</v>
      </c>
      <c r="Q9" s="31">
        <v>0</v>
      </c>
      <c r="R9" s="31">
        <v>7.15</v>
      </c>
      <c r="S9" s="31">
        <v>0</v>
      </c>
      <c r="T9" s="31">
        <v>525.63300639391514</v>
      </c>
      <c r="U9" s="31">
        <v>521.91500639391518</v>
      </c>
      <c r="V9" s="31">
        <v>112.48317039020668</v>
      </c>
      <c r="W9" s="31">
        <v>37.986168594259482</v>
      </c>
      <c r="X9" s="44">
        <f t="shared" si="0"/>
        <v>0.90909090909090906</v>
      </c>
      <c r="Y9" s="45">
        <f t="shared" si="1"/>
        <v>0.77290981976457052</v>
      </c>
      <c r="Z9" s="45">
        <f t="shared" si="2"/>
        <v>0.90736605823540051</v>
      </c>
      <c r="AA9" s="45">
        <f t="shared" si="3"/>
        <v>0.93500326842941406</v>
      </c>
      <c r="AC9" s="47">
        <f t="shared" si="4"/>
        <v>346.27488947925849</v>
      </c>
      <c r="AD9" s="48">
        <f t="shared" si="5"/>
        <v>41975.442102675719</v>
      </c>
      <c r="AE9" s="48">
        <f t="shared" si="6"/>
        <v>55403.982316681358</v>
      </c>
    </row>
    <row r="10" spans="3:34" s="46" customFormat="1" x14ac:dyDescent="0.25">
      <c r="C10" s="30" t="s">
        <v>56</v>
      </c>
      <c r="D10" s="30" t="s">
        <v>57</v>
      </c>
      <c r="E10" s="30" t="s">
        <v>58</v>
      </c>
      <c r="F10" s="40" t="s">
        <v>43</v>
      </c>
      <c r="G10" s="30"/>
      <c r="H10" s="31">
        <v>173.25</v>
      </c>
      <c r="I10" s="31">
        <v>157.5</v>
      </c>
      <c r="J10" s="41">
        <v>0.89755663029274213</v>
      </c>
      <c r="K10" s="41">
        <v>3.1298227106227108</v>
      </c>
      <c r="L10" s="31">
        <v>223.60045878512355</v>
      </c>
      <c r="M10" s="31">
        <v>11</v>
      </c>
      <c r="N10" s="31">
        <v>244.67060720473091</v>
      </c>
      <c r="O10" s="31">
        <v>22</v>
      </c>
      <c r="P10" s="31">
        <v>345.32508329410291</v>
      </c>
      <c r="Q10" s="31">
        <v>0</v>
      </c>
      <c r="R10" s="31">
        <v>7.15</v>
      </c>
      <c r="S10" s="31">
        <v>0</v>
      </c>
      <c r="T10" s="31">
        <v>409.59384412233624</v>
      </c>
      <c r="U10" s="31">
        <v>405.87584412233622</v>
      </c>
      <c r="V10" s="31">
        <v>87.734995073878792</v>
      </c>
      <c r="W10" s="31">
        <v>29.771006663528233</v>
      </c>
      <c r="X10" s="44">
        <f t="shared" si="0"/>
        <v>0.90909090909090906</v>
      </c>
      <c r="Y10" s="45">
        <f t="shared" si="1"/>
        <v>0.772230631672984</v>
      </c>
      <c r="Z10" s="45">
        <f t="shared" si="2"/>
        <v>0.87973872052953261</v>
      </c>
      <c r="AA10" s="45">
        <f t="shared" si="3"/>
        <v>0.9138836141360589</v>
      </c>
      <c r="AC10" s="47">
        <f t="shared" si="4"/>
        <v>266.67060720473091</v>
      </c>
      <c r="AD10" s="48">
        <f t="shared" si="5"/>
        <v>46200.682698219629</v>
      </c>
      <c r="AE10" s="48">
        <f t="shared" si="6"/>
        <v>42667.297152756946</v>
      </c>
    </row>
    <row r="11" spans="3:34" s="46" customFormat="1" x14ac:dyDescent="0.25">
      <c r="C11" s="30" t="s">
        <v>59</v>
      </c>
      <c r="D11" s="30" t="s">
        <v>60</v>
      </c>
      <c r="E11" s="30" t="s">
        <v>61</v>
      </c>
      <c r="F11" s="40" t="s">
        <v>43</v>
      </c>
      <c r="G11" s="30"/>
      <c r="H11" s="31">
        <v>215.60000000000002</v>
      </c>
      <c r="I11" s="31">
        <v>196</v>
      </c>
      <c r="J11" s="41">
        <v>0.97741069727979502</v>
      </c>
      <c r="K11" s="41">
        <v>1.8580776826859777</v>
      </c>
      <c r="L11" s="31">
        <v>149.3392957938413</v>
      </c>
      <c r="M11" s="31">
        <v>11</v>
      </c>
      <c r="N11" s="31">
        <v>170.39510975439669</v>
      </c>
      <c r="O11" s="31">
        <v>22</v>
      </c>
      <c r="P11" s="31">
        <v>249.50969158317176</v>
      </c>
      <c r="Q11" s="31">
        <v>0</v>
      </c>
      <c r="R11" s="31">
        <v>7.15</v>
      </c>
      <c r="S11" s="31">
        <v>0</v>
      </c>
      <c r="T11" s="31">
        <v>301.32245148898403</v>
      </c>
      <c r="U11" s="31">
        <v>297.60445148898407</v>
      </c>
      <c r="V11" s="31">
        <v>64.643485671544397</v>
      </c>
      <c r="W11" s="31">
        <v>22.105775326653742</v>
      </c>
      <c r="X11" s="44">
        <f t="shared" si="0"/>
        <v>0.90909090909090895</v>
      </c>
      <c r="Y11" s="45">
        <f t="shared" si="1"/>
        <v>0.77109273204429229</v>
      </c>
      <c r="Z11" s="45">
        <f t="shared" si="2"/>
        <v>0.83338550547632706</v>
      </c>
      <c r="AA11" s="45">
        <f t="shared" si="3"/>
        <v>0.87642947035918628</v>
      </c>
      <c r="AC11" s="47">
        <f t="shared" si="4"/>
        <v>192.39510975439669</v>
      </c>
      <c r="AD11" s="48">
        <f t="shared" si="5"/>
        <v>41480.385663047928</v>
      </c>
      <c r="AE11" s="48">
        <f t="shared" si="6"/>
        <v>30783.21756070347</v>
      </c>
    </row>
    <row r="12" spans="3:34" s="46" customFormat="1" x14ac:dyDescent="0.25">
      <c r="C12" s="30" t="s">
        <v>62</v>
      </c>
      <c r="D12" s="30" t="s">
        <v>63</v>
      </c>
      <c r="E12" s="30" t="s">
        <v>64</v>
      </c>
      <c r="F12" s="40" t="s">
        <v>43</v>
      </c>
      <c r="G12" s="30"/>
      <c r="H12" s="31">
        <v>150.20500000000001</v>
      </c>
      <c r="I12" s="31">
        <v>136.55000000000001</v>
      </c>
      <c r="J12" s="41">
        <v>0.72293475631994153</v>
      </c>
      <c r="K12" s="41">
        <v>2.3374272787642196</v>
      </c>
      <c r="L12" s="31">
        <v>173.70427099212779</v>
      </c>
      <c r="M12" s="31">
        <v>11</v>
      </c>
      <c r="N12" s="31">
        <v>194.76828138132126</v>
      </c>
      <c r="O12" s="31">
        <v>22</v>
      </c>
      <c r="P12" s="31">
        <v>280.95108298190439</v>
      </c>
      <c r="Q12" s="31">
        <v>0</v>
      </c>
      <c r="R12" s="31">
        <v>7.15</v>
      </c>
      <c r="S12" s="31">
        <v>0</v>
      </c>
      <c r="T12" s="31">
        <v>336.85122376955195</v>
      </c>
      <c r="U12" s="31">
        <v>333.13322376955193</v>
      </c>
      <c r="V12" s="31">
        <v>72.220860998638969</v>
      </c>
      <c r="W12" s="31">
        <v>24.621086638552356</v>
      </c>
      <c r="X12" s="44">
        <f t="shared" si="0"/>
        <v>0.90909090909090906</v>
      </c>
      <c r="Y12" s="45">
        <f t="shared" si="1"/>
        <v>0.77155168465851032</v>
      </c>
      <c r="Z12" s="45">
        <f t="shared" si="2"/>
        <v>0.85208163212407884</v>
      </c>
      <c r="AA12" s="45">
        <f t="shared" si="3"/>
        <v>0.89185092028432533</v>
      </c>
      <c r="AC12" s="47">
        <f t="shared" si="4"/>
        <v>216.76828138132126</v>
      </c>
      <c r="AD12" s="48">
        <f t="shared" si="5"/>
        <v>32559.679704881364</v>
      </c>
      <c r="AE12" s="48">
        <f t="shared" si="6"/>
        <v>34682.925021011404</v>
      </c>
    </row>
    <row r="13" spans="3:34" s="46" customFormat="1" x14ac:dyDescent="0.25">
      <c r="C13" s="30" t="s">
        <v>65</v>
      </c>
      <c r="D13" s="30" t="s">
        <v>66</v>
      </c>
      <c r="E13" s="30" t="s">
        <v>67</v>
      </c>
      <c r="F13" s="40" t="s">
        <v>43</v>
      </c>
      <c r="G13" s="30"/>
      <c r="H13" s="31">
        <v>121.88000000000001</v>
      </c>
      <c r="I13" s="31">
        <v>110.8</v>
      </c>
      <c r="J13" s="41">
        <v>0.54557050938466878</v>
      </c>
      <c r="K13" s="41">
        <v>1.7768837576933476</v>
      </c>
      <c r="L13" s="31">
        <v>134.85734728668879</v>
      </c>
      <c r="M13" s="31">
        <v>11</v>
      </c>
      <c r="N13" s="31">
        <v>139.81028509248893</v>
      </c>
      <c r="O13" s="31">
        <v>22</v>
      </c>
      <c r="P13" s="31">
        <v>178.05510789988804</v>
      </c>
      <c r="Q13" s="31">
        <v>0</v>
      </c>
      <c r="R13" s="31">
        <v>7.15</v>
      </c>
      <c r="S13" s="31">
        <v>0</v>
      </c>
      <c r="T13" s="31">
        <v>220.57877192687346</v>
      </c>
      <c r="U13" s="31">
        <v>216.86077192687347</v>
      </c>
      <c r="V13" s="31">
        <v>47.422931003873018</v>
      </c>
      <c r="W13" s="31">
        <v>16.389408631991046</v>
      </c>
      <c r="X13" s="44">
        <f t="shared" si="0"/>
        <v>0.90909090909090895</v>
      </c>
      <c r="Y13" s="45">
        <f t="shared" si="1"/>
        <v>0.90876519635408148</v>
      </c>
      <c r="Z13" s="45">
        <f t="shared" si="2"/>
        <v>0.90140961808032405</v>
      </c>
      <c r="AA13" s="45">
        <f t="shared" si="3"/>
        <v>0.96457386663274736</v>
      </c>
      <c r="AC13" s="47">
        <f t="shared" si="4"/>
        <v>161.81028509248893</v>
      </c>
      <c r="AD13" s="48">
        <f t="shared" si="5"/>
        <v>19721.437547072554</v>
      </c>
      <c r="AE13" s="48">
        <f t="shared" si="6"/>
        <v>25889.645614798228</v>
      </c>
    </row>
    <row r="14" spans="3:34" x14ac:dyDescent="0.25">
      <c r="C14" s="6" t="s">
        <v>68</v>
      </c>
      <c r="D14" s="6" t="s">
        <v>69</v>
      </c>
      <c r="E14" s="6" t="s">
        <v>70</v>
      </c>
      <c r="F14" s="7" t="s">
        <v>43</v>
      </c>
      <c r="G14" s="6"/>
      <c r="H14" s="8">
        <v>146.52000000000001</v>
      </c>
      <c r="I14" s="8">
        <v>133.19999999999999</v>
      </c>
      <c r="J14" s="9">
        <v>0.39487750700128549</v>
      </c>
      <c r="K14" s="9">
        <v>1.1410240515745103</v>
      </c>
      <c r="L14" s="8">
        <v>88.974608753795906</v>
      </c>
      <c r="M14" s="8">
        <v>11</v>
      </c>
      <c r="N14" s="8">
        <v>93.926193675959766</v>
      </c>
      <c r="O14" s="8">
        <v>22</v>
      </c>
      <c r="P14" s="8">
        <v>128.50028917003655</v>
      </c>
      <c r="Q14" s="8">
        <v>0</v>
      </c>
      <c r="R14" s="8">
        <v>7.15</v>
      </c>
      <c r="S14" s="8">
        <v>0</v>
      </c>
      <c r="T14" s="8">
        <v>164.58182676214128</v>
      </c>
      <c r="U14" s="8">
        <v>160.86382676214129</v>
      </c>
      <c r="V14" s="8">
        <v>35.48021968997881</v>
      </c>
      <c r="W14" s="8">
        <v>12.425023133602926</v>
      </c>
      <c r="X14" s="39">
        <f t="shared" si="0"/>
        <v>0.90909090909090895</v>
      </c>
      <c r="Y14" s="19">
        <f t="shared" si="1"/>
        <v>0.90214733698039962</v>
      </c>
      <c r="Z14" s="19">
        <f t="shared" si="2"/>
        <v>0.86239878653523128</v>
      </c>
      <c r="AA14" s="19">
        <f t="shared" si="3"/>
        <v>0.94728217200787934</v>
      </c>
      <c r="AC14" s="22">
        <f t="shared" si="4"/>
        <v>115.92619367595977</v>
      </c>
      <c r="AD14" s="23">
        <f t="shared" si="5"/>
        <v>16985.505897401625</v>
      </c>
      <c r="AE14" s="23">
        <f t="shared" si="6"/>
        <v>18548.190988153561</v>
      </c>
    </row>
    <row r="15" spans="3:34" x14ac:dyDescent="0.25">
      <c r="C15" s="68" t="s">
        <v>71</v>
      </c>
      <c r="D15" s="68" t="s">
        <v>72</v>
      </c>
      <c r="E15" s="68" t="s">
        <v>73</v>
      </c>
      <c r="F15" s="13" t="s">
        <v>43</v>
      </c>
      <c r="G15" s="14" t="s">
        <v>74</v>
      </c>
      <c r="H15" s="15">
        <v>186.8</v>
      </c>
      <c r="I15" s="15">
        <v>160.4</v>
      </c>
      <c r="J15" s="16">
        <v>0.37845601170982063</v>
      </c>
      <c r="K15" s="16">
        <v>1.2078031944779126</v>
      </c>
      <c r="L15" s="15">
        <v>99.598553220327375</v>
      </c>
      <c r="M15" s="15">
        <v>11.645885286783042</v>
      </c>
      <c r="N15" s="15">
        <v>93.463865740580559</v>
      </c>
      <c r="O15" s="15">
        <v>25.737406483790526</v>
      </c>
      <c r="P15" s="15">
        <v>113.60377898985195</v>
      </c>
      <c r="Q15" s="15">
        <v>0</v>
      </c>
      <c r="R15" s="15">
        <v>10.94713216957606</v>
      </c>
      <c r="S15" s="15">
        <v>0</v>
      </c>
      <c r="T15" s="15">
        <v>158.03899843808384</v>
      </c>
      <c r="U15" s="15">
        <v>152.34648970990429</v>
      </c>
      <c r="V15" s="15">
        <v>34.286151135556821</v>
      </c>
      <c r="W15" s="15">
        <v>12.372441970060974</v>
      </c>
      <c r="X15" s="39">
        <f t="shared" si="0"/>
        <v>0.8586723768736616</v>
      </c>
      <c r="Y15" s="19">
        <f t="shared" si="1"/>
        <v>1.0492720689777331</v>
      </c>
      <c r="Z15" s="19">
        <f t="shared" si="2"/>
        <v>0.93324875172235067</v>
      </c>
      <c r="AA15" s="19">
        <f t="shared" si="3"/>
        <v>1.065636997048403</v>
      </c>
      <c r="AC15" s="22">
        <f>N15+O15</f>
        <v>119.20127222437108</v>
      </c>
      <c r="AD15" s="23">
        <f>AC15*H15</f>
        <v>22266.797651512519</v>
      </c>
      <c r="AE15" s="23">
        <f t="shared" si="6"/>
        <v>19072.203555899374</v>
      </c>
    </row>
    <row r="16" spans="3:34" x14ac:dyDescent="0.25">
      <c r="C16" s="69"/>
      <c r="D16" s="69"/>
      <c r="E16" s="69"/>
      <c r="F16" s="17" t="s">
        <v>75</v>
      </c>
      <c r="G16" s="14" t="s">
        <v>74</v>
      </c>
      <c r="H16" s="15">
        <v>186.8</v>
      </c>
      <c r="I16" s="15">
        <v>160.4</v>
      </c>
      <c r="J16" s="16">
        <v>0.32122753160699752</v>
      </c>
      <c r="K16" s="16">
        <v>1.0251644228779428</v>
      </c>
      <c r="L16" s="15">
        <v>55.352316929438494</v>
      </c>
      <c r="M16" s="15">
        <v>11.645885286783042</v>
      </c>
      <c r="N16" s="15">
        <v>51.541558792598224</v>
      </c>
      <c r="O16" s="15">
        <v>23.291770573566083</v>
      </c>
      <c r="P16" s="15">
        <v>67.124434618200596</v>
      </c>
      <c r="Q16" s="15">
        <v>0</v>
      </c>
      <c r="R16" s="15">
        <v>11.529426433915212</v>
      </c>
      <c r="S16" s="15">
        <v>0</v>
      </c>
      <c r="T16" s="15">
        <v>107.09535675447688</v>
      </c>
      <c r="U16" s="15">
        <v>101.10005500884097</v>
      </c>
      <c r="V16" s="15">
        <v>23.45205682278684</v>
      </c>
      <c r="W16" s="15">
        <v>8.8287826996306116</v>
      </c>
      <c r="X16" s="39">
        <f t="shared" si="0"/>
        <v>0.8586723768736616</v>
      </c>
      <c r="Y16" s="19">
        <f t="shared" si="1"/>
        <v>1.114844836933248</v>
      </c>
      <c r="Z16" s="19">
        <f t="shared" si="2"/>
        <v>0.89529896349252358</v>
      </c>
      <c r="AA16" s="19">
        <f t="shared" si="3"/>
        <v>1.0739356400176925</v>
      </c>
      <c r="AC16" s="22">
        <f t="shared" si="4"/>
        <v>74.833329366164307</v>
      </c>
      <c r="AD16" s="23">
        <f t="shared" si="5"/>
        <v>13978.865925599493</v>
      </c>
      <c r="AE16" s="23">
        <f>AC16*AE$4</f>
        <v>11973.33269858629</v>
      </c>
    </row>
    <row r="17" spans="3:31" x14ac:dyDescent="0.25">
      <c r="C17" s="69"/>
      <c r="D17" s="69"/>
      <c r="E17" s="69"/>
      <c r="F17" s="18" t="s">
        <v>76</v>
      </c>
      <c r="G17" s="14" t="s">
        <v>74</v>
      </c>
      <c r="H17" s="15">
        <v>186.8</v>
      </c>
      <c r="I17" s="15">
        <v>160.4</v>
      </c>
      <c r="J17" s="16">
        <v>0.17323211870953478</v>
      </c>
      <c r="K17" s="16">
        <v>0.5528523788491948</v>
      </c>
      <c r="L17" s="15">
        <v>26.466882121640893</v>
      </c>
      <c r="M17" s="15">
        <v>11.645885286783042</v>
      </c>
      <c r="N17" s="15">
        <v>22.992149102930512</v>
      </c>
      <c r="O17" s="15">
        <v>23.291770573566083</v>
      </c>
      <c r="P17" s="15">
        <v>36.291072153359465</v>
      </c>
      <c r="Q17" s="15">
        <v>0</v>
      </c>
      <c r="R17" s="15">
        <v>11.529426433915212</v>
      </c>
      <c r="S17" s="15">
        <v>0</v>
      </c>
      <c r="T17" s="15">
        <v>72.25365716920642</v>
      </c>
      <c r="U17" s="15">
        <v>66.258355423570507</v>
      </c>
      <c r="V17" s="15">
        <v>16.021216468760127</v>
      </c>
      <c r="W17" s="15">
        <v>6.3621137024433203</v>
      </c>
      <c r="X17" s="39">
        <f t="shared" si="0"/>
        <v>0.8586723768736616</v>
      </c>
      <c r="Y17" s="19">
        <f t="shared" si="1"/>
        <v>1.275352777699958</v>
      </c>
      <c r="Z17" s="19">
        <f t="shared" si="2"/>
        <v>0.82345591459873591</v>
      </c>
      <c r="AA17" s="19">
        <f t="shared" si="3"/>
        <v>1.1511269348139144</v>
      </c>
      <c r="AC17" s="22">
        <f t="shared" si="4"/>
        <v>46.283919676496595</v>
      </c>
      <c r="AD17" s="23">
        <f t="shared" si="5"/>
        <v>8645.8361955695636</v>
      </c>
      <c r="AE17" s="23">
        <f t="shared" si="6"/>
        <v>7405.4271482394552</v>
      </c>
    </row>
    <row r="18" spans="3:31" x14ac:dyDescent="0.25">
      <c r="C18" s="69"/>
      <c r="D18" s="69"/>
      <c r="E18" s="69"/>
      <c r="F18" s="13" t="s">
        <v>77</v>
      </c>
      <c r="G18" s="14" t="s">
        <v>78</v>
      </c>
      <c r="H18" s="15">
        <v>186.8</v>
      </c>
      <c r="I18" s="15">
        <v>160.4</v>
      </c>
      <c r="J18" s="16">
        <v>0.39816263985957562</v>
      </c>
      <c r="K18" s="16">
        <v>1.2706948587538451</v>
      </c>
      <c r="L18" s="15">
        <v>104.00650189291389</v>
      </c>
      <c r="M18" s="15">
        <v>11.645885286783042</v>
      </c>
      <c r="N18" s="15">
        <v>97.872720923809169</v>
      </c>
      <c r="O18" s="15">
        <v>25.737406483790526</v>
      </c>
      <c r="P18" s="15">
        <v>0</v>
      </c>
      <c r="Q18" s="15">
        <v>176.03760023419713</v>
      </c>
      <c r="R18" s="15">
        <v>10.94713216957606</v>
      </c>
      <c r="S18" s="15">
        <v>0</v>
      </c>
      <c r="T18" s="15">
        <v>219.78733643248404</v>
      </c>
      <c r="U18" s="15">
        <v>34.536475465423401</v>
      </c>
      <c r="V18" s="15">
        <v>10.076317203218043</v>
      </c>
      <c r="W18" s="15">
        <v>13.846395664924644</v>
      </c>
      <c r="X18" s="39">
        <f t="shared" si="0"/>
        <v>0.8586723768736616</v>
      </c>
      <c r="Y18" s="19">
        <f t="shared" si="1"/>
        <v>0.70218025719023147</v>
      </c>
      <c r="Z18" s="19">
        <f t="shared" si="2"/>
        <v>0.93562226336307852</v>
      </c>
      <c r="AA18" s="19">
        <f t="shared" si="3"/>
        <v>1.0626709966904841</v>
      </c>
      <c r="AC18" s="22">
        <f t="shared" si="4"/>
        <v>123.61012740759969</v>
      </c>
      <c r="AD18" s="23">
        <f t="shared" si="5"/>
        <v>23090.371799739623</v>
      </c>
      <c r="AE18" s="23">
        <f t="shared" si="6"/>
        <v>19777.620385215952</v>
      </c>
    </row>
    <row r="19" spans="3:31" x14ac:dyDescent="0.25">
      <c r="C19" s="69"/>
      <c r="D19" s="69"/>
      <c r="E19" s="69"/>
      <c r="F19" s="17" t="s">
        <v>79</v>
      </c>
      <c r="G19" s="14" t="s">
        <v>78</v>
      </c>
      <c r="H19" s="15">
        <v>186.8</v>
      </c>
      <c r="I19" s="15">
        <v>160.4</v>
      </c>
      <c r="J19" s="16">
        <v>0.32122753160699752</v>
      </c>
      <c r="K19" s="16">
        <v>1.0251644228779428</v>
      </c>
      <c r="L19" s="15">
        <v>81.726226900714892</v>
      </c>
      <c r="M19" s="15">
        <v>11.645885286783042</v>
      </c>
      <c r="N19" s="15">
        <v>81.14888007210746</v>
      </c>
      <c r="O19" s="15">
        <v>23.291770573566083</v>
      </c>
      <c r="P19" s="15">
        <v>0</v>
      </c>
      <c r="Q19" s="15">
        <v>149.13955173369993</v>
      </c>
      <c r="R19" s="15">
        <v>9.7825436408977549</v>
      </c>
      <c r="S19" s="15">
        <v>0</v>
      </c>
      <c r="T19" s="15">
        <v>187.58140913922887</v>
      </c>
      <c r="U19" s="15">
        <v>30.372143677588078</v>
      </c>
      <c r="V19" s="15">
        <v>8.8572969686130829</v>
      </c>
      <c r="W19" s="15">
        <v>11.883136196291321</v>
      </c>
      <c r="X19" s="39">
        <f t="shared" si="0"/>
        <v>0.8586723768736616</v>
      </c>
      <c r="Y19" s="19">
        <f t="shared" si="1"/>
        <v>0.70028808207872517</v>
      </c>
      <c r="Z19" s="19">
        <f t="shared" si="2"/>
        <v>0.89402078223615389</v>
      </c>
      <c r="AA19" s="19">
        <f t="shared" si="3"/>
        <v>1.0071146616945843</v>
      </c>
      <c r="AC19" s="22">
        <f t="shared" si="4"/>
        <v>104.44065064567354</v>
      </c>
      <c r="AD19" s="23">
        <f t="shared" si="5"/>
        <v>19509.513540611821</v>
      </c>
      <c r="AE19" s="23">
        <f t="shared" si="6"/>
        <v>16710.504103307765</v>
      </c>
    </row>
    <row r="20" spans="3:31" x14ac:dyDescent="0.25">
      <c r="C20" s="69"/>
      <c r="D20" s="69"/>
      <c r="E20" s="69"/>
      <c r="F20" s="18" t="s">
        <v>80</v>
      </c>
      <c r="G20" s="14" t="s">
        <v>78</v>
      </c>
      <c r="H20" s="15">
        <v>186.8</v>
      </c>
      <c r="I20" s="15">
        <v>160.4</v>
      </c>
      <c r="J20" s="16">
        <v>0.17323211870953478</v>
      </c>
      <c r="K20" s="16">
        <v>0.5528523788491948</v>
      </c>
      <c r="L20" s="15">
        <v>26.466882121640893</v>
      </c>
      <c r="M20" s="15">
        <v>11.645885286783042</v>
      </c>
      <c r="N20" s="15">
        <v>22.992149102930512</v>
      </c>
      <c r="O20" s="15">
        <v>23.291770573566083</v>
      </c>
      <c r="P20" s="15">
        <v>0</v>
      </c>
      <c r="Q20" s="15">
        <v>46.685478684979884</v>
      </c>
      <c r="R20" s="15">
        <v>11.529426433915212</v>
      </c>
      <c r="S20" s="15">
        <v>0</v>
      </c>
      <c r="T20" s="15">
        <v>81.665062615688512</v>
      </c>
      <c r="U20" s="15">
        <v>28.050572611373102</v>
      </c>
      <c r="V20" s="15">
        <v>8.115406696130135</v>
      </c>
      <c r="W20" s="15">
        <v>6.259956651273356</v>
      </c>
      <c r="X20" s="39">
        <f t="shared" si="0"/>
        <v>0.8586723768736616</v>
      </c>
      <c r="Y20" s="19">
        <f t="shared" si="1"/>
        <v>0.99139863144184737</v>
      </c>
      <c r="Z20" s="19">
        <f t="shared" si="2"/>
        <v>0.82345591459873591</v>
      </c>
      <c r="AA20" s="19">
        <f t="shared" si="3"/>
        <v>1.1511269348139144</v>
      </c>
      <c r="AC20" s="22">
        <f t="shared" si="4"/>
        <v>46.283919676496595</v>
      </c>
      <c r="AD20" s="23">
        <f t="shared" si="5"/>
        <v>8645.8361955695636</v>
      </c>
      <c r="AE20" s="23">
        <f t="shared" si="6"/>
        <v>7405.4271482394552</v>
      </c>
    </row>
    <row r="21" spans="3:31" x14ac:dyDescent="0.25">
      <c r="C21" s="69"/>
      <c r="D21" s="69"/>
      <c r="E21" s="69"/>
      <c r="F21" s="13" t="s">
        <v>81</v>
      </c>
      <c r="G21" s="14" t="s">
        <v>82</v>
      </c>
      <c r="H21" s="15">
        <v>186.8</v>
      </c>
      <c r="I21" s="15">
        <v>160.4</v>
      </c>
      <c r="J21" s="16">
        <v>0.35085583765907358</v>
      </c>
      <c r="K21" s="16">
        <v>1.1197200953720683</v>
      </c>
      <c r="L21" s="15">
        <v>94.278708876335983</v>
      </c>
      <c r="M21" s="15">
        <v>11.645885286783042</v>
      </c>
      <c r="N21" s="15">
        <v>97.487036437654581</v>
      </c>
      <c r="O21" s="15">
        <v>25.737406483790526</v>
      </c>
      <c r="P21" s="15">
        <v>0</v>
      </c>
      <c r="Q21" s="15">
        <v>0</v>
      </c>
      <c r="R21" s="15">
        <v>69.829951401984388</v>
      </c>
      <c r="S21" s="15">
        <v>0</v>
      </c>
      <c r="T21" s="15">
        <v>188.86173487818328</v>
      </c>
      <c r="U21" s="15">
        <v>153.30502699154022</v>
      </c>
      <c r="V21" s="15">
        <v>44.100442676771586</v>
      </c>
      <c r="W21" s="15">
        <v>17.174651208651216</v>
      </c>
      <c r="X21" s="39">
        <f t="shared" si="0"/>
        <v>0.8586723768736616</v>
      </c>
      <c r="Y21" s="19" t="e">
        <f>(N21+O21)/(P21+Q21)</f>
        <v>#DIV/0!</v>
      </c>
      <c r="Z21" s="19">
        <f t="shared" si="2"/>
        <v>0.85960700370660525</v>
      </c>
      <c r="AA21" s="19">
        <f t="shared" si="3"/>
        <v>0.96708970055346377</v>
      </c>
      <c r="AC21" s="22">
        <f t="shared" si="4"/>
        <v>123.2244429214451</v>
      </c>
      <c r="AD21" s="23">
        <f t="shared" si="5"/>
        <v>23018.325937725946</v>
      </c>
      <c r="AE21" s="23">
        <f t="shared" si="6"/>
        <v>19715.910867431216</v>
      </c>
    </row>
    <row r="22" spans="3:31" x14ac:dyDescent="0.25">
      <c r="C22" s="69"/>
      <c r="D22" s="69"/>
      <c r="E22" s="69"/>
      <c r="F22" s="17" t="s">
        <v>83</v>
      </c>
      <c r="G22" s="14" t="s">
        <v>82</v>
      </c>
      <c r="H22" s="15">
        <v>186.8</v>
      </c>
      <c r="I22" s="15">
        <v>160.4</v>
      </c>
      <c r="J22" s="16">
        <v>0.32122753160699752</v>
      </c>
      <c r="K22" s="16">
        <v>1.0251644228779428</v>
      </c>
      <c r="L22" s="15">
        <v>81.726226900714892</v>
      </c>
      <c r="M22" s="15">
        <v>11.645885286783042</v>
      </c>
      <c r="N22" s="15">
        <v>81.14888007210746</v>
      </c>
      <c r="O22" s="15">
        <v>23.291770573566083</v>
      </c>
      <c r="P22" s="15">
        <v>0</v>
      </c>
      <c r="Q22" s="15">
        <v>0</v>
      </c>
      <c r="R22" s="15">
        <v>39.837414622407422</v>
      </c>
      <c r="S22" s="15">
        <v>0</v>
      </c>
      <c r="T22" s="15">
        <v>107.6495282086796</v>
      </c>
      <c r="U22" s="15">
        <v>87.55380344111677</v>
      </c>
      <c r="V22" s="15">
        <v>25.168395168543537</v>
      </c>
      <c r="W22" s="15">
        <v>8.8525702062769938</v>
      </c>
      <c r="X22" s="39">
        <f t="shared" si="0"/>
        <v>0.8586723768736616</v>
      </c>
      <c r="Y22" s="19" t="e">
        <f t="shared" si="1"/>
        <v>#DIV/0!</v>
      </c>
      <c r="Z22" s="19">
        <f t="shared" si="2"/>
        <v>0.89402078223615389</v>
      </c>
      <c r="AA22" s="19">
        <f t="shared" si="3"/>
        <v>1.0071146616945843</v>
      </c>
      <c r="AC22" s="22">
        <f t="shared" si="4"/>
        <v>104.44065064567354</v>
      </c>
      <c r="AD22" s="23">
        <f t="shared" si="5"/>
        <v>19509.513540611821</v>
      </c>
      <c r="AE22" s="23">
        <f t="shared" si="6"/>
        <v>16710.504103307765</v>
      </c>
    </row>
    <row r="23" spans="3:31" x14ac:dyDescent="0.25">
      <c r="C23" s="70"/>
      <c r="D23" s="70"/>
      <c r="E23" s="70"/>
      <c r="F23" s="18" t="s">
        <v>84</v>
      </c>
      <c r="G23" s="14" t="s">
        <v>82</v>
      </c>
      <c r="H23" s="15">
        <v>186.8</v>
      </c>
      <c r="I23" s="15">
        <v>160.4</v>
      </c>
      <c r="J23" s="16">
        <v>0.17323211870953478</v>
      </c>
      <c r="K23" s="16">
        <v>0.5528523788491948</v>
      </c>
      <c r="L23" s="15">
        <v>25.520286488497995</v>
      </c>
      <c r="M23" s="15">
        <v>11.645885286783042</v>
      </c>
      <c r="N23" s="15">
        <v>25.390264552124346</v>
      </c>
      <c r="O23" s="15">
        <v>23.291770573566083</v>
      </c>
      <c r="P23" s="15">
        <v>0</v>
      </c>
      <c r="Q23" s="15">
        <v>0</v>
      </c>
      <c r="R23" s="15">
        <v>25.414298914629779</v>
      </c>
      <c r="S23" s="15">
        <v>-32.101978452306724</v>
      </c>
      <c r="T23" s="15">
        <v>26.204867013702692</v>
      </c>
      <c r="U23" s="15">
        <v>21.444527447191181</v>
      </c>
      <c r="V23" s="15">
        <v>6.1508916259208064</v>
      </c>
      <c r="W23" s="15">
        <v>1.4356555345869655</v>
      </c>
      <c r="X23" s="39">
        <f t="shared" si="0"/>
        <v>0.8586723768736616</v>
      </c>
      <c r="Y23" s="19" t="e">
        <f t="shared" si="1"/>
        <v>#DIV/0!</v>
      </c>
      <c r="Z23" s="19">
        <f t="shared" si="2"/>
        <v>0.76344737189649126</v>
      </c>
      <c r="AA23" s="19">
        <f t="shared" si="3"/>
        <v>1.0051209366529728</v>
      </c>
      <c r="AC23" s="22">
        <f t="shared" si="4"/>
        <v>48.682035125690433</v>
      </c>
      <c r="AD23" s="23">
        <f t="shared" si="5"/>
        <v>9093.8041614789727</v>
      </c>
      <c r="AE23" s="23">
        <f t="shared" si="6"/>
        <v>7789.1256201104698</v>
      </c>
    </row>
    <row r="24" spans="3:31" x14ac:dyDescent="0.25">
      <c r="C24" s="65" t="s">
        <v>85</v>
      </c>
      <c r="D24" s="65" t="s">
        <v>86</v>
      </c>
      <c r="E24" s="65" t="s">
        <v>87</v>
      </c>
      <c r="F24" s="7" t="s">
        <v>43</v>
      </c>
      <c r="G24" s="10" t="s">
        <v>74</v>
      </c>
      <c r="H24" s="8">
        <v>186.8</v>
      </c>
      <c r="I24" s="8">
        <v>160.4</v>
      </c>
      <c r="J24" s="9">
        <v>0.27825389016179891</v>
      </c>
      <c r="K24" s="9">
        <v>0.88801849360239937</v>
      </c>
      <c r="L24" s="8">
        <v>84.228174740294818</v>
      </c>
      <c r="M24" s="8">
        <v>11.645885286783042</v>
      </c>
      <c r="N24" s="8">
        <v>79.505464375027145</v>
      </c>
      <c r="O24" s="8">
        <v>23.291770573566083</v>
      </c>
      <c r="P24" s="8">
        <v>97.325452647223841</v>
      </c>
      <c r="Q24" s="8">
        <v>0</v>
      </c>
      <c r="R24" s="8">
        <v>9.7825436408977549</v>
      </c>
      <c r="S24" s="8">
        <v>0</v>
      </c>
      <c r="T24" s="8">
        <v>136.48845475819584</v>
      </c>
      <c r="U24" s="8">
        <v>131.401532064929</v>
      </c>
      <c r="V24" s="8">
        <v>29.628219125387432</v>
      </c>
      <c r="W24" s="8">
        <v>10.720799304047233</v>
      </c>
      <c r="X24" s="39">
        <f t="shared" si="0"/>
        <v>0.8586723768736616</v>
      </c>
      <c r="Y24" s="19">
        <f t="shared" si="1"/>
        <v>1.056221493479234</v>
      </c>
      <c r="Z24" s="19">
        <f t="shared" si="2"/>
        <v>0.93265212897041927</v>
      </c>
      <c r="AA24" s="19">
        <f t="shared" si="3"/>
        <v>1.0594010789370483</v>
      </c>
      <c r="AC24" s="22">
        <f t="shared" si="4"/>
        <v>102.79723494859323</v>
      </c>
      <c r="AD24" s="23">
        <f t="shared" si="5"/>
        <v>19202.523488397215</v>
      </c>
      <c r="AE24" s="23">
        <f t="shared" si="6"/>
        <v>16447.557591774916</v>
      </c>
    </row>
    <row r="25" spans="3:31" x14ac:dyDescent="0.25">
      <c r="C25" s="66"/>
      <c r="D25" s="66"/>
      <c r="E25" s="66"/>
      <c r="F25" s="11" t="s">
        <v>75</v>
      </c>
      <c r="G25" s="10" t="s">
        <v>74</v>
      </c>
      <c r="H25" s="8">
        <v>186.8</v>
      </c>
      <c r="I25" s="8">
        <v>160.4</v>
      </c>
      <c r="J25" s="9">
        <v>0.26507833766809863</v>
      </c>
      <c r="K25" s="9">
        <v>0.84597008137343943</v>
      </c>
      <c r="L25" s="8">
        <v>46.950581206468783</v>
      </c>
      <c r="M25" s="8">
        <v>11.645885286783042</v>
      </c>
      <c r="N25" s="8">
        <v>43.200566700913384</v>
      </c>
      <c r="O25" s="8">
        <v>23.291770573566083</v>
      </c>
      <c r="P25" s="8">
        <v>58.116163159180964</v>
      </c>
      <c r="Q25" s="8">
        <v>0</v>
      </c>
      <c r="R25" s="8">
        <v>11.529426433915212</v>
      </c>
      <c r="S25" s="8">
        <v>0</v>
      </c>
      <c r="T25" s="8">
        <v>96.916010005784713</v>
      </c>
      <c r="U25" s="8">
        <v>90.9207082601488</v>
      </c>
      <c r="V25" s="8">
        <v>21.281063401163109</v>
      </c>
      <c r="W25" s="8">
        <v>8.1081209829090408</v>
      </c>
      <c r="X25" s="39">
        <f t="shared" si="0"/>
        <v>0.8586723768736616</v>
      </c>
      <c r="Y25" s="19">
        <f t="shared" si="1"/>
        <v>1.1441281333792812</v>
      </c>
      <c r="Z25" s="19">
        <f t="shared" si="2"/>
        <v>0.8812514177591082</v>
      </c>
      <c r="AA25" s="19">
        <f t="shared" si="3"/>
        <v>1.0868047526208982</v>
      </c>
      <c r="AC25" s="22">
        <f t="shared" si="4"/>
        <v>66.492337274479468</v>
      </c>
      <c r="AD25" s="23">
        <f t="shared" si="5"/>
        <v>12420.768602872766</v>
      </c>
      <c r="AE25" s="23">
        <f t="shared" si="6"/>
        <v>10638.773963916716</v>
      </c>
    </row>
    <row r="26" spans="3:31" x14ac:dyDescent="0.25">
      <c r="C26" s="66"/>
      <c r="D26" s="66"/>
      <c r="E26" s="66"/>
      <c r="F26" s="12" t="s">
        <v>76</v>
      </c>
      <c r="G26" s="10" t="s">
        <v>74</v>
      </c>
      <c r="H26" s="8">
        <v>186.8</v>
      </c>
      <c r="I26" s="8">
        <v>160.4</v>
      </c>
      <c r="J26" s="9">
        <v>0.17325258830387755</v>
      </c>
      <c r="K26" s="9">
        <v>0.5529177054411154</v>
      </c>
      <c r="L26" s="8">
        <v>26.471139494817958</v>
      </c>
      <c r="M26" s="8">
        <v>11.645885286783042</v>
      </c>
      <c r="N26" s="8">
        <v>22.996276315241097</v>
      </c>
      <c r="O26" s="8">
        <v>23.291770573566083</v>
      </c>
      <c r="P26" s="8">
        <v>36.295529542654897</v>
      </c>
      <c r="Q26" s="8">
        <v>0</v>
      </c>
      <c r="R26" s="8">
        <v>11.529426433915212</v>
      </c>
      <c r="S26" s="8">
        <v>0</v>
      </c>
      <c r="T26" s="8">
        <v>72.258694019110251</v>
      </c>
      <c r="U26" s="8">
        <v>66.263392273474338</v>
      </c>
      <c r="V26" s="8">
        <v>16.022290699580331</v>
      </c>
      <c r="W26" s="8">
        <v>6.3624702935869548</v>
      </c>
      <c r="X26" s="39">
        <f t="shared" si="0"/>
        <v>0.8586723768736616</v>
      </c>
      <c r="Y26" s="19">
        <f t="shared" si="1"/>
        <v>1.2753098652110577</v>
      </c>
      <c r="Z26" s="19">
        <f t="shared" si="2"/>
        <v>0.82347446789374046</v>
      </c>
      <c r="AA26" s="19">
        <f t="shared" si="3"/>
        <v>1.1511054716834241</v>
      </c>
      <c r="AC26" s="22">
        <f t="shared" si="4"/>
        <v>46.28804688880718</v>
      </c>
      <c r="AD26" s="23">
        <f t="shared" si="5"/>
        <v>8646.6071588291816</v>
      </c>
      <c r="AE26" s="23">
        <f t="shared" si="6"/>
        <v>7406.0875022091486</v>
      </c>
    </row>
    <row r="27" spans="3:31" x14ac:dyDescent="0.25">
      <c r="C27" s="66"/>
      <c r="D27" s="66"/>
      <c r="E27" s="66"/>
      <c r="F27" s="7" t="s">
        <v>77</v>
      </c>
      <c r="G27" s="10" t="s">
        <v>78</v>
      </c>
      <c r="H27" s="8">
        <v>186.8</v>
      </c>
      <c r="I27" s="8">
        <v>160.4</v>
      </c>
      <c r="J27" s="9">
        <v>0.37868333637595997</v>
      </c>
      <c r="K27" s="9">
        <v>1.2085286776237774</v>
      </c>
      <c r="L27" s="8">
        <v>99.649500105538522</v>
      </c>
      <c r="M27" s="8">
        <v>11.645885286783042</v>
      </c>
      <c r="N27" s="8">
        <v>99.073537609021329</v>
      </c>
      <c r="O27" s="8">
        <v>23.291770573566083</v>
      </c>
      <c r="P27" s="8">
        <v>0</v>
      </c>
      <c r="Q27" s="8">
        <v>173.69633255927195</v>
      </c>
      <c r="R27" s="8">
        <v>9.7825436408977549</v>
      </c>
      <c r="S27" s="8">
        <v>0</v>
      </c>
      <c r="T27" s="8">
        <v>214.10273243084663</v>
      </c>
      <c r="U27" s="8">
        <v>31.845550527122398</v>
      </c>
      <c r="V27" s="8">
        <v>9.2993190234733785</v>
      </c>
      <c r="W27" s="8">
        <v>13.35654304582564</v>
      </c>
      <c r="X27" s="39">
        <f t="shared" si="0"/>
        <v>0.8586723768736616</v>
      </c>
      <c r="Y27" s="19">
        <f t="shared" si="1"/>
        <v>0.70447836393339858</v>
      </c>
      <c r="Z27" s="19">
        <f t="shared" si="2"/>
        <v>0.90953381350743745</v>
      </c>
      <c r="AA27" s="19">
        <f t="shared" si="3"/>
        <v>1.0058134847146585</v>
      </c>
      <c r="AC27" s="22">
        <f t="shared" si="4"/>
        <v>122.36530818258741</v>
      </c>
      <c r="AD27" s="23">
        <f t="shared" si="5"/>
        <v>22857.83956850733</v>
      </c>
      <c r="AE27" s="23">
        <f t="shared" si="6"/>
        <v>19578.449309213986</v>
      </c>
    </row>
    <row r="28" spans="3:31" x14ac:dyDescent="0.25">
      <c r="C28" s="66"/>
      <c r="D28" s="66"/>
      <c r="E28" s="66"/>
      <c r="F28" s="11" t="s">
        <v>79</v>
      </c>
      <c r="G28" s="10" t="s">
        <v>78</v>
      </c>
      <c r="H28" s="8">
        <v>186.8</v>
      </c>
      <c r="I28" s="8">
        <v>160.4</v>
      </c>
      <c r="J28" s="9">
        <v>0.26507833766809863</v>
      </c>
      <c r="K28" s="9">
        <v>0.84597008137343943</v>
      </c>
      <c r="L28" s="8">
        <v>73.940289498738238</v>
      </c>
      <c r="M28" s="8">
        <v>11.645885286783042</v>
      </c>
      <c r="N28" s="8">
        <v>73.361670066124489</v>
      </c>
      <c r="O28" s="8">
        <v>23.291770573566083</v>
      </c>
      <c r="P28" s="8">
        <v>0</v>
      </c>
      <c r="Q28" s="8">
        <v>138.47107402550327</v>
      </c>
      <c r="R28" s="8">
        <v>9.7825436408977549</v>
      </c>
      <c r="S28" s="8">
        <v>0</v>
      </c>
      <c r="T28" s="8">
        <v>176.05945321437645</v>
      </c>
      <c r="U28" s="8">
        <v>29.732035015096276</v>
      </c>
      <c r="V28" s="8">
        <v>8.6652643698655414</v>
      </c>
      <c r="W28" s="8">
        <v>11.24302753379952</v>
      </c>
      <c r="X28" s="39">
        <f t="shared" si="0"/>
        <v>0.8586723768736616</v>
      </c>
      <c r="Y28" s="19">
        <f t="shared" si="1"/>
        <v>0.69800455669094597</v>
      </c>
      <c r="Z28" s="19">
        <f t="shared" si="2"/>
        <v>0.88549537625436026</v>
      </c>
      <c r="AA28" s="19">
        <f t="shared" si="3"/>
        <v>1.0078872172906126</v>
      </c>
      <c r="AC28" s="22">
        <f t="shared" si="4"/>
        <v>96.653440639690572</v>
      </c>
      <c r="AD28" s="23">
        <f t="shared" si="5"/>
        <v>18054.862711494199</v>
      </c>
      <c r="AE28" s="23">
        <f t="shared" si="6"/>
        <v>15464.550502350492</v>
      </c>
    </row>
    <row r="29" spans="3:31" x14ac:dyDescent="0.25">
      <c r="C29" s="66"/>
      <c r="D29" s="66"/>
      <c r="E29" s="66"/>
      <c r="F29" s="12" t="s">
        <v>80</v>
      </c>
      <c r="G29" s="10" t="s">
        <v>78</v>
      </c>
      <c r="H29" s="8">
        <v>186.8</v>
      </c>
      <c r="I29" s="8">
        <v>160.4</v>
      </c>
      <c r="J29" s="9">
        <v>0.17325258830387755</v>
      </c>
      <c r="K29" s="9">
        <v>0.5529177054411154</v>
      </c>
      <c r="L29" s="8">
        <v>26.471139494817958</v>
      </c>
      <c r="M29" s="8">
        <v>11.645885286783042</v>
      </c>
      <c r="N29" s="8">
        <v>22.996276315241097</v>
      </c>
      <c r="O29" s="8">
        <v>23.291770573566083</v>
      </c>
      <c r="P29" s="8">
        <v>0</v>
      </c>
      <c r="Q29" s="8">
        <v>46.691132965845391</v>
      </c>
      <c r="R29" s="8">
        <v>11.529426433915212</v>
      </c>
      <c r="S29" s="8">
        <v>0</v>
      </c>
      <c r="T29" s="8">
        <v>81.671169239023243</v>
      </c>
      <c r="U29" s="8">
        <v>28.050911868225036</v>
      </c>
      <c r="V29" s="8">
        <v>8.1155084731857148</v>
      </c>
      <c r="W29" s="8">
        <v>6.2602959081252862</v>
      </c>
      <c r="X29" s="39">
        <f t="shared" si="0"/>
        <v>0.8586723768736616</v>
      </c>
      <c r="Y29" s="19">
        <f t="shared" si="1"/>
        <v>0.99136696731404939</v>
      </c>
      <c r="Z29" s="19">
        <f t="shared" si="2"/>
        <v>0.82347446789374046</v>
      </c>
      <c r="AA29" s="19">
        <f t="shared" si="3"/>
        <v>1.1511054716834241</v>
      </c>
      <c r="AC29" s="22">
        <f t="shared" si="4"/>
        <v>46.28804688880718</v>
      </c>
      <c r="AD29" s="23">
        <f t="shared" si="5"/>
        <v>8646.6071588291816</v>
      </c>
      <c r="AE29" s="23">
        <f t="shared" si="6"/>
        <v>7406.0875022091486</v>
      </c>
    </row>
    <row r="30" spans="3:31" x14ac:dyDescent="0.25">
      <c r="C30" s="66"/>
      <c r="D30" s="66"/>
      <c r="E30" s="66"/>
      <c r="F30" s="7" t="s">
        <v>81</v>
      </c>
      <c r="G30" s="10" t="s">
        <v>82</v>
      </c>
      <c r="H30" s="8">
        <v>186.8</v>
      </c>
      <c r="I30" s="8">
        <v>160.4</v>
      </c>
      <c r="J30" s="9">
        <v>0.37868333679363847</v>
      </c>
      <c r="K30" s="9">
        <v>1.2085286789567551</v>
      </c>
      <c r="L30" s="8">
        <v>102.28756275400424</v>
      </c>
      <c r="M30" s="8">
        <v>11.645885286783042</v>
      </c>
      <c r="N30" s="8">
        <v>101.71131916024025</v>
      </c>
      <c r="O30" s="8">
        <v>23.291770573566083</v>
      </c>
      <c r="P30" s="8">
        <v>0</v>
      </c>
      <c r="Q30" s="8">
        <v>0</v>
      </c>
      <c r="R30" s="8">
        <v>45.800521957965927</v>
      </c>
      <c r="S30" s="8">
        <v>0</v>
      </c>
      <c r="T30" s="8">
        <v>123.74991801468757</v>
      </c>
      <c r="U30" s="8">
        <v>100.67263957934551</v>
      </c>
      <c r="V30" s="8">
        <v>28.937079004616514</v>
      </c>
      <c r="W30" s="8">
        <v>10.045191673388699</v>
      </c>
      <c r="X30" s="39">
        <f t="shared" si="0"/>
        <v>0.8586723768736616</v>
      </c>
      <c r="Y30" s="19" t="e">
        <f t="shared" si="1"/>
        <v>#DIV/0!</v>
      </c>
      <c r="Z30" s="19">
        <f t="shared" si="2"/>
        <v>0.91144505534549736</v>
      </c>
      <c r="AA30" s="19">
        <f t="shared" si="3"/>
        <v>1.0056654814677621</v>
      </c>
      <c r="AC30" s="22">
        <f t="shared" si="4"/>
        <v>125.00308973380633</v>
      </c>
      <c r="AD30" s="23">
        <f t="shared" si="5"/>
        <v>23350.577162275025</v>
      </c>
      <c r="AE30" s="23">
        <f t="shared" si="6"/>
        <v>20000.494357409014</v>
      </c>
    </row>
    <row r="31" spans="3:31" x14ac:dyDescent="0.25">
      <c r="C31" s="66"/>
      <c r="D31" s="66"/>
      <c r="E31" s="66"/>
      <c r="F31" s="11" t="s">
        <v>83</v>
      </c>
      <c r="G31" s="10" t="s">
        <v>82</v>
      </c>
      <c r="H31" s="8">
        <v>186.8</v>
      </c>
      <c r="I31" s="8">
        <v>160.4</v>
      </c>
      <c r="J31" s="9">
        <v>0.26507833766809863</v>
      </c>
      <c r="K31" s="9">
        <v>0.84597008137343943</v>
      </c>
      <c r="L31" s="8">
        <v>73.940289498738238</v>
      </c>
      <c r="M31" s="8">
        <v>11.645885286783042</v>
      </c>
      <c r="N31" s="8">
        <v>73.361670066124489</v>
      </c>
      <c r="O31" s="8">
        <v>23.291770573566083</v>
      </c>
      <c r="P31" s="8">
        <v>0</v>
      </c>
      <c r="Q31" s="8">
        <v>0</v>
      </c>
      <c r="R31" s="8">
        <v>37.579123720672357</v>
      </c>
      <c r="S31" s="8">
        <v>0</v>
      </c>
      <c r="T31" s="8">
        <v>101.55214277399493</v>
      </c>
      <c r="U31" s="8">
        <v>82.585563457299642</v>
      </c>
      <c r="V31" s="8">
        <v>23.741155318646975</v>
      </c>
      <c r="W31" s="8">
        <v>8.4009120259299834</v>
      </c>
      <c r="X31" s="39">
        <f t="shared" si="0"/>
        <v>0.8586723768736616</v>
      </c>
      <c r="Y31" s="19" t="e">
        <f t="shared" si="1"/>
        <v>#DIV/0!</v>
      </c>
      <c r="Z31" s="19">
        <f t="shared" si="2"/>
        <v>0.88549537625436026</v>
      </c>
      <c r="AA31" s="19">
        <f t="shared" si="3"/>
        <v>1.0078872172906126</v>
      </c>
      <c r="AC31" s="22">
        <f t="shared" si="4"/>
        <v>96.653440639690572</v>
      </c>
      <c r="AD31" s="23">
        <f t="shared" si="5"/>
        <v>18054.862711494199</v>
      </c>
      <c r="AE31" s="23">
        <f t="shared" si="6"/>
        <v>15464.550502350492</v>
      </c>
    </row>
    <row r="32" spans="3:31" x14ac:dyDescent="0.25">
      <c r="C32" s="67"/>
      <c r="D32" s="67"/>
      <c r="E32" s="67"/>
      <c r="F32" s="12" t="s">
        <v>84</v>
      </c>
      <c r="G32" s="10" t="s">
        <v>82</v>
      </c>
      <c r="H32" s="8">
        <v>186.8</v>
      </c>
      <c r="I32" s="8">
        <v>160.4</v>
      </c>
      <c r="J32" s="9">
        <v>0.17325258830387755</v>
      </c>
      <c r="K32" s="9">
        <v>0.5529177054411154</v>
      </c>
      <c r="L32" s="8">
        <v>25.524638429028723</v>
      </c>
      <c r="M32" s="8">
        <v>11.645885286783042</v>
      </c>
      <c r="N32" s="8">
        <v>25.394570100067703</v>
      </c>
      <c r="O32" s="8">
        <v>23.291770573566083</v>
      </c>
      <c r="P32" s="8">
        <v>0</v>
      </c>
      <c r="Q32" s="8">
        <v>0</v>
      </c>
      <c r="R32" s="8">
        <v>25.415547523533348</v>
      </c>
      <c r="S32" s="8">
        <v>-32.101978452306724</v>
      </c>
      <c r="T32" s="8">
        <v>26.206918602992147</v>
      </c>
      <c r="U32" s="8">
        <v>21.446207949914506</v>
      </c>
      <c r="V32" s="8">
        <v>6.1513734765827861</v>
      </c>
      <c r="W32" s="8">
        <v>1.4357591691259624</v>
      </c>
      <c r="X32" s="39">
        <f t="shared" si="0"/>
        <v>0.8586723768736616</v>
      </c>
      <c r="Y32" s="19" t="e">
        <f t="shared" si="1"/>
        <v>#DIV/0!</v>
      </c>
      <c r="Z32" s="19">
        <f t="shared" si="2"/>
        <v>0.76346924417635609</v>
      </c>
      <c r="AA32" s="19">
        <f t="shared" si="3"/>
        <v>1.0051218952889724</v>
      </c>
      <c r="AC32" s="22">
        <f t="shared" si="4"/>
        <v>48.686340673633786</v>
      </c>
      <c r="AD32" s="23">
        <f t="shared" si="5"/>
        <v>9094.6084378347914</v>
      </c>
      <c r="AE32" s="23">
        <f t="shared" si="6"/>
        <v>7789.8145077814061</v>
      </c>
    </row>
    <row r="33" spans="8:8" x14ac:dyDescent="0.25">
      <c r="H33" t="s">
        <v>88</v>
      </c>
    </row>
    <row r="61" spans="8:8" x14ac:dyDescent="0.25">
      <c r="H61" t="s">
        <v>89</v>
      </c>
    </row>
  </sheetData>
  <mergeCells count="23">
    <mergeCell ref="I1:I3"/>
    <mergeCell ref="C24:C32"/>
    <mergeCell ref="D24:D32"/>
    <mergeCell ref="E24:E32"/>
    <mergeCell ref="C15:C23"/>
    <mergeCell ref="D15:D23"/>
    <mergeCell ref="E15:E23"/>
    <mergeCell ref="W1:W2"/>
    <mergeCell ref="C2:C3"/>
    <mergeCell ref="D2:D3"/>
    <mergeCell ref="J2:J3"/>
    <mergeCell ref="K3:W3"/>
    <mergeCell ref="J1:K1"/>
    <mergeCell ref="L1:M1"/>
    <mergeCell ref="N1:O1"/>
    <mergeCell ref="P1:S1"/>
    <mergeCell ref="T1:U1"/>
    <mergeCell ref="V1:V2"/>
    <mergeCell ref="C1:D1"/>
    <mergeCell ref="E1:E3"/>
    <mergeCell ref="F1:F3"/>
    <mergeCell ref="G1:G3"/>
    <mergeCell ref="H1:H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B2:X90"/>
  <sheetViews>
    <sheetView showGridLines="0" topLeftCell="A2" zoomScale="95" workbookViewId="0">
      <pane xSplit="2" ySplit="4" topLeftCell="C6" activePane="bottomRight" state="frozen"/>
      <selection pane="topRight" activeCell="G2" sqref="G2"/>
      <selection pane="bottomLeft" activeCell="A15" sqref="A15"/>
      <selection pane="bottomRight" activeCell="A19" sqref="A19:XFD19"/>
    </sheetView>
  </sheetViews>
  <sheetFormatPr baseColWidth="10" defaultColWidth="8" defaultRowHeight="10.5" x14ac:dyDescent="0.25"/>
  <cols>
    <col min="1" max="1" width="8" style="24"/>
    <col min="2" max="2" width="6.5703125" style="24" bestFit="1" customWidth="1"/>
    <col min="3" max="3" width="18.28515625" style="24" bestFit="1" customWidth="1"/>
    <col min="4" max="4" width="12.42578125" style="24" customWidth="1"/>
    <col min="5" max="5" width="3.85546875" style="25" customWidth="1"/>
    <col min="6" max="6" width="5" style="24" customWidth="1"/>
    <col min="7" max="8" width="7.140625" style="24" customWidth="1"/>
    <col min="9" max="10" width="7.140625" style="26" customWidth="1"/>
    <col min="11" max="22" width="7.140625" style="24" customWidth="1"/>
    <col min="23" max="16384" width="8" style="24"/>
  </cols>
  <sheetData>
    <row r="2" spans="2:24" s="27" customFormat="1" ht="27.75" customHeight="1" x14ac:dyDescent="0.25">
      <c r="B2" s="58" t="s">
        <v>0</v>
      </c>
      <c r="C2" s="59"/>
      <c r="D2" s="49" t="s">
        <v>1</v>
      </c>
      <c r="E2" s="62" t="s">
        <v>2</v>
      </c>
      <c r="F2" s="62" t="s">
        <v>3</v>
      </c>
      <c r="G2" s="49" t="s">
        <v>4</v>
      </c>
      <c r="H2" s="49" t="s">
        <v>5</v>
      </c>
      <c r="I2" s="58" t="s">
        <v>6</v>
      </c>
      <c r="J2" s="59"/>
      <c r="K2" s="58" t="s">
        <v>7</v>
      </c>
      <c r="L2" s="59"/>
      <c r="M2" s="58" t="s">
        <v>8</v>
      </c>
      <c r="N2" s="59"/>
      <c r="O2" s="58" t="s">
        <v>90</v>
      </c>
      <c r="P2" s="60"/>
      <c r="Q2" s="60"/>
      <c r="R2" s="59"/>
      <c r="S2" s="58" t="s">
        <v>91</v>
      </c>
      <c r="T2" s="59"/>
      <c r="U2" s="49" t="s">
        <v>92</v>
      </c>
      <c r="V2" s="49" t="s">
        <v>93</v>
      </c>
      <c r="X2" s="71" t="s">
        <v>29</v>
      </c>
    </row>
    <row r="3" spans="2:24" s="27" customFormat="1" ht="30" customHeight="1" x14ac:dyDescent="0.25">
      <c r="B3" s="51" t="s">
        <v>16</v>
      </c>
      <c r="C3" s="51" t="s">
        <v>17</v>
      </c>
      <c r="D3" s="61"/>
      <c r="E3" s="63"/>
      <c r="F3" s="63"/>
      <c r="G3" s="61"/>
      <c r="H3" s="61"/>
      <c r="I3" s="53" t="s">
        <v>18</v>
      </c>
      <c r="J3" s="1" t="s">
        <v>19</v>
      </c>
      <c r="K3" s="2" t="s">
        <v>20</v>
      </c>
      <c r="L3" s="2" t="s">
        <v>21</v>
      </c>
      <c r="M3" s="2" t="s">
        <v>22</v>
      </c>
      <c r="N3" s="2" t="s">
        <v>21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50"/>
      <c r="V3" s="50"/>
      <c r="X3" s="71"/>
    </row>
    <row r="4" spans="2:24" s="27" customFormat="1" ht="10.5" customHeight="1" x14ac:dyDescent="0.25">
      <c r="B4" s="52"/>
      <c r="C4" s="52"/>
      <c r="D4" s="50"/>
      <c r="E4" s="64"/>
      <c r="F4" s="64"/>
      <c r="G4" s="50"/>
      <c r="H4" s="50"/>
      <c r="I4" s="54"/>
      <c r="J4" s="72" t="s">
        <v>32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4"/>
      <c r="X4" s="32"/>
    </row>
    <row r="5" spans="2:24" ht="12.75" customHeight="1" x14ac:dyDescent="0.25">
      <c r="B5" s="4"/>
      <c r="C5" s="4"/>
      <c r="D5" s="4"/>
      <c r="E5" s="5"/>
      <c r="F5" s="4"/>
      <c r="G5" s="28" t="s">
        <v>33</v>
      </c>
      <c r="H5" s="28" t="s">
        <v>33</v>
      </c>
      <c r="I5" s="29" t="s">
        <v>34</v>
      </c>
      <c r="J5" s="29" t="s">
        <v>34</v>
      </c>
      <c r="K5" s="28" t="s">
        <v>35</v>
      </c>
      <c r="L5" s="28" t="s">
        <v>35</v>
      </c>
      <c r="M5" s="28" t="s">
        <v>35</v>
      </c>
      <c r="N5" s="28" t="s">
        <v>35</v>
      </c>
      <c r="O5" s="28" t="s">
        <v>35</v>
      </c>
      <c r="P5" s="28" t="s">
        <v>35</v>
      </c>
      <c r="Q5" s="28" t="s">
        <v>35</v>
      </c>
      <c r="R5" s="28" t="s">
        <v>35</v>
      </c>
      <c r="S5" s="28" t="s">
        <v>35</v>
      </c>
      <c r="T5" s="28" t="s">
        <v>35</v>
      </c>
      <c r="U5" s="28" t="s">
        <v>36</v>
      </c>
      <c r="V5" s="28" t="s">
        <v>37</v>
      </c>
      <c r="X5" s="33"/>
    </row>
    <row r="6" spans="2:24" ht="12.75" customHeight="1" x14ac:dyDescent="0.25">
      <c r="B6" s="6" t="s">
        <v>94</v>
      </c>
      <c r="C6" s="6" t="s">
        <v>95</v>
      </c>
      <c r="D6" s="6" t="s">
        <v>42</v>
      </c>
      <c r="E6" s="7" t="s">
        <v>43</v>
      </c>
      <c r="F6" s="6"/>
      <c r="G6" s="8">
        <v>677.49109999999996</v>
      </c>
      <c r="H6" s="8">
        <v>615.90099999999995</v>
      </c>
      <c r="I6" s="9">
        <v>2.0962002997246341</v>
      </c>
      <c r="J6" s="9">
        <v>4.479340310326803</v>
      </c>
      <c r="K6" s="8">
        <v>326.06199147960064</v>
      </c>
      <c r="L6" s="8">
        <v>16.5</v>
      </c>
      <c r="M6" s="8">
        <v>324.06848393526531</v>
      </c>
      <c r="N6" s="8">
        <v>52.470000000000006</v>
      </c>
      <c r="O6" s="8">
        <v>461.56823524037634</v>
      </c>
      <c r="P6" s="8">
        <v>0</v>
      </c>
      <c r="Q6" s="8">
        <v>2.64</v>
      </c>
      <c r="R6" s="8">
        <v>0</v>
      </c>
      <c r="S6" s="8">
        <v>528.72650582162521</v>
      </c>
      <c r="T6" s="8">
        <v>527.35370582162523</v>
      </c>
      <c r="U6" s="8">
        <v>112.9037846929307</v>
      </c>
      <c r="V6" s="8">
        <v>37.717458819230103</v>
      </c>
      <c r="X6" s="34">
        <f t="shared" ref="X6:X38" si="0">H6/G6</f>
        <v>0.90909090909090906</v>
      </c>
    </row>
    <row r="7" spans="2:24" ht="12.75" customHeight="1" x14ac:dyDescent="0.25">
      <c r="B7" s="6" t="s">
        <v>96</v>
      </c>
      <c r="C7" s="6" t="s">
        <v>97</v>
      </c>
      <c r="D7" s="6" t="s">
        <v>46</v>
      </c>
      <c r="E7" s="7" t="s">
        <v>43</v>
      </c>
      <c r="F7" s="6"/>
      <c r="G7" s="8">
        <v>312.40000000000003</v>
      </c>
      <c r="H7" s="8">
        <v>284</v>
      </c>
      <c r="I7" s="9">
        <v>1.6998060762766647</v>
      </c>
      <c r="J7" s="9">
        <v>2.4400596520298263</v>
      </c>
      <c r="K7" s="8">
        <v>196.75169930998541</v>
      </c>
      <c r="L7" s="8">
        <v>16.5</v>
      </c>
      <c r="M7" s="8">
        <v>194.76821409606816</v>
      </c>
      <c r="N7" s="8">
        <v>52.470000000000006</v>
      </c>
      <c r="O7" s="8">
        <v>302.52890333816384</v>
      </c>
      <c r="P7" s="8">
        <v>0</v>
      </c>
      <c r="Q7" s="8">
        <v>2.64</v>
      </c>
      <c r="R7" s="8">
        <v>0</v>
      </c>
      <c r="S7" s="8">
        <v>349.01206077212515</v>
      </c>
      <c r="T7" s="8">
        <v>347.63926077212511</v>
      </c>
      <c r="U7" s="8">
        <v>74.575305704497495</v>
      </c>
      <c r="V7" s="8">
        <v>24.994312267053107</v>
      </c>
      <c r="X7" s="34">
        <f t="shared" si="0"/>
        <v>0.90909090909090895</v>
      </c>
    </row>
    <row r="8" spans="2:24" ht="12.75" customHeight="1" x14ac:dyDescent="0.25">
      <c r="B8" s="6" t="s">
        <v>98</v>
      </c>
      <c r="C8" s="6" t="s">
        <v>99</v>
      </c>
      <c r="D8" s="6" t="s">
        <v>49</v>
      </c>
      <c r="E8" s="7" t="s">
        <v>43</v>
      </c>
      <c r="F8" s="6"/>
      <c r="G8" s="8">
        <v>385.00000000000006</v>
      </c>
      <c r="H8" s="8">
        <v>350</v>
      </c>
      <c r="I8" s="9">
        <v>1.5446999410969822</v>
      </c>
      <c r="J8" s="9">
        <v>3.287121474654378</v>
      </c>
      <c r="K8" s="8">
        <v>250.16903061024931</v>
      </c>
      <c r="L8" s="8">
        <v>16.5</v>
      </c>
      <c r="M8" s="8">
        <v>248.19134978429688</v>
      </c>
      <c r="N8" s="8">
        <v>52.470000000000006</v>
      </c>
      <c r="O8" s="8">
        <v>368.23936023468519</v>
      </c>
      <c r="P8" s="8">
        <v>0</v>
      </c>
      <c r="Q8" s="8">
        <v>2.64</v>
      </c>
      <c r="R8" s="8">
        <v>0</v>
      </c>
      <c r="S8" s="8">
        <v>423.26487706519418</v>
      </c>
      <c r="T8" s="8">
        <v>421.89207706519426</v>
      </c>
      <c r="U8" s="8">
        <v>90.41152581655912</v>
      </c>
      <c r="V8" s="8">
        <v>30.251148818774816</v>
      </c>
      <c r="X8" s="34">
        <f t="shared" si="0"/>
        <v>0.90909090909090895</v>
      </c>
    </row>
    <row r="9" spans="2:24" ht="12.75" customHeight="1" x14ac:dyDescent="0.25">
      <c r="B9" s="6" t="s">
        <v>100</v>
      </c>
      <c r="C9" s="6" t="s">
        <v>101</v>
      </c>
      <c r="D9" s="6" t="s">
        <v>52</v>
      </c>
      <c r="E9" s="7" t="s">
        <v>43</v>
      </c>
      <c r="F9" s="6"/>
      <c r="G9" s="8">
        <v>632.28</v>
      </c>
      <c r="H9" s="8">
        <v>574.79999999999995</v>
      </c>
      <c r="I9" s="9">
        <v>1.2593946411144679</v>
      </c>
      <c r="J9" s="9">
        <v>2.7885468817661896</v>
      </c>
      <c r="K9" s="8">
        <v>221.25729516263223</v>
      </c>
      <c r="L9" s="8">
        <v>16.5</v>
      </c>
      <c r="M9" s="8">
        <v>219.26798308657962</v>
      </c>
      <c r="N9" s="8">
        <v>52.470000000000006</v>
      </c>
      <c r="O9" s="8">
        <v>332.6636191964929</v>
      </c>
      <c r="P9" s="8">
        <v>0</v>
      </c>
      <c r="Q9" s="8">
        <v>2.64</v>
      </c>
      <c r="R9" s="8">
        <v>0</v>
      </c>
      <c r="S9" s="8">
        <v>383.06428969203699</v>
      </c>
      <c r="T9" s="8">
        <v>381.69148969203695</v>
      </c>
      <c r="U9" s="8">
        <v>81.837772226354801</v>
      </c>
      <c r="V9" s="8">
        <v>27.405089535719434</v>
      </c>
      <c r="X9" s="34">
        <f>H9/G9</f>
        <v>0.90909090909090906</v>
      </c>
    </row>
    <row r="10" spans="2:24" ht="12.75" customHeight="1" x14ac:dyDescent="0.25">
      <c r="B10" s="6" t="s">
        <v>102</v>
      </c>
      <c r="C10" s="6" t="s">
        <v>103</v>
      </c>
      <c r="D10" s="6" t="s">
        <v>55</v>
      </c>
      <c r="E10" s="7" t="s">
        <v>43</v>
      </c>
      <c r="F10" s="6"/>
      <c r="G10" s="8">
        <v>3129.0710000000004</v>
      </c>
      <c r="H10" s="8">
        <v>2844.61</v>
      </c>
      <c r="I10" s="9">
        <v>1.2120647271220599</v>
      </c>
      <c r="J10" s="9">
        <v>1.9134500230566001</v>
      </c>
      <c r="K10" s="8">
        <v>160.46629675174401</v>
      </c>
      <c r="L10" s="8">
        <v>16.5</v>
      </c>
      <c r="M10" s="8">
        <v>158.48576709101215</v>
      </c>
      <c r="N10" s="8">
        <v>52.470000000000006</v>
      </c>
      <c r="O10" s="8">
        <v>257.90149352194499</v>
      </c>
      <c r="P10" s="8">
        <v>0</v>
      </c>
      <c r="Q10" s="8">
        <v>2.64</v>
      </c>
      <c r="R10" s="8">
        <v>0</v>
      </c>
      <c r="S10" s="8">
        <v>298.58308767979781</v>
      </c>
      <c r="T10" s="8">
        <v>297.21028767979777</v>
      </c>
      <c r="U10" s="8">
        <v>63.820099938788736</v>
      </c>
      <c r="V10" s="8">
        <v>21.424119481755596</v>
      </c>
      <c r="X10" s="34">
        <f t="shared" si="0"/>
        <v>0.90909090909090906</v>
      </c>
    </row>
    <row r="11" spans="2:24" ht="12.75" customHeight="1" x14ac:dyDescent="0.25">
      <c r="B11" s="6" t="s">
        <v>104</v>
      </c>
      <c r="C11" s="6" t="s">
        <v>105</v>
      </c>
      <c r="D11" s="6" t="s">
        <v>58</v>
      </c>
      <c r="E11" s="7" t="s">
        <v>43</v>
      </c>
      <c r="F11" s="6"/>
      <c r="G11" s="8">
        <v>468.61100000000005</v>
      </c>
      <c r="H11" s="8">
        <v>426.01</v>
      </c>
      <c r="I11" s="9">
        <v>1.0164214782738592</v>
      </c>
      <c r="J11" s="9">
        <v>2.0344653752825517</v>
      </c>
      <c r="K11" s="8">
        <v>168.59426407759838</v>
      </c>
      <c r="L11" s="8">
        <v>16.5</v>
      </c>
      <c r="M11" s="8">
        <v>166.61459305907218</v>
      </c>
      <c r="N11" s="8">
        <v>52.470000000000006</v>
      </c>
      <c r="O11" s="8">
        <v>267.89994946265881</v>
      </c>
      <c r="P11" s="8">
        <v>0</v>
      </c>
      <c r="Q11" s="8">
        <v>2.64</v>
      </c>
      <c r="R11" s="8">
        <v>0</v>
      </c>
      <c r="S11" s="8">
        <v>309.88134289280441</v>
      </c>
      <c r="T11" s="8">
        <v>308.50854289280437</v>
      </c>
      <c r="U11" s="8">
        <v>66.22972782050077</v>
      </c>
      <c r="V11" s="8">
        <v>22.223995957012704</v>
      </c>
      <c r="X11" s="34">
        <f t="shared" si="0"/>
        <v>0.90909090909090895</v>
      </c>
    </row>
    <row r="12" spans="2:24" ht="12.75" customHeight="1" x14ac:dyDescent="0.25">
      <c r="B12" s="6" t="s">
        <v>106</v>
      </c>
      <c r="C12" s="6" t="s">
        <v>107</v>
      </c>
      <c r="D12" s="6" t="s">
        <v>61</v>
      </c>
      <c r="E12" s="7" t="s">
        <v>43</v>
      </c>
      <c r="F12" s="6"/>
      <c r="G12" s="8">
        <v>653.95000000000005</v>
      </c>
      <c r="H12" s="8">
        <v>594.5</v>
      </c>
      <c r="I12" s="9">
        <v>0.91514777777032164</v>
      </c>
      <c r="J12" s="9">
        <v>1.6086281375441314</v>
      </c>
      <c r="K12" s="8">
        <v>139.84437239799695</v>
      </c>
      <c r="L12" s="8">
        <v>16.5</v>
      </c>
      <c r="M12" s="8">
        <v>137.86153116123444</v>
      </c>
      <c r="N12" s="8">
        <v>52.470000000000006</v>
      </c>
      <c r="O12" s="8">
        <v>232.5336833283184</v>
      </c>
      <c r="P12" s="8">
        <v>0</v>
      </c>
      <c r="Q12" s="8">
        <v>2.64</v>
      </c>
      <c r="R12" s="8">
        <v>0</v>
      </c>
      <c r="S12" s="8">
        <v>269.91746216099972</v>
      </c>
      <c r="T12" s="8">
        <v>268.54466216099974</v>
      </c>
      <c r="U12" s="8">
        <v>57.706457682124736</v>
      </c>
      <c r="V12" s="8">
        <v>19.394694666265472</v>
      </c>
      <c r="X12" s="34">
        <f t="shared" si="0"/>
        <v>0.90909090909090906</v>
      </c>
    </row>
    <row r="13" spans="2:24" ht="12.75" customHeight="1" x14ac:dyDescent="0.25">
      <c r="B13" s="6" t="s">
        <v>108</v>
      </c>
      <c r="C13" s="6" t="s">
        <v>109</v>
      </c>
      <c r="D13" s="6" t="s">
        <v>64</v>
      </c>
      <c r="E13" s="7" t="s">
        <v>43</v>
      </c>
      <c r="F13" s="6"/>
      <c r="G13" s="8">
        <v>778.14</v>
      </c>
      <c r="H13" s="8">
        <v>707.4</v>
      </c>
      <c r="I13" s="9">
        <v>0.87151483240459804</v>
      </c>
      <c r="J13" s="9">
        <v>1.7698872041736582</v>
      </c>
      <c r="K13" s="8">
        <v>146.07989253141574</v>
      </c>
      <c r="L13" s="8">
        <v>16.5</v>
      </c>
      <c r="M13" s="8">
        <v>144.13240773926509</v>
      </c>
      <c r="N13" s="8">
        <v>52.470000000000006</v>
      </c>
      <c r="O13" s="8">
        <v>240.24686151929606</v>
      </c>
      <c r="P13" s="8">
        <v>0</v>
      </c>
      <c r="Q13" s="8">
        <v>2.64</v>
      </c>
      <c r="R13" s="8">
        <v>0</v>
      </c>
      <c r="S13" s="8">
        <v>278.63335351680445</v>
      </c>
      <c r="T13" s="8">
        <v>277.26055351680446</v>
      </c>
      <c r="U13" s="8">
        <v>59.565333626150348</v>
      </c>
      <c r="V13" s="8">
        <v>20.011748921543685</v>
      </c>
      <c r="X13" s="34">
        <f t="shared" si="0"/>
        <v>0.90909090909090906</v>
      </c>
    </row>
    <row r="14" spans="2:24" ht="12.75" customHeight="1" x14ac:dyDescent="0.25">
      <c r="B14" s="6" t="s">
        <v>110</v>
      </c>
      <c r="C14" s="6" t="s">
        <v>111</v>
      </c>
      <c r="D14" s="6" t="s">
        <v>67</v>
      </c>
      <c r="E14" s="7" t="s">
        <v>43</v>
      </c>
      <c r="F14" s="6"/>
      <c r="G14" s="8">
        <v>834.90000000000009</v>
      </c>
      <c r="H14" s="8">
        <v>759</v>
      </c>
      <c r="I14" s="9">
        <v>0.61662452143733482</v>
      </c>
      <c r="J14" s="9">
        <v>1.1601315106884245</v>
      </c>
      <c r="K14" s="8">
        <v>105.39971449710626</v>
      </c>
      <c r="L14" s="8">
        <v>16.5</v>
      </c>
      <c r="M14" s="8">
        <v>108.48630568120332</v>
      </c>
      <c r="N14" s="8">
        <v>24.64</v>
      </c>
      <c r="O14" s="8">
        <v>144.07068402207554</v>
      </c>
      <c r="P14" s="8">
        <v>0</v>
      </c>
      <c r="Q14" s="8">
        <v>2.8600000000000003</v>
      </c>
      <c r="R14" s="8">
        <v>0</v>
      </c>
      <c r="S14" s="8">
        <v>170.55047294494534</v>
      </c>
      <c r="T14" s="8">
        <v>169.06327294494534</v>
      </c>
      <c r="U14" s="8">
        <v>36.525694849320203</v>
      </c>
      <c r="V14" s="8">
        <v>12.383654721766042</v>
      </c>
      <c r="X14" s="34">
        <f t="shared" si="0"/>
        <v>0.90909090909090895</v>
      </c>
    </row>
    <row r="15" spans="2:24" ht="12.75" customHeight="1" x14ac:dyDescent="0.25">
      <c r="B15" s="6" t="s">
        <v>112</v>
      </c>
      <c r="C15" s="6" t="s">
        <v>113</v>
      </c>
      <c r="D15" s="6" t="s">
        <v>70</v>
      </c>
      <c r="E15" s="7" t="s">
        <v>43</v>
      </c>
      <c r="F15" s="6"/>
      <c r="G15" s="8">
        <v>2190.1000000000004</v>
      </c>
      <c r="H15" s="8">
        <v>1991</v>
      </c>
      <c r="I15" s="9">
        <v>0.38563707366389471</v>
      </c>
      <c r="J15" s="9">
        <v>0.62139671508212291</v>
      </c>
      <c r="K15" s="8">
        <v>63.180523743849612</v>
      </c>
      <c r="L15" s="8">
        <v>16.5</v>
      </c>
      <c r="M15" s="8">
        <v>66.263535739485206</v>
      </c>
      <c r="N15" s="8">
        <v>24.64</v>
      </c>
      <c r="O15" s="8">
        <v>99.314547883854331</v>
      </c>
      <c r="P15" s="8">
        <v>0</v>
      </c>
      <c r="Q15" s="8">
        <v>2.8600000000000003</v>
      </c>
      <c r="R15" s="8">
        <v>0</v>
      </c>
      <c r="S15" s="8">
        <v>119.97603910875539</v>
      </c>
      <c r="T15" s="8">
        <v>118.48883910875539</v>
      </c>
      <c r="U15" s="8">
        <v>25.739466040008896</v>
      </c>
      <c r="V15" s="8">
        <v>8.803163830708348</v>
      </c>
      <c r="X15" s="34">
        <f t="shared" si="0"/>
        <v>0.90909090909090895</v>
      </c>
    </row>
    <row r="16" spans="2:24" ht="12.75" customHeight="1" x14ac:dyDescent="0.25">
      <c r="B16" s="6" t="s">
        <v>114</v>
      </c>
      <c r="C16" s="6" t="s">
        <v>115</v>
      </c>
      <c r="D16" s="6" t="s">
        <v>46</v>
      </c>
      <c r="E16" s="7" t="s">
        <v>43</v>
      </c>
      <c r="F16" s="6"/>
      <c r="G16" s="8">
        <v>829.40000000000009</v>
      </c>
      <c r="H16" s="8">
        <v>754</v>
      </c>
      <c r="I16" s="9">
        <v>1.6255638043562075</v>
      </c>
      <c r="J16" s="9">
        <v>1.8090326103916365</v>
      </c>
      <c r="K16" s="8">
        <v>153.33378239975892</v>
      </c>
      <c r="L16" s="8">
        <v>16.5</v>
      </c>
      <c r="M16" s="8">
        <v>151.35308422303481</v>
      </c>
      <c r="N16" s="8">
        <v>52.470000000000006</v>
      </c>
      <c r="O16" s="8">
        <v>249.12829359433286</v>
      </c>
      <c r="P16" s="8">
        <v>0</v>
      </c>
      <c r="Q16" s="8">
        <v>2.64</v>
      </c>
      <c r="R16" s="8">
        <v>0</v>
      </c>
      <c r="S16" s="8">
        <v>288.6693717615961</v>
      </c>
      <c r="T16" s="8">
        <v>287.29657176159606</v>
      </c>
      <c r="U16" s="8">
        <v>61.705758756234211</v>
      </c>
      <c r="V16" s="8">
        <v>20.722263487546631</v>
      </c>
      <c r="X16" s="34">
        <f t="shared" si="0"/>
        <v>0.90909090909090895</v>
      </c>
    </row>
    <row r="17" spans="2:24" ht="10.5" customHeight="1" x14ac:dyDescent="0.25">
      <c r="B17" s="6" t="s">
        <v>116</v>
      </c>
      <c r="C17" s="6" t="s">
        <v>117</v>
      </c>
      <c r="D17" s="6" t="s">
        <v>49</v>
      </c>
      <c r="E17" s="7" t="s">
        <v>43</v>
      </c>
      <c r="F17" s="6"/>
      <c r="G17" s="8">
        <v>1484.021</v>
      </c>
      <c r="H17" s="8">
        <v>1349.11</v>
      </c>
      <c r="I17" s="9">
        <v>1.3946052691882123</v>
      </c>
      <c r="J17" s="9">
        <v>2.3820272727174072</v>
      </c>
      <c r="K17" s="8">
        <v>191.0773798497336</v>
      </c>
      <c r="L17" s="8">
        <v>16.5</v>
      </c>
      <c r="M17" s="8">
        <v>189.10285939394132</v>
      </c>
      <c r="N17" s="8">
        <v>52.470000000000006</v>
      </c>
      <c r="O17" s="8">
        <v>295.5605170545478</v>
      </c>
      <c r="P17" s="8">
        <v>0</v>
      </c>
      <c r="Q17" s="8">
        <v>2.64</v>
      </c>
      <c r="R17" s="8">
        <v>0</v>
      </c>
      <c r="S17" s="8">
        <v>341.13778427163896</v>
      </c>
      <c r="T17" s="8">
        <v>339.76498427163904</v>
      </c>
      <c r="U17" s="8">
        <v>72.895924610146025</v>
      </c>
      <c r="V17" s="8">
        <v>24.436841364363829</v>
      </c>
      <c r="X17" s="34">
        <f t="shared" si="0"/>
        <v>0.90909090909090906</v>
      </c>
    </row>
    <row r="18" spans="2:24" x14ac:dyDescent="0.25">
      <c r="B18" s="6" t="s">
        <v>118</v>
      </c>
      <c r="C18" s="6" t="s">
        <v>119</v>
      </c>
      <c r="D18" s="6" t="s">
        <v>52</v>
      </c>
      <c r="E18" s="7" t="s">
        <v>43</v>
      </c>
      <c r="F18" s="6"/>
      <c r="G18" s="8">
        <v>1602.7</v>
      </c>
      <c r="H18" s="8">
        <v>1457</v>
      </c>
      <c r="I18" s="9">
        <v>1.4243316467450491</v>
      </c>
      <c r="J18" s="9">
        <v>2.3265387001294044</v>
      </c>
      <c r="K18" s="8">
        <v>187.31176057113726</v>
      </c>
      <c r="L18" s="8">
        <v>16.5</v>
      </c>
      <c r="M18" s="8">
        <v>185.33760049048954</v>
      </c>
      <c r="N18" s="8">
        <v>52.470000000000006</v>
      </c>
      <c r="O18" s="8">
        <v>290.92924860330214</v>
      </c>
      <c r="P18" s="8">
        <v>0</v>
      </c>
      <c r="Q18" s="8">
        <v>2.64</v>
      </c>
      <c r="R18" s="8">
        <v>0</v>
      </c>
      <c r="S18" s="8">
        <v>335.90445092173138</v>
      </c>
      <c r="T18" s="8">
        <v>334.5316509217314</v>
      </c>
      <c r="U18" s="8">
        <v>71.779788913395819</v>
      </c>
      <c r="V18" s="8">
        <v>24.066339888264174</v>
      </c>
      <c r="X18" s="34">
        <f t="shared" si="0"/>
        <v>0.90909090909090906</v>
      </c>
    </row>
    <row r="19" spans="2:24" s="42" customFormat="1" x14ac:dyDescent="0.25">
      <c r="B19" s="30" t="s">
        <v>120</v>
      </c>
      <c r="C19" s="30" t="s">
        <v>121</v>
      </c>
      <c r="D19" s="30" t="s">
        <v>55</v>
      </c>
      <c r="E19" s="40" t="s">
        <v>43</v>
      </c>
      <c r="F19" s="30"/>
      <c r="G19" s="31">
        <v>3887.4</v>
      </c>
      <c r="H19" s="31">
        <v>3534</v>
      </c>
      <c r="I19" s="41">
        <v>1.4242425763850439</v>
      </c>
      <c r="J19" s="41">
        <v>1.9649389007147635</v>
      </c>
      <c r="K19" s="31">
        <v>163.36328071270665</v>
      </c>
      <c r="L19" s="31">
        <v>16.5</v>
      </c>
      <c r="M19" s="31">
        <v>161.38667959580658</v>
      </c>
      <c r="N19" s="31">
        <v>52.470000000000006</v>
      </c>
      <c r="O19" s="31">
        <v>261.46961590284212</v>
      </c>
      <c r="P19" s="31">
        <v>0</v>
      </c>
      <c r="Q19" s="31">
        <v>2.64</v>
      </c>
      <c r="R19" s="31">
        <v>0</v>
      </c>
      <c r="S19" s="31">
        <v>302.6150659702115</v>
      </c>
      <c r="T19" s="31">
        <v>301.24226597021152</v>
      </c>
      <c r="U19" s="31">
        <v>64.680017432584947</v>
      </c>
      <c r="V19" s="31">
        <v>21.709569272227366</v>
      </c>
      <c r="X19" s="43">
        <f t="shared" si="0"/>
        <v>0.90909090909090906</v>
      </c>
    </row>
    <row r="20" spans="2:24" x14ac:dyDescent="0.25">
      <c r="B20" s="6" t="s">
        <v>122</v>
      </c>
      <c r="C20" s="6" t="s">
        <v>123</v>
      </c>
      <c r="D20" s="6" t="s">
        <v>58</v>
      </c>
      <c r="E20" s="7" t="s">
        <v>43</v>
      </c>
      <c r="F20" s="6"/>
      <c r="G20" s="8">
        <v>3322.0000000000005</v>
      </c>
      <c r="H20" s="8">
        <v>3020</v>
      </c>
      <c r="I20" s="9">
        <v>1.2893182270105799</v>
      </c>
      <c r="J20" s="9">
        <v>1.6039631055889894</v>
      </c>
      <c r="K20" s="8">
        <v>138.78303165125703</v>
      </c>
      <c r="L20" s="8">
        <v>16.5</v>
      </c>
      <c r="M20" s="8">
        <v>136.80599327496023</v>
      </c>
      <c r="N20" s="8">
        <v>52.470000000000006</v>
      </c>
      <c r="O20" s="8">
        <v>231.2353717282011</v>
      </c>
      <c r="P20" s="8">
        <v>0</v>
      </c>
      <c r="Q20" s="8">
        <v>2.64</v>
      </c>
      <c r="R20" s="8">
        <v>0</v>
      </c>
      <c r="S20" s="8">
        <v>268.45037005286719</v>
      </c>
      <c r="T20" s="8">
        <v>267.0775700528672</v>
      </c>
      <c r="U20" s="8">
        <v>57.393564586496467</v>
      </c>
      <c r="V20" s="8">
        <v>19.29082973825609</v>
      </c>
      <c r="X20" s="34">
        <f t="shared" si="0"/>
        <v>0.90909090909090895</v>
      </c>
    </row>
    <row r="21" spans="2:24" ht="9" customHeight="1" x14ac:dyDescent="0.25">
      <c r="B21" s="68" t="s">
        <v>124</v>
      </c>
      <c r="C21" s="68" t="s">
        <v>125</v>
      </c>
      <c r="D21" s="68" t="s">
        <v>73</v>
      </c>
      <c r="E21" s="13" t="s">
        <v>43</v>
      </c>
      <c r="F21" s="14" t="s">
        <v>74</v>
      </c>
      <c r="G21" s="15">
        <v>1305</v>
      </c>
      <c r="H21" s="15">
        <v>1219</v>
      </c>
      <c r="I21" s="16">
        <v>0.45309313363254222</v>
      </c>
      <c r="J21" s="16">
        <v>0.7904821150349991</v>
      </c>
      <c r="K21" s="15">
        <v>80.271872657741724</v>
      </c>
      <c r="L21" s="15">
        <v>16.058244462674324</v>
      </c>
      <c r="M21" s="15">
        <v>76.754673161885648</v>
      </c>
      <c r="N21" s="15">
        <v>23.980311730926989</v>
      </c>
      <c r="O21" s="15">
        <v>98.338014257095097</v>
      </c>
      <c r="P21" s="15">
        <v>0</v>
      </c>
      <c r="Q21" s="15">
        <v>4.4963084495488106</v>
      </c>
      <c r="R21" s="15">
        <v>0</v>
      </c>
      <c r="S21" s="15">
        <v>123.30695200879472</v>
      </c>
      <c r="T21" s="15">
        <v>120.96887161502934</v>
      </c>
      <c r="U21" s="15">
        <v>26.53663206762522</v>
      </c>
      <c r="V21" s="15">
        <v>9.2159336754322503</v>
      </c>
      <c r="X21" s="34">
        <f t="shared" si="0"/>
        <v>0.9340996168582375</v>
      </c>
    </row>
    <row r="22" spans="2:24" ht="9" customHeight="1" x14ac:dyDescent="0.25">
      <c r="B22" s="69"/>
      <c r="C22" s="69"/>
      <c r="D22" s="69"/>
      <c r="E22" s="17" t="s">
        <v>75</v>
      </c>
      <c r="F22" s="14" t="s">
        <v>74</v>
      </c>
      <c r="G22" s="15">
        <v>1305</v>
      </c>
      <c r="H22" s="15">
        <v>1219</v>
      </c>
      <c r="I22" s="16">
        <v>0.25558180123765006</v>
      </c>
      <c r="J22" s="16">
        <v>0.44589694217401382</v>
      </c>
      <c r="K22" s="15">
        <v>49.147899482337699</v>
      </c>
      <c r="L22" s="15">
        <v>16.058244462674324</v>
      </c>
      <c r="M22" s="15">
        <v>45.625387790435852</v>
      </c>
      <c r="N22" s="15">
        <v>23.980311730926989</v>
      </c>
      <c r="O22" s="15">
        <v>65.340971763358311</v>
      </c>
      <c r="P22" s="15">
        <v>0</v>
      </c>
      <c r="Q22" s="15">
        <v>4.4963084495488106</v>
      </c>
      <c r="R22" s="15">
        <v>0</v>
      </c>
      <c r="S22" s="15">
        <v>86.020293990872162</v>
      </c>
      <c r="T22" s="15">
        <v>83.682213597106795</v>
      </c>
      <c r="U22" s="15">
        <v>18.584344826634652</v>
      </c>
      <c r="V22" s="15">
        <v>6.5761702759333076</v>
      </c>
      <c r="X22" s="34">
        <f t="shared" si="0"/>
        <v>0.9340996168582375</v>
      </c>
    </row>
    <row r="23" spans="2:24" ht="9" customHeight="1" x14ac:dyDescent="0.25">
      <c r="B23" s="69"/>
      <c r="C23" s="69"/>
      <c r="D23" s="69"/>
      <c r="E23" s="18" t="s">
        <v>76</v>
      </c>
      <c r="F23" s="14" t="s">
        <v>74</v>
      </c>
      <c r="G23" s="15">
        <v>1305</v>
      </c>
      <c r="H23" s="15">
        <v>1219</v>
      </c>
      <c r="I23" s="16">
        <v>0.20670201994858781</v>
      </c>
      <c r="J23" s="16">
        <v>0.3606195675511577</v>
      </c>
      <c r="K23" s="15">
        <v>16.483946472835793</v>
      </c>
      <c r="L23" s="15">
        <v>16.058244462674324</v>
      </c>
      <c r="M23" s="15">
        <v>14.950410410380616</v>
      </c>
      <c r="N23" s="15">
        <v>23.980311730926989</v>
      </c>
      <c r="O23" s="15">
        <v>31.126602796935369</v>
      </c>
      <c r="P23" s="15">
        <v>0</v>
      </c>
      <c r="Q23" s="15">
        <v>6.1021328958162435</v>
      </c>
      <c r="R23" s="15">
        <v>-5.0609938783699882</v>
      </c>
      <c r="S23" s="15">
        <v>42.093952939296003</v>
      </c>
      <c r="T23" s="15">
        <v>38.920843833471565</v>
      </c>
      <c r="U23" s="15">
        <v>9.6008532494054588</v>
      </c>
      <c r="V23" s="15">
        <v>3.8146687046627048</v>
      </c>
      <c r="X23" s="34">
        <f t="shared" si="0"/>
        <v>0.9340996168582375</v>
      </c>
    </row>
    <row r="24" spans="2:24" ht="9" customHeight="1" x14ac:dyDescent="0.25">
      <c r="B24" s="69"/>
      <c r="C24" s="69"/>
      <c r="D24" s="69"/>
      <c r="E24" s="13" t="s">
        <v>77</v>
      </c>
      <c r="F24" s="14" t="s">
        <v>78</v>
      </c>
      <c r="G24" s="15">
        <v>1305</v>
      </c>
      <c r="H24" s="15">
        <v>1219</v>
      </c>
      <c r="I24" s="16">
        <v>0.49977721424050664</v>
      </c>
      <c r="J24" s="16">
        <v>0.87192879351716812</v>
      </c>
      <c r="K24" s="15">
        <v>85.995894413343891</v>
      </c>
      <c r="L24" s="15">
        <v>16.058244462674324</v>
      </c>
      <c r="M24" s="15">
        <v>82.479762791942946</v>
      </c>
      <c r="N24" s="15">
        <v>23.980311730926989</v>
      </c>
      <c r="O24" s="15">
        <v>0</v>
      </c>
      <c r="P24" s="15">
        <v>134.75371497475231</v>
      </c>
      <c r="Q24" s="15">
        <v>3.9610336341263332</v>
      </c>
      <c r="R24" s="15">
        <v>0</v>
      </c>
      <c r="S24" s="15">
        <v>156.26841332121487</v>
      </c>
      <c r="T24" s="15">
        <v>16.759886557221808</v>
      </c>
      <c r="U24" s="15">
        <v>4.9249790926792576</v>
      </c>
      <c r="V24" s="15">
        <v>9.2735329887230371</v>
      </c>
      <c r="X24" s="34">
        <f t="shared" si="0"/>
        <v>0.9340996168582375</v>
      </c>
    </row>
    <row r="25" spans="2:24" ht="9" customHeight="1" x14ac:dyDescent="0.25">
      <c r="B25" s="69"/>
      <c r="C25" s="69"/>
      <c r="D25" s="69"/>
      <c r="E25" s="17" t="s">
        <v>79</v>
      </c>
      <c r="F25" s="14" t="s">
        <v>78</v>
      </c>
      <c r="G25" s="15">
        <v>1305</v>
      </c>
      <c r="H25" s="15">
        <v>1219</v>
      </c>
      <c r="I25" s="16">
        <v>0.34792930615322992</v>
      </c>
      <c r="J25" s="16">
        <v>0.60700962648821621</v>
      </c>
      <c r="K25" s="15">
        <v>61.318634316249074</v>
      </c>
      <c r="L25" s="15">
        <v>16.058244462674324</v>
      </c>
      <c r="M25" s="15">
        <v>57.797684528268327</v>
      </c>
      <c r="N25" s="15">
        <v>23.980311730926989</v>
      </c>
      <c r="O25" s="15">
        <v>0</v>
      </c>
      <c r="P25" s="15">
        <v>103.90111714515903</v>
      </c>
      <c r="Q25" s="15">
        <v>3.9610336341263332</v>
      </c>
      <c r="R25" s="15">
        <v>0</v>
      </c>
      <c r="S25" s="15">
        <v>122.94760766525413</v>
      </c>
      <c r="T25" s="15">
        <v>14.908730687446214</v>
      </c>
      <c r="U25" s="15">
        <v>4.3696323317465788</v>
      </c>
      <c r="V25" s="15">
        <v>7.4223771189474421</v>
      </c>
      <c r="X25" s="34">
        <f t="shared" si="0"/>
        <v>0.9340996168582375</v>
      </c>
    </row>
    <row r="26" spans="2:24" ht="9" customHeight="1" x14ac:dyDescent="0.25">
      <c r="B26" s="69"/>
      <c r="C26" s="69"/>
      <c r="D26" s="69"/>
      <c r="E26" s="18" t="s">
        <v>80</v>
      </c>
      <c r="F26" s="14" t="s">
        <v>78</v>
      </c>
      <c r="G26" s="15">
        <v>1305</v>
      </c>
      <c r="H26" s="15">
        <v>1219</v>
      </c>
      <c r="I26" s="16">
        <v>0.20670201994858781</v>
      </c>
      <c r="J26" s="16">
        <v>0.3606195675511577</v>
      </c>
      <c r="K26" s="15">
        <v>16.483946472835793</v>
      </c>
      <c r="L26" s="15">
        <v>16.058244462674324</v>
      </c>
      <c r="M26" s="15">
        <v>14.950410410380616</v>
      </c>
      <c r="N26" s="15">
        <v>23.980311730926989</v>
      </c>
      <c r="O26" s="15">
        <v>0</v>
      </c>
      <c r="P26" s="15">
        <v>36.313002275679075</v>
      </c>
      <c r="Q26" s="15">
        <v>6.1021328958162435</v>
      </c>
      <c r="R26" s="15">
        <v>-33.310515056056168</v>
      </c>
      <c r="S26" s="15">
        <v>31.304087863869508</v>
      </c>
      <c r="T26" s="15">
        <v>-5.1012068067562426</v>
      </c>
      <c r="U26" s="15">
        <v>4.3910174323129807</v>
      </c>
      <c r="V26" s="15">
        <v>1.369720461616013</v>
      </c>
      <c r="X26" s="34">
        <f t="shared" si="0"/>
        <v>0.9340996168582375</v>
      </c>
    </row>
    <row r="27" spans="2:24" ht="9" customHeight="1" x14ac:dyDescent="0.25">
      <c r="B27" s="69"/>
      <c r="C27" s="69"/>
      <c r="D27" s="69"/>
      <c r="E27" s="13" t="s">
        <v>81</v>
      </c>
      <c r="F27" s="14" t="s">
        <v>82</v>
      </c>
      <c r="G27" s="15">
        <v>1305</v>
      </c>
      <c r="H27" s="15">
        <v>1219</v>
      </c>
      <c r="I27" s="16">
        <v>0.43075554111621306</v>
      </c>
      <c r="J27" s="16">
        <v>0.75151117050636707</v>
      </c>
      <c r="K27" s="15">
        <v>77.497255472755199</v>
      </c>
      <c r="L27" s="15">
        <v>16.058244462674324</v>
      </c>
      <c r="M27" s="15">
        <v>75.687130155534931</v>
      </c>
      <c r="N27" s="15">
        <v>23.980311730926989</v>
      </c>
      <c r="O27" s="15">
        <v>0</v>
      </c>
      <c r="P27" s="15">
        <v>0</v>
      </c>
      <c r="Q27" s="15">
        <v>52.594451416273124</v>
      </c>
      <c r="R27" s="15">
        <v>0</v>
      </c>
      <c r="S27" s="15">
        <v>142.22533648047491</v>
      </c>
      <c r="T27" s="15">
        <v>115.48747545926339</v>
      </c>
      <c r="U27" s="15">
        <v>33.217661529430863</v>
      </c>
      <c r="V27" s="15">
        <v>12.722066848629472</v>
      </c>
      <c r="X27" s="34">
        <f t="shared" si="0"/>
        <v>0.9340996168582375</v>
      </c>
    </row>
    <row r="28" spans="2:24" ht="9" customHeight="1" x14ac:dyDescent="0.25">
      <c r="B28" s="69"/>
      <c r="C28" s="69"/>
      <c r="D28" s="69"/>
      <c r="E28" s="17" t="s">
        <v>83</v>
      </c>
      <c r="F28" s="14" t="s">
        <v>82</v>
      </c>
      <c r="G28" s="15">
        <v>1305</v>
      </c>
      <c r="H28" s="15">
        <v>1219</v>
      </c>
      <c r="I28" s="16">
        <v>0.34792930615322992</v>
      </c>
      <c r="J28" s="16">
        <v>0.60700962648821621</v>
      </c>
      <c r="K28" s="15">
        <v>61.318634316249074</v>
      </c>
      <c r="L28" s="15">
        <v>16.058244462674324</v>
      </c>
      <c r="M28" s="15">
        <v>57.797684528268327</v>
      </c>
      <c r="N28" s="15">
        <v>23.980311730926989</v>
      </c>
      <c r="O28" s="15">
        <v>0</v>
      </c>
      <c r="P28" s="15">
        <v>0</v>
      </c>
      <c r="Q28" s="15">
        <v>28.931336716643262</v>
      </c>
      <c r="R28" s="15">
        <v>0</v>
      </c>
      <c r="S28" s="15">
        <v>78.159572219432292</v>
      </c>
      <c r="T28" s="15">
        <v>63.603977692119685</v>
      </c>
      <c r="U28" s="15">
        <v>18.280108496468994</v>
      </c>
      <c r="V28" s="15">
        <v>6.2358981882835334</v>
      </c>
      <c r="X28" s="34">
        <f>H28/G28</f>
        <v>0.9340996168582375</v>
      </c>
    </row>
    <row r="29" spans="2:24" ht="9" customHeight="1" x14ac:dyDescent="0.25">
      <c r="B29" s="70"/>
      <c r="C29" s="70"/>
      <c r="D29" s="70"/>
      <c r="E29" s="18" t="s">
        <v>84</v>
      </c>
      <c r="F29" s="14" t="s">
        <v>82</v>
      </c>
      <c r="G29" s="15">
        <v>1305</v>
      </c>
      <c r="H29" s="15">
        <v>1219</v>
      </c>
      <c r="I29" s="16">
        <v>0.20670201994858781</v>
      </c>
      <c r="J29" s="16">
        <v>0.3606195675511577</v>
      </c>
      <c r="K29" s="15">
        <v>16.483946472835793</v>
      </c>
      <c r="L29" s="15">
        <v>16.058244462674324</v>
      </c>
      <c r="M29" s="15">
        <v>13.879860779535662</v>
      </c>
      <c r="N29" s="15">
        <v>23.980311730926989</v>
      </c>
      <c r="O29" s="15">
        <v>0</v>
      </c>
      <c r="P29" s="15">
        <v>0</v>
      </c>
      <c r="Q29" s="15">
        <v>17.800992275778221</v>
      </c>
      <c r="R29" s="15">
        <v>-24.687462182116484</v>
      </c>
      <c r="S29" s="15">
        <v>17.267287684852935</v>
      </c>
      <c r="T29" s="15">
        <v>14.165536582821431</v>
      </c>
      <c r="U29" s="15">
        <v>4.0594768416049662</v>
      </c>
      <c r="V29" s="15">
        <v>0.75457269063692667</v>
      </c>
      <c r="X29" s="34">
        <f t="shared" si="0"/>
        <v>0.9340996168582375</v>
      </c>
    </row>
    <row r="30" spans="2:24" ht="9" customHeight="1" x14ac:dyDescent="0.25">
      <c r="B30" s="65" t="s">
        <v>126</v>
      </c>
      <c r="C30" s="65" t="s">
        <v>127</v>
      </c>
      <c r="D30" s="65" t="s">
        <v>87</v>
      </c>
      <c r="E30" s="7" t="s">
        <v>43</v>
      </c>
      <c r="F30" s="10" t="s">
        <v>74</v>
      </c>
      <c r="G30" s="8">
        <v>1305</v>
      </c>
      <c r="H30" s="8">
        <v>1219</v>
      </c>
      <c r="I30" s="9">
        <v>0.42755999221382063</v>
      </c>
      <c r="J30" s="9">
        <v>0.74593610421743606</v>
      </c>
      <c r="K30" s="8">
        <v>48.401754668055716</v>
      </c>
      <c r="L30" s="8">
        <v>16.058244462674324</v>
      </c>
      <c r="M30" s="8">
        <v>45.5468565114207</v>
      </c>
      <c r="N30" s="8">
        <v>23.980311730926989</v>
      </c>
      <c r="O30" s="8">
        <v>65.25772860760226</v>
      </c>
      <c r="P30" s="8">
        <v>0</v>
      </c>
      <c r="Q30" s="8">
        <v>6.1021328958162435</v>
      </c>
      <c r="R30" s="8">
        <v>0</v>
      </c>
      <c r="S30" s="8">
        <v>90.27801347425256</v>
      </c>
      <c r="T30" s="8">
        <v>87.104904368428109</v>
      </c>
      <c r="U30" s="8">
        <v>19.577558451692191</v>
      </c>
      <c r="V30" s="8">
        <v>7.0512581573530531</v>
      </c>
      <c r="X30" s="34">
        <f t="shared" si="0"/>
        <v>0.9340996168582375</v>
      </c>
    </row>
    <row r="31" spans="2:24" ht="9" customHeight="1" x14ac:dyDescent="0.25">
      <c r="B31" s="66"/>
      <c r="C31" s="66"/>
      <c r="D31" s="66"/>
      <c r="E31" s="11" t="s">
        <v>75</v>
      </c>
      <c r="F31" s="10" t="s">
        <v>74</v>
      </c>
      <c r="G31" s="8">
        <v>1305</v>
      </c>
      <c r="H31" s="8">
        <v>1219</v>
      </c>
      <c r="I31" s="9">
        <v>0.29235319622826811</v>
      </c>
      <c r="J31" s="9">
        <v>0.51004960291273183</v>
      </c>
      <c r="K31" s="8">
        <v>28.440597259246207</v>
      </c>
      <c r="L31" s="8">
        <v>16.058244462674324</v>
      </c>
      <c r="M31" s="8">
        <v>25.648684885024906</v>
      </c>
      <c r="N31" s="8">
        <v>23.980311730926989</v>
      </c>
      <c r="O31" s="8">
        <v>44.16566668362271</v>
      </c>
      <c r="P31" s="8">
        <v>0</v>
      </c>
      <c r="Q31" s="8">
        <v>6.1021328958162435</v>
      </c>
      <c r="R31" s="8">
        <v>0</v>
      </c>
      <c r="S31" s="8">
        <v>66.443983500155682</v>
      </c>
      <c r="T31" s="8">
        <v>63.27087439433123</v>
      </c>
      <c r="U31" s="8">
        <v>14.49437152801312</v>
      </c>
      <c r="V31" s="8">
        <v>5.3638932034346896</v>
      </c>
      <c r="X31" s="34">
        <f t="shared" si="0"/>
        <v>0.9340996168582375</v>
      </c>
    </row>
    <row r="32" spans="2:24" ht="9" customHeight="1" x14ac:dyDescent="0.25">
      <c r="B32" s="66"/>
      <c r="C32" s="66"/>
      <c r="D32" s="66"/>
      <c r="E32" s="12" t="s">
        <v>76</v>
      </c>
      <c r="F32" s="10" t="s">
        <v>74</v>
      </c>
      <c r="G32" s="8">
        <v>1305</v>
      </c>
      <c r="H32" s="8">
        <v>1219</v>
      </c>
      <c r="I32" s="9">
        <v>0.20663861081020318</v>
      </c>
      <c r="J32" s="9">
        <v>0.36050894175239317</v>
      </c>
      <c r="K32" s="8">
        <v>16.476579841274756</v>
      </c>
      <c r="L32" s="8">
        <v>16.058244462674324</v>
      </c>
      <c r="M32" s="8">
        <v>14.943299106251303</v>
      </c>
      <c r="N32" s="8">
        <v>23.980311730926989</v>
      </c>
      <c r="O32" s="8">
        <v>31.118714582829934</v>
      </c>
      <c r="P32" s="8">
        <v>0</v>
      </c>
      <c r="Q32" s="8">
        <v>6.1021328958162435</v>
      </c>
      <c r="R32" s="8">
        <v>-5.0600694088331775</v>
      </c>
      <c r="S32" s="8">
        <v>42.086795749476792</v>
      </c>
      <c r="T32" s="8">
        <v>38.913686643652355</v>
      </c>
      <c r="U32" s="8">
        <v>9.5992720562657858</v>
      </c>
      <c r="V32" s="8">
        <v>3.8141300944879495</v>
      </c>
      <c r="X32" s="34">
        <f t="shared" si="0"/>
        <v>0.9340996168582375</v>
      </c>
    </row>
    <row r="33" spans="2:24" ht="9" customHeight="1" x14ac:dyDescent="0.25">
      <c r="B33" s="66"/>
      <c r="C33" s="66"/>
      <c r="D33" s="66"/>
      <c r="E33" s="7" t="s">
        <v>77</v>
      </c>
      <c r="F33" s="10" t="s">
        <v>78</v>
      </c>
      <c r="G33" s="8">
        <v>1305</v>
      </c>
      <c r="H33" s="8">
        <v>1219</v>
      </c>
      <c r="I33" s="9">
        <v>0.45310552451372343</v>
      </c>
      <c r="J33" s="9">
        <v>0.79050373259932805</v>
      </c>
      <c r="K33" s="8">
        <v>80.273405357114669</v>
      </c>
      <c r="L33" s="8">
        <v>16.058244462674324</v>
      </c>
      <c r="M33" s="8">
        <v>76.756206141061838</v>
      </c>
      <c r="N33" s="8">
        <v>23.980311730926989</v>
      </c>
      <c r="O33" s="8">
        <v>0</v>
      </c>
      <c r="P33" s="8">
        <v>127.59926916115093</v>
      </c>
      <c r="Q33" s="8">
        <v>3.9610336341263332</v>
      </c>
      <c r="R33" s="8">
        <v>0</v>
      </c>
      <c r="S33" s="8">
        <v>148.54161184252538</v>
      </c>
      <c r="T33" s="8">
        <v>16.330619808405729</v>
      </c>
      <c r="U33" s="8">
        <v>4.7961990680344337</v>
      </c>
      <c r="V33" s="8">
        <v>8.8442662399069576</v>
      </c>
      <c r="X33" s="34">
        <f t="shared" si="0"/>
        <v>0.9340996168582375</v>
      </c>
    </row>
    <row r="34" spans="2:24" ht="9" customHeight="1" x14ac:dyDescent="0.25">
      <c r="B34" s="66"/>
      <c r="C34" s="66"/>
      <c r="D34" s="66"/>
      <c r="E34" s="11" t="s">
        <v>79</v>
      </c>
      <c r="F34" s="10" t="s">
        <v>78</v>
      </c>
      <c r="G34" s="8">
        <v>1305</v>
      </c>
      <c r="H34" s="8">
        <v>1219</v>
      </c>
      <c r="I34" s="9">
        <v>0.31717386714217294</v>
      </c>
      <c r="J34" s="9">
        <v>0.55335261278911463</v>
      </c>
      <c r="K34" s="8">
        <v>57.306710548165633</v>
      </c>
      <c r="L34" s="8">
        <v>16.058244462674324</v>
      </c>
      <c r="M34" s="8">
        <v>53.785184787463471</v>
      </c>
      <c r="N34" s="8">
        <v>23.980311730926989</v>
      </c>
      <c r="O34" s="8">
        <v>0</v>
      </c>
      <c r="P34" s="8">
        <v>98.88549246915295</v>
      </c>
      <c r="Q34" s="8">
        <v>3.9610336341263332</v>
      </c>
      <c r="R34" s="8">
        <v>0</v>
      </c>
      <c r="S34" s="8">
        <v>117.53073301516757</v>
      </c>
      <c r="T34" s="8">
        <v>14.60779320688585</v>
      </c>
      <c r="U34" s="8">
        <v>4.2793510875784699</v>
      </c>
      <c r="V34" s="8">
        <v>7.1214396383870771</v>
      </c>
      <c r="X34" s="34">
        <f t="shared" si="0"/>
        <v>0.9340996168582375</v>
      </c>
    </row>
    <row r="35" spans="2:24" ht="9" customHeight="1" x14ac:dyDescent="0.25">
      <c r="B35" s="66"/>
      <c r="C35" s="66"/>
      <c r="D35" s="66"/>
      <c r="E35" s="12" t="s">
        <v>80</v>
      </c>
      <c r="F35" s="10" t="s">
        <v>78</v>
      </c>
      <c r="G35" s="8">
        <v>1305</v>
      </c>
      <c r="H35" s="8">
        <v>1219</v>
      </c>
      <c r="I35" s="9">
        <v>0.20663861081020318</v>
      </c>
      <c r="J35" s="9">
        <v>0.36050894175239317</v>
      </c>
      <c r="K35" s="8">
        <v>16.476579841274756</v>
      </c>
      <c r="L35" s="8">
        <v>16.058244462674324</v>
      </c>
      <c r="M35" s="8">
        <v>14.943299106251303</v>
      </c>
      <c r="N35" s="8">
        <v>23.980311730926989</v>
      </c>
      <c r="O35" s="8">
        <v>0</v>
      </c>
      <c r="P35" s="8">
        <v>36.302480428528831</v>
      </c>
      <c r="Q35" s="8">
        <v>6.1021328958162435</v>
      </c>
      <c r="R35" s="8">
        <v>-33.308016489740467</v>
      </c>
      <c r="S35" s="8">
        <v>31.295156738574029</v>
      </c>
      <c r="T35" s="8">
        <v>-5.0996160849014815</v>
      </c>
      <c r="U35" s="8">
        <v>4.3897775668281644</v>
      </c>
      <c r="V35" s="8">
        <v>1.3693390074185685</v>
      </c>
      <c r="X35" s="34">
        <f t="shared" si="0"/>
        <v>0.9340996168582375</v>
      </c>
    </row>
    <row r="36" spans="2:24" ht="9" customHeight="1" x14ac:dyDescent="0.25">
      <c r="B36" s="66"/>
      <c r="C36" s="66"/>
      <c r="D36" s="66"/>
      <c r="E36" s="7" t="s">
        <v>81</v>
      </c>
      <c r="F36" s="10" t="s">
        <v>82</v>
      </c>
      <c r="G36" s="8">
        <v>1305</v>
      </c>
      <c r="H36" s="8">
        <v>1219</v>
      </c>
      <c r="I36" s="9">
        <v>0.45310552451657654</v>
      </c>
      <c r="J36" s="9">
        <v>0.79050373260430562</v>
      </c>
      <c r="K36" s="8">
        <v>82.092439027583183</v>
      </c>
      <c r="L36" s="8">
        <v>16.058244462674324</v>
      </c>
      <c r="M36" s="8">
        <v>78.574575600995558</v>
      </c>
      <c r="N36" s="8">
        <v>23.980311730926989</v>
      </c>
      <c r="O36" s="8">
        <v>0</v>
      </c>
      <c r="P36" s="8">
        <v>0</v>
      </c>
      <c r="Q36" s="8">
        <v>34.95663512773416</v>
      </c>
      <c r="R36" s="8">
        <v>0</v>
      </c>
      <c r="S36" s="8">
        <v>94.427877929377715</v>
      </c>
      <c r="T36" s="8">
        <v>76.859634196519679</v>
      </c>
      <c r="U36" s="8">
        <v>22.088097092278439</v>
      </c>
      <c r="V36" s="8">
        <v>7.4409578705017134</v>
      </c>
      <c r="X36" s="34">
        <f t="shared" si="0"/>
        <v>0.9340996168582375</v>
      </c>
    </row>
    <row r="37" spans="2:24" ht="9" customHeight="1" x14ac:dyDescent="0.25">
      <c r="B37" s="66"/>
      <c r="C37" s="66"/>
      <c r="D37" s="66"/>
      <c r="E37" s="11" t="s">
        <v>83</v>
      </c>
      <c r="F37" s="10" t="s">
        <v>82</v>
      </c>
      <c r="G37" s="8">
        <v>1305</v>
      </c>
      <c r="H37" s="8">
        <v>1219</v>
      </c>
      <c r="I37" s="9">
        <v>0.31717386714217294</v>
      </c>
      <c r="J37" s="9">
        <v>0.55335261278911463</v>
      </c>
      <c r="K37" s="8">
        <v>57.306710548165633</v>
      </c>
      <c r="L37" s="8">
        <v>16.058244462674324</v>
      </c>
      <c r="M37" s="8">
        <v>53.785184787463471</v>
      </c>
      <c r="N37" s="8">
        <v>23.980311730926989</v>
      </c>
      <c r="O37" s="8">
        <v>0</v>
      </c>
      <c r="P37" s="8">
        <v>0</v>
      </c>
      <c r="Q37" s="8">
        <v>27.767711791809852</v>
      </c>
      <c r="R37" s="8">
        <v>0</v>
      </c>
      <c r="S37" s="8">
        <v>75.017784922382091</v>
      </c>
      <c r="T37" s="8">
        <v>61.044002857486198</v>
      </c>
      <c r="U37" s="8">
        <v>17.544697543974276</v>
      </c>
      <c r="V37" s="8">
        <v>6.0031732033168517</v>
      </c>
      <c r="X37" s="34">
        <f t="shared" si="0"/>
        <v>0.9340996168582375</v>
      </c>
    </row>
    <row r="38" spans="2:24" ht="9" customHeight="1" x14ac:dyDescent="0.25">
      <c r="B38" s="67"/>
      <c r="C38" s="67"/>
      <c r="D38" s="67"/>
      <c r="E38" s="12" t="s">
        <v>84</v>
      </c>
      <c r="F38" s="10" t="s">
        <v>82</v>
      </c>
      <c r="G38" s="8">
        <v>1305</v>
      </c>
      <c r="H38" s="8">
        <v>1219</v>
      </c>
      <c r="I38" s="9">
        <v>0.20663861081020318</v>
      </c>
      <c r="J38" s="9">
        <v>0.36050894175239317</v>
      </c>
      <c r="K38" s="8">
        <v>16.476579841274756</v>
      </c>
      <c r="L38" s="8">
        <v>16.058244462674324</v>
      </c>
      <c r="M38" s="8">
        <v>13.872749475406348</v>
      </c>
      <c r="N38" s="8">
        <v>23.980311730926989</v>
      </c>
      <c r="O38" s="8">
        <v>0</v>
      </c>
      <c r="P38" s="8">
        <v>0</v>
      </c>
      <c r="Q38" s="8">
        <v>17.798929997580718</v>
      </c>
      <c r="R38" s="8">
        <v>-24.687462182116484</v>
      </c>
      <c r="S38" s="8">
        <v>17.263899155546632</v>
      </c>
      <c r="T38" s="8">
        <v>14.162760962595421</v>
      </c>
      <c r="U38" s="8">
        <v>4.0586809878257704</v>
      </c>
      <c r="V38" s="8">
        <v>0.75440152154653473</v>
      </c>
      <c r="X38" s="34">
        <f t="shared" si="0"/>
        <v>0.9340996168582375</v>
      </c>
    </row>
    <row r="44" spans="2:24" ht="24" customHeight="1" x14ac:dyDescent="0.25"/>
    <row r="58" ht="39" customHeight="1" x14ac:dyDescent="0.25"/>
    <row r="59" ht="21" customHeight="1" x14ac:dyDescent="0.25"/>
    <row r="60" ht="21.75" customHeight="1" x14ac:dyDescent="0.25"/>
    <row r="74" ht="37.5" customHeight="1" x14ac:dyDescent="0.25"/>
    <row r="75" ht="21" customHeight="1" x14ac:dyDescent="0.25"/>
    <row r="76" ht="26.25" customHeight="1" x14ac:dyDescent="0.25"/>
    <row r="90" ht="37.5" customHeight="1" x14ac:dyDescent="0.25"/>
  </sheetData>
  <mergeCells count="24">
    <mergeCell ref="X2:X3"/>
    <mergeCell ref="B30:B38"/>
    <mergeCell ref="C30:C38"/>
    <mergeCell ref="D30:D38"/>
    <mergeCell ref="B21:B29"/>
    <mergeCell ref="C21:C29"/>
    <mergeCell ref="D21:D29"/>
    <mergeCell ref="V2:V3"/>
    <mergeCell ref="B3:B4"/>
    <mergeCell ref="C3:C4"/>
    <mergeCell ref="I3:I4"/>
    <mergeCell ref="J4:V4"/>
    <mergeCell ref="I2:J2"/>
    <mergeCell ref="K2:L2"/>
    <mergeCell ref="M2:N2"/>
    <mergeCell ref="O2:R2"/>
    <mergeCell ref="S2:T2"/>
    <mergeCell ref="U2:U3"/>
    <mergeCell ref="B2:C2"/>
    <mergeCell ref="D2:D4"/>
    <mergeCell ref="E2:E4"/>
    <mergeCell ref="F2:F4"/>
    <mergeCell ref="G2:G4"/>
    <mergeCell ref="H2:H4"/>
  </mergeCells>
  <printOptions horizontalCentered="1" verticalCentered="1"/>
  <pageMargins left="0.11811023622047245" right="0.11811023622047245" top="0.31496062992125984" bottom="0.31496062992125984" header="0.19685039370078741" footer="0.19685039370078741"/>
  <pageSetup paperSize="9" scale="59" fitToHeight="0" orientation="landscape" horizontalDpi="1200" verticalDpi="1200" r:id="rId1"/>
  <headerFooter alignWithMargins="0">
    <oddFooter>&amp;L&amp;4[&amp;F]&amp;A&amp;C&amp;K000000Klimadaten: "Referenz-Klima Deutschland" (DIN V 18599-10:2007)&amp;R&amp;4&amp;D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AACF-8588-40C1-B092-870998C37784}">
  <dimension ref="A1:H13"/>
  <sheetViews>
    <sheetView tabSelected="1" workbookViewId="0">
      <selection activeCell="D21" sqref="D21"/>
    </sheetView>
  </sheetViews>
  <sheetFormatPr baseColWidth="10" defaultRowHeight="15" x14ac:dyDescent="0.25"/>
  <cols>
    <col min="5" max="5" width="43.5703125" customWidth="1"/>
    <col min="6" max="6" width="45.28515625" customWidth="1"/>
    <col min="7" max="7" width="36.28515625" customWidth="1"/>
    <col min="8" max="8" width="32.85546875" customWidth="1"/>
  </cols>
  <sheetData>
    <row r="1" spans="1:8" x14ac:dyDescent="0.25">
      <c r="A1" t="s">
        <v>16</v>
      </c>
      <c r="B1" t="s">
        <v>129</v>
      </c>
      <c r="C1" t="s">
        <v>130</v>
      </c>
      <c r="D1" t="s">
        <v>132</v>
      </c>
      <c r="E1" t="s">
        <v>131</v>
      </c>
      <c r="F1" t="s">
        <v>133</v>
      </c>
      <c r="G1" t="s">
        <v>134</v>
      </c>
      <c r="H1" t="s">
        <v>135</v>
      </c>
    </row>
    <row r="2" spans="1:8" x14ac:dyDescent="0.25">
      <c r="A2" t="s">
        <v>50</v>
      </c>
      <c r="B2" t="s">
        <v>136</v>
      </c>
      <c r="C2">
        <v>1949</v>
      </c>
      <c r="D2">
        <v>1957</v>
      </c>
      <c r="E2">
        <v>1.35</v>
      </c>
      <c r="F2">
        <v>4.6100000000000003</v>
      </c>
      <c r="G2">
        <v>333.6</v>
      </c>
      <c r="H2">
        <v>22</v>
      </c>
    </row>
    <row r="3" spans="1:8" x14ac:dyDescent="0.25">
      <c r="A3" t="s">
        <v>53</v>
      </c>
      <c r="B3" t="s">
        <v>136</v>
      </c>
      <c r="C3">
        <v>1958</v>
      </c>
      <c r="D3">
        <v>1968</v>
      </c>
      <c r="E3">
        <v>1.07</v>
      </c>
      <c r="F3">
        <v>4.5</v>
      </c>
      <c r="G3">
        <v>324.3</v>
      </c>
      <c r="H3">
        <v>22</v>
      </c>
    </row>
    <row r="4" spans="1:8" x14ac:dyDescent="0.25">
      <c r="A4" t="s">
        <v>56</v>
      </c>
      <c r="B4" t="s">
        <v>136</v>
      </c>
      <c r="C4">
        <v>1969</v>
      </c>
      <c r="D4">
        <v>1978</v>
      </c>
      <c r="E4">
        <v>0.9</v>
      </c>
      <c r="F4">
        <v>3.13</v>
      </c>
      <c r="G4">
        <v>244.7</v>
      </c>
      <c r="H4">
        <v>22</v>
      </c>
    </row>
    <row r="5" spans="1:8" x14ac:dyDescent="0.25">
      <c r="A5" t="s">
        <v>59</v>
      </c>
      <c r="B5" t="s">
        <v>136</v>
      </c>
      <c r="C5">
        <v>1979</v>
      </c>
      <c r="D5">
        <v>1983</v>
      </c>
      <c r="E5">
        <v>0.98</v>
      </c>
      <c r="F5">
        <v>1.86</v>
      </c>
      <c r="G5">
        <v>170.4</v>
      </c>
      <c r="H5">
        <v>22</v>
      </c>
    </row>
    <row r="6" spans="1:8" x14ac:dyDescent="0.25">
      <c r="A6" t="s">
        <v>62</v>
      </c>
      <c r="B6" t="s">
        <v>136</v>
      </c>
      <c r="C6">
        <v>1984</v>
      </c>
      <c r="D6">
        <v>1994</v>
      </c>
      <c r="E6">
        <v>0.72</v>
      </c>
      <c r="F6">
        <v>2.34</v>
      </c>
      <c r="G6">
        <v>194.8</v>
      </c>
      <c r="H6">
        <v>22</v>
      </c>
    </row>
    <row r="7" spans="1:8" x14ac:dyDescent="0.25">
      <c r="A7" t="s">
        <v>65</v>
      </c>
      <c r="B7" t="s">
        <v>136</v>
      </c>
      <c r="C7">
        <v>1995</v>
      </c>
      <c r="D7">
        <v>2001</v>
      </c>
      <c r="E7">
        <v>0.55000000000000004</v>
      </c>
      <c r="F7">
        <v>1.78</v>
      </c>
      <c r="G7">
        <v>139.80000000000001</v>
      </c>
      <c r="H7">
        <v>22</v>
      </c>
    </row>
    <row r="8" spans="1:8" x14ac:dyDescent="0.25">
      <c r="A8" t="s">
        <v>68</v>
      </c>
      <c r="B8" t="s">
        <v>136</v>
      </c>
      <c r="C8">
        <v>2002</v>
      </c>
      <c r="D8">
        <v>2009</v>
      </c>
      <c r="E8">
        <v>0.39</v>
      </c>
      <c r="F8">
        <v>1.1399999999999999</v>
      </c>
      <c r="G8">
        <v>93.9</v>
      </c>
      <c r="H8">
        <v>22</v>
      </c>
    </row>
    <row r="9" spans="1:8" hidden="1" x14ac:dyDescent="0.25">
      <c r="A9" t="s">
        <v>140</v>
      </c>
      <c r="C9">
        <v>1958</v>
      </c>
      <c r="D9">
        <v>1968</v>
      </c>
      <c r="E9">
        <v>1.05</v>
      </c>
      <c r="F9">
        <v>1.46</v>
      </c>
      <c r="G9">
        <v>143.6</v>
      </c>
      <c r="H9">
        <v>22</v>
      </c>
    </row>
    <row r="10" spans="1:8" hidden="1" x14ac:dyDescent="0.25">
      <c r="A10" t="s">
        <v>138</v>
      </c>
      <c r="C10">
        <v>1969</v>
      </c>
      <c r="D10">
        <v>1978</v>
      </c>
      <c r="E10">
        <v>0.99</v>
      </c>
      <c r="F10">
        <v>2.06</v>
      </c>
      <c r="G10">
        <v>177.7</v>
      </c>
      <c r="H10">
        <v>22</v>
      </c>
    </row>
    <row r="11" spans="1:8" hidden="1" x14ac:dyDescent="0.25">
      <c r="A11" t="s">
        <v>139</v>
      </c>
      <c r="C11">
        <v>2002</v>
      </c>
      <c r="D11">
        <v>2009</v>
      </c>
      <c r="E11">
        <v>0.41</v>
      </c>
      <c r="F11" s="39">
        <v>1</v>
      </c>
      <c r="G11">
        <v>83.1</v>
      </c>
      <c r="H11">
        <v>22</v>
      </c>
    </row>
    <row r="12" spans="1:8" hidden="1" x14ac:dyDescent="0.25">
      <c r="A12" t="s">
        <v>141</v>
      </c>
      <c r="C12">
        <v>1958</v>
      </c>
      <c r="D12">
        <v>1968</v>
      </c>
      <c r="E12">
        <v>1.57</v>
      </c>
      <c r="F12">
        <v>1.53</v>
      </c>
      <c r="G12">
        <v>130.1</v>
      </c>
      <c r="H12">
        <v>52.5</v>
      </c>
    </row>
    <row r="13" spans="1:8" x14ac:dyDescent="0.25">
      <c r="A13" t="s">
        <v>120</v>
      </c>
      <c r="B13" t="s">
        <v>137</v>
      </c>
      <c r="C13">
        <v>1958</v>
      </c>
      <c r="D13">
        <v>1968</v>
      </c>
      <c r="E13">
        <v>1.42</v>
      </c>
      <c r="F13">
        <v>1.96</v>
      </c>
      <c r="G13">
        <v>161.4</v>
      </c>
      <c r="H13">
        <v>52.5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C03F-0ACF-4E1A-B139-367EBCD31F15}">
  <dimension ref="A1:G32"/>
  <sheetViews>
    <sheetView topLeftCell="A2" zoomScale="151" workbookViewId="0">
      <selection activeCell="H8" sqref="H8"/>
    </sheetView>
  </sheetViews>
  <sheetFormatPr baseColWidth="10" defaultColWidth="11.42578125" defaultRowHeight="15" x14ac:dyDescent="0.25"/>
  <sheetData>
    <row r="1" spans="1:7" x14ac:dyDescent="0.25">
      <c r="A1" s="49" t="s">
        <v>1</v>
      </c>
      <c r="B1" s="62" t="s">
        <v>2</v>
      </c>
      <c r="C1" s="62" t="s">
        <v>3</v>
      </c>
      <c r="D1" s="35" t="s">
        <v>7</v>
      </c>
      <c r="E1" s="36"/>
      <c r="F1" s="49" t="s">
        <v>4</v>
      </c>
      <c r="G1" s="49" t="s">
        <v>5</v>
      </c>
    </row>
    <row r="2" spans="1:7" ht="27" x14ac:dyDescent="0.25">
      <c r="A2" s="61"/>
      <c r="B2" s="63"/>
      <c r="C2" s="63"/>
      <c r="D2" s="2" t="s">
        <v>20</v>
      </c>
      <c r="E2" s="2" t="s">
        <v>128</v>
      </c>
      <c r="F2" s="61"/>
      <c r="G2" s="61"/>
    </row>
    <row r="3" spans="1:7" ht="27" x14ac:dyDescent="0.25">
      <c r="A3" s="50"/>
      <c r="B3" s="64"/>
      <c r="C3" s="64"/>
      <c r="D3" s="37" t="s">
        <v>32</v>
      </c>
      <c r="E3" s="37" t="s">
        <v>32</v>
      </c>
      <c r="F3" s="50"/>
      <c r="G3" s="50"/>
    </row>
    <row r="4" spans="1:7" x14ac:dyDescent="0.25">
      <c r="A4" s="4"/>
      <c r="B4" s="5"/>
      <c r="C4" s="4"/>
      <c r="D4" s="20" t="s">
        <v>35</v>
      </c>
      <c r="E4" s="20" t="s">
        <v>35</v>
      </c>
      <c r="F4" s="20" t="s">
        <v>33</v>
      </c>
      <c r="G4" s="20" t="s">
        <v>33</v>
      </c>
    </row>
    <row r="5" spans="1:7" x14ac:dyDescent="0.25">
      <c r="A5" s="6" t="s">
        <v>42</v>
      </c>
      <c r="B5" s="7" t="s">
        <v>43</v>
      </c>
      <c r="C5" s="6"/>
      <c r="D5" s="8">
        <v>323.66944551823894</v>
      </c>
      <c r="E5" s="8">
        <v>11</v>
      </c>
      <c r="F5" s="8">
        <v>218.9</v>
      </c>
      <c r="G5" s="8">
        <v>199</v>
      </c>
    </row>
    <row r="6" spans="1:7" x14ac:dyDescent="0.25">
      <c r="A6" s="6" t="s">
        <v>46</v>
      </c>
      <c r="B6" s="7" t="s">
        <v>43</v>
      </c>
      <c r="C6" s="6"/>
      <c r="D6" s="8">
        <v>308.63896547997388</v>
      </c>
      <c r="E6" s="8">
        <v>11</v>
      </c>
      <c r="F6" s="8">
        <v>141.79000000000002</v>
      </c>
      <c r="G6" s="8">
        <v>128.9</v>
      </c>
    </row>
    <row r="7" spans="1:7" x14ac:dyDescent="0.25">
      <c r="A7" s="6" t="s">
        <v>49</v>
      </c>
      <c r="B7" s="7" t="s">
        <v>43</v>
      </c>
      <c r="C7" s="6"/>
      <c r="D7" s="8">
        <v>250.16682543183799</v>
      </c>
      <c r="E7" s="8">
        <v>11</v>
      </c>
      <c r="F7" s="8">
        <v>302.5</v>
      </c>
      <c r="G7" s="8">
        <v>275</v>
      </c>
    </row>
    <row r="8" spans="1:7" x14ac:dyDescent="0.25">
      <c r="A8" s="6" t="s">
        <v>52</v>
      </c>
      <c r="B8" s="7" t="s">
        <v>43</v>
      </c>
      <c r="C8" s="6"/>
      <c r="D8" s="8">
        <v>312.48501944771044</v>
      </c>
      <c r="E8" s="8">
        <v>11</v>
      </c>
      <c r="F8" s="8">
        <v>111.10000000000001</v>
      </c>
      <c r="G8" s="8">
        <v>101</v>
      </c>
    </row>
    <row r="9" spans="1:7" x14ac:dyDescent="0.25">
      <c r="A9" s="6" t="s">
        <v>55</v>
      </c>
      <c r="B9" s="7" t="s">
        <v>43</v>
      </c>
      <c r="C9" s="6"/>
      <c r="D9" s="8">
        <v>303.19808153269372</v>
      </c>
      <c r="E9" s="8">
        <v>11</v>
      </c>
      <c r="F9" s="8">
        <v>121.22000000000001</v>
      </c>
      <c r="G9" s="8">
        <v>110.2</v>
      </c>
    </row>
    <row r="10" spans="1:7" x14ac:dyDescent="0.25">
      <c r="A10" s="6" t="s">
        <v>58</v>
      </c>
      <c r="B10" s="7" t="s">
        <v>43</v>
      </c>
      <c r="C10" s="6"/>
      <c r="D10" s="8">
        <v>223.60045878512355</v>
      </c>
      <c r="E10" s="8">
        <v>11</v>
      </c>
      <c r="F10" s="8">
        <v>173.25</v>
      </c>
      <c r="G10" s="8">
        <v>157.5</v>
      </c>
    </row>
    <row r="11" spans="1:7" x14ac:dyDescent="0.25">
      <c r="A11" s="6" t="s">
        <v>61</v>
      </c>
      <c r="B11" s="7" t="s">
        <v>43</v>
      </c>
      <c r="C11" s="6"/>
      <c r="D11" s="8">
        <v>149.3392957938413</v>
      </c>
      <c r="E11" s="8">
        <v>11</v>
      </c>
      <c r="F11" s="8">
        <v>215.60000000000002</v>
      </c>
      <c r="G11" s="8">
        <v>196</v>
      </c>
    </row>
    <row r="12" spans="1:7" x14ac:dyDescent="0.25">
      <c r="A12" s="6" t="s">
        <v>64</v>
      </c>
      <c r="B12" s="7" t="s">
        <v>43</v>
      </c>
      <c r="C12" s="6"/>
      <c r="D12" s="8">
        <v>173.70427099212779</v>
      </c>
      <c r="E12" s="8">
        <v>11</v>
      </c>
      <c r="F12" s="8">
        <v>150.20500000000001</v>
      </c>
      <c r="G12" s="8">
        <v>136.55000000000001</v>
      </c>
    </row>
    <row r="13" spans="1:7" x14ac:dyDescent="0.25">
      <c r="A13" s="6" t="s">
        <v>67</v>
      </c>
      <c r="B13" s="7" t="s">
        <v>43</v>
      </c>
      <c r="C13" s="6"/>
      <c r="D13" s="8">
        <v>134.85734728668879</v>
      </c>
      <c r="E13" s="8">
        <v>11</v>
      </c>
      <c r="F13" s="8">
        <v>121.88000000000001</v>
      </c>
      <c r="G13" s="8">
        <v>110.8</v>
      </c>
    </row>
    <row r="14" spans="1:7" x14ac:dyDescent="0.25">
      <c r="A14" s="6" t="s">
        <v>70</v>
      </c>
      <c r="B14" s="7" t="s">
        <v>43</v>
      </c>
      <c r="C14" s="6"/>
      <c r="D14" s="8">
        <v>88.974608753795906</v>
      </c>
      <c r="E14" s="8">
        <v>11</v>
      </c>
      <c r="F14" s="8">
        <v>146.52000000000001</v>
      </c>
      <c r="G14" s="8">
        <v>133.19999999999999</v>
      </c>
    </row>
    <row r="15" spans="1:7" x14ac:dyDescent="0.25">
      <c r="A15" s="68" t="s">
        <v>73</v>
      </c>
      <c r="B15" s="13" t="s">
        <v>43</v>
      </c>
      <c r="C15" s="14" t="s">
        <v>74</v>
      </c>
      <c r="D15" s="15">
        <v>99.598553220327375</v>
      </c>
      <c r="E15" s="15">
        <v>11.645885286783042</v>
      </c>
      <c r="F15" s="15">
        <v>186.8</v>
      </c>
      <c r="G15" s="15">
        <v>160.4</v>
      </c>
    </row>
    <row r="16" spans="1:7" x14ac:dyDescent="0.25">
      <c r="A16" s="69"/>
      <c r="B16" s="17" t="s">
        <v>75</v>
      </c>
      <c r="C16" s="14" t="s">
        <v>74</v>
      </c>
      <c r="D16" s="15">
        <v>55.352316929438494</v>
      </c>
      <c r="E16" s="15">
        <v>11.645885286783042</v>
      </c>
      <c r="F16" s="15">
        <v>186.8</v>
      </c>
      <c r="G16" s="15">
        <v>160.4</v>
      </c>
    </row>
    <row r="17" spans="1:7" x14ac:dyDescent="0.25">
      <c r="A17" s="69"/>
      <c r="B17" s="18" t="s">
        <v>76</v>
      </c>
      <c r="C17" s="14" t="s">
        <v>74</v>
      </c>
      <c r="D17" s="15">
        <v>26.466882121640893</v>
      </c>
      <c r="E17" s="15">
        <v>11.645885286783042</v>
      </c>
      <c r="F17" s="15">
        <v>186.8</v>
      </c>
      <c r="G17" s="15">
        <v>160.4</v>
      </c>
    </row>
    <row r="18" spans="1:7" x14ac:dyDescent="0.25">
      <c r="A18" s="69"/>
      <c r="B18" s="13" t="s">
        <v>77</v>
      </c>
      <c r="C18" s="14" t="s">
        <v>78</v>
      </c>
      <c r="D18" s="15">
        <v>104.00650189291389</v>
      </c>
      <c r="E18" s="15">
        <v>11.645885286783042</v>
      </c>
      <c r="F18" s="15">
        <v>186.8</v>
      </c>
      <c r="G18" s="15">
        <v>160.4</v>
      </c>
    </row>
    <row r="19" spans="1:7" x14ac:dyDescent="0.25">
      <c r="A19" s="69"/>
      <c r="B19" s="17" t="s">
        <v>79</v>
      </c>
      <c r="C19" s="14" t="s">
        <v>78</v>
      </c>
      <c r="D19" s="15">
        <v>81.726226900714892</v>
      </c>
      <c r="E19" s="15">
        <v>11.645885286783042</v>
      </c>
      <c r="F19" s="15">
        <v>186.8</v>
      </c>
      <c r="G19" s="15">
        <v>160.4</v>
      </c>
    </row>
    <row r="20" spans="1:7" x14ac:dyDescent="0.25">
      <c r="A20" s="69"/>
      <c r="B20" s="18" t="s">
        <v>80</v>
      </c>
      <c r="C20" s="14" t="s">
        <v>78</v>
      </c>
      <c r="D20" s="15">
        <v>26.466882121640893</v>
      </c>
      <c r="E20" s="15">
        <v>11.645885286783042</v>
      </c>
      <c r="F20" s="15">
        <v>186.8</v>
      </c>
      <c r="G20" s="15">
        <v>160.4</v>
      </c>
    </row>
    <row r="21" spans="1:7" x14ac:dyDescent="0.25">
      <c r="A21" s="69"/>
      <c r="B21" s="13" t="s">
        <v>81</v>
      </c>
      <c r="C21" s="14" t="s">
        <v>82</v>
      </c>
      <c r="D21" s="15">
        <v>94.278708876335983</v>
      </c>
      <c r="E21" s="15">
        <v>11.645885286783042</v>
      </c>
      <c r="F21" s="15">
        <v>186.8</v>
      </c>
      <c r="G21" s="15">
        <v>160.4</v>
      </c>
    </row>
    <row r="22" spans="1:7" x14ac:dyDescent="0.25">
      <c r="A22" s="69"/>
      <c r="B22" s="17" t="s">
        <v>83</v>
      </c>
      <c r="C22" s="14" t="s">
        <v>82</v>
      </c>
      <c r="D22" s="15">
        <v>81.726226900714892</v>
      </c>
      <c r="E22" s="15">
        <v>11.645885286783042</v>
      </c>
      <c r="F22" s="15">
        <v>186.8</v>
      </c>
      <c r="G22" s="15">
        <v>160.4</v>
      </c>
    </row>
    <row r="23" spans="1:7" x14ac:dyDescent="0.25">
      <c r="A23" s="70"/>
      <c r="B23" s="18" t="s">
        <v>84</v>
      </c>
      <c r="C23" s="14" t="s">
        <v>82</v>
      </c>
      <c r="D23" s="15">
        <v>25.520286488497995</v>
      </c>
      <c r="E23" s="15">
        <v>11.645885286783042</v>
      </c>
      <c r="F23" s="15">
        <v>186.8</v>
      </c>
      <c r="G23" s="15">
        <v>160.4</v>
      </c>
    </row>
    <row r="24" spans="1:7" x14ac:dyDescent="0.25">
      <c r="A24" s="65" t="s">
        <v>87</v>
      </c>
      <c r="B24" s="7" t="s">
        <v>43</v>
      </c>
      <c r="C24" s="10" t="s">
        <v>74</v>
      </c>
      <c r="D24" s="8">
        <v>84.228174740294818</v>
      </c>
      <c r="E24" s="8">
        <v>11.645885286783042</v>
      </c>
      <c r="F24" s="8">
        <v>186.8</v>
      </c>
      <c r="G24" s="8">
        <v>160.4</v>
      </c>
    </row>
    <row r="25" spans="1:7" x14ac:dyDescent="0.25">
      <c r="A25" s="66"/>
      <c r="B25" s="11" t="s">
        <v>75</v>
      </c>
      <c r="C25" s="10" t="s">
        <v>74</v>
      </c>
      <c r="D25" s="8">
        <v>46.950581206468783</v>
      </c>
      <c r="E25" s="8">
        <v>11.645885286783042</v>
      </c>
      <c r="F25" s="8">
        <v>186.8</v>
      </c>
      <c r="G25" s="8">
        <v>160.4</v>
      </c>
    </row>
    <row r="26" spans="1:7" x14ac:dyDescent="0.25">
      <c r="A26" s="66"/>
      <c r="B26" s="12" t="s">
        <v>76</v>
      </c>
      <c r="C26" s="10" t="s">
        <v>74</v>
      </c>
      <c r="D26" s="8">
        <v>26.471139494817958</v>
      </c>
      <c r="E26" s="8">
        <v>11.645885286783042</v>
      </c>
      <c r="F26" s="8">
        <v>186.8</v>
      </c>
      <c r="G26" s="8">
        <v>160.4</v>
      </c>
    </row>
    <row r="27" spans="1:7" x14ac:dyDescent="0.25">
      <c r="A27" s="66"/>
      <c r="B27" s="7" t="s">
        <v>77</v>
      </c>
      <c r="C27" s="10" t="s">
        <v>78</v>
      </c>
      <c r="D27" s="8">
        <v>99.649500105538522</v>
      </c>
      <c r="E27" s="8">
        <v>11.645885286783042</v>
      </c>
      <c r="F27" s="8">
        <v>186.8</v>
      </c>
      <c r="G27" s="8">
        <v>160.4</v>
      </c>
    </row>
    <row r="28" spans="1:7" x14ac:dyDescent="0.25">
      <c r="A28" s="66"/>
      <c r="B28" s="11" t="s">
        <v>79</v>
      </c>
      <c r="C28" s="10" t="s">
        <v>78</v>
      </c>
      <c r="D28" s="8">
        <v>73.940289498738238</v>
      </c>
      <c r="E28" s="8">
        <v>11.645885286783042</v>
      </c>
      <c r="F28" s="8">
        <v>186.8</v>
      </c>
      <c r="G28" s="8">
        <v>160.4</v>
      </c>
    </row>
    <row r="29" spans="1:7" x14ac:dyDescent="0.25">
      <c r="A29" s="66"/>
      <c r="B29" s="12" t="s">
        <v>80</v>
      </c>
      <c r="C29" s="10" t="s">
        <v>78</v>
      </c>
      <c r="D29" s="8">
        <v>26.471139494817958</v>
      </c>
      <c r="E29" s="8">
        <v>11.645885286783042</v>
      </c>
      <c r="F29" s="8">
        <v>186.8</v>
      </c>
      <c r="G29" s="8">
        <v>160.4</v>
      </c>
    </row>
    <row r="30" spans="1:7" x14ac:dyDescent="0.25">
      <c r="A30" s="66"/>
      <c r="B30" s="7" t="s">
        <v>81</v>
      </c>
      <c r="C30" s="10" t="s">
        <v>82</v>
      </c>
      <c r="D30" s="8">
        <v>102.28756275400424</v>
      </c>
      <c r="E30" s="8">
        <v>11.645885286783042</v>
      </c>
      <c r="F30" s="8">
        <v>186.8</v>
      </c>
      <c r="G30" s="8">
        <v>160.4</v>
      </c>
    </row>
    <row r="31" spans="1:7" x14ac:dyDescent="0.25">
      <c r="A31" s="66"/>
      <c r="B31" s="11" t="s">
        <v>83</v>
      </c>
      <c r="C31" s="10" t="s">
        <v>82</v>
      </c>
      <c r="D31" s="8">
        <v>73.940289498738238</v>
      </c>
      <c r="E31" s="8">
        <v>11.645885286783042</v>
      </c>
      <c r="F31" s="8">
        <v>186.8</v>
      </c>
      <c r="G31" s="8">
        <v>160.4</v>
      </c>
    </row>
    <row r="32" spans="1:7" x14ac:dyDescent="0.25">
      <c r="A32" s="67"/>
      <c r="B32" s="12" t="s">
        <v>84</v>
      </c>
      <c r="C32" s="10" t="s">
        <v>82</v>
      </c>
      <c r="D32" s="8">
        <v>25.524638429028723</v>
      </c>
      <c r="E32" s="8">
        <v>11.645885286783042</v>
      </c>
      <c r="F32" s="8">
        <v>186.8</v>
      </c>
      <c r="G32" s="8">
        <v>160.4</v>
      </c>
    </row>
  </sheetData>
  <mergeCells count="7">
    <mergeCell ref="G1:G3"/>
    <mergeCell ref="A15:A23"/>
    <mergeCell ref="A24:A32"/>
    <mergeCell ref="A1:A3"/>
    <mergeCell ref="B1:B3"/>
    <mergeCell ref="C1:C3"/>
    <mergeCell ref="F1:F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1B1-CCA6-46E9-924D-AE0CA33DC6C8}">
  <dimension ref="A2:G38"/>
  <sheetViews>
    <sheetView workbookViewId="0">
      <selection activeCell="I11" sqref="I11"/>
    </sheetView>
  </sheetViews>
  <sheetFormatPr baseColWidth="10" defaultColWidth="11.42578125" defaultRowHeight="15" x14ac:dyDescent="0.25"/>
  <cols>
    <col min="1" max="1" width="11.85546875" style="24" bestFit="1" customWidth="1"/>
    <col min="2" max="2" width="3.7109375" style="25" bestFit="1" customWidth="1"/>
    <col min="3" max="3" width="5" style="24" customWidth="1"/>
    <col min="4" max="7" width="7.140625" style="24" customWidth="1"/>
  </cols>
  <sheetData>
    <row r="2" spans="1:7" x14ac:dyDescent="0.25">
      <c r="A2" s="49" t="s">
        <v>1</v>
      </c>
      <c r="B2" s="62" t="s">
        <v>2</v>
      </c>
      <c r="C2" s="62" t="s">
        <v>3</v>
      </c>
      <c r="D2" s="58" t="s">
        <v>7</v>
      </c>
      <c r="E2" s="59"/>
      <c r="F2" s="49" t="s">
        <v>4</v>
      </c>
      <c r="G2" s="49" t="s">
        <v>5</v>
      </c>
    </row>
    <row r="3" spans="1:7" ht="36" x14ac:dyDescent="0.25">
      <c r="A3" s="61"/>
      <c r="B3" s="63"/>
      <c r="C3" s="63"/>
      <c r="D3" s="2" t="s">
        <v>20</v>
      </c>
      <c r="E3" s="2" t="s">
        <v>21</v>
      </c>
      <c r="F3" s="61"/>
      <c r="G3" s="61"/>
    </row>
    <row r="4" spans="1:7" ht="45" x14ac:dyDescent="0.25">
      <c r="A4" s="50"/>
      <c r="B4" s="64"/>
      <c r="C4" s="64"/>
      <c r="D4" s="38" t="s">
        <v>32</v>
      </c>
      <c r="E4" s="38" t="s">
        <v>32</v>
      </c>
      <c r="F4" s="50"/>
      <c r="G4" s="50"/>
    </row>
    <row r="5" spans="1:7" x14ac:dyDescent="0.25">
      <c r="A5" s="4"/>
      <c r="B5" s="5"/>
      <c r="C5" s="4"/>
      <c r="D5" s="28" t="s">
        <v>35</v>
      </c>
      <c r="E5" s="28" t="s">
        <v>35</v>
      </c>
      <c r="F5" s="28" t="s">
        <v>33</v>
      </c>
      <c r="G5" s="28" t="s">
        <v>33</v>
      </c>
    </row>
    <row r="6" spans="1:7" x14ac:dyDescent="0.25">
      <c r="A6" s="6" t="s">
        <v>42</v>
      </c>
      <c r="B6" s="7" t="s">
        <v>43</v>
      </c>
      <c r="C6" s="6"/>
      <c r="D6" s="8">
        <v>326.06199147960064</v>
      </c>
      <c r="E6" s="8">
        <v>16.5</v>
      </c>
      <c r="F6" s="8">
        <v>677.49109999999996</v>
      </c>
      <c r="G6" s="8">
        <v>615.90099999999995</v>
      </c>
    </row>
    <row r="7" spans="1:7" x14ac:dyDescent="0.25">
      <c r="A7" s="6" t="s">
        <v>46</v>
      </c>
      <c r="B7" s="7" t="s">
        <v>43</v>
      </c>
      <c r="C7" s="6"/>
      <c r="D7" s="8">
        <v>196.75169930998541</v>
      </c>
      <c r="E7" s="8">
        <v>16.5</v>
      </c>
      <c r="F7" s="8">
        <v>312.40000000000003</v>
      </c>
      <c r="G7" s="8">
        <v>284</v>
      </c>
    </row>
    <row r="8" spans="1:7" x14ac:dyDescent="0.25">
      <c r="A8" s="6" t="s">
        <v>49</v>
      </c>
      <c r="B8" s="7" t="s">
        <v>43</v>
      </c>
      <c r="C8" s="6"/>
      <c r="D8" s="8">
        <v>250.16903061024931</v>
      </c>
      <c r="E8" s="8">
        <v>16.5</v>
      </c>
      <c r="F8" s="8">
        <v>385.00000000000006</v>
      </c>
      <c r="G8" s="8">
        <v>350</v>
      </c>
    </row>
    <row r="9" spans="1:7" x14ac:dyDescent="0.25">
      <c r="A9" s="6" t="s">
        <v>52</v>
      </c>
      <c r="B9" s="7" t="s">
        <v>43</v>
      </c>
      <c r="C9" s="6"/>
      <c r="D9" s="8">
        <v>221.25729516263223</v>
      </c>
      <c r="E9" s="8">
        <v>16.5</v>
      </c>
      <c r="F9" s="31">
        <v>632.28</v>
      </c>
      <c r="G9" s="31">
        <v>574.79999999999995</v>
      </c>
    </row>
    <row r="10" spans="1:7" x14ac:dyDescent="0.25">
      <c r="A10" s="6" t="s">
        <v>55</v>
      </c>
      <c r="B10" s="7" t="s">
        <v>43</v>
      </c>
      <c r="C10" s="6"/>
      <c r="D10" s="8">
        <v>160.46629675174401</v>
      </c>
      <c r="E10" s="8">
        <v>16.5</v>
      </c>
      <c r="F10" s="8">
        <v>3129.0710000000004</v>
      </c>
      <c r="G10" s="8">
        <v>2844.61</v>
      </c>
    </row>
    <row r="11" spans="1:7" x14ac:dyDescent="0.25">
      <c r="A11" s="6" t="s">
        <v>58</v>
      </c>
      <c r="B11" s="7" t="s">
        <v>43</v>
      </c>
      <c r="C11" s="6"/>
      <c r="D11" s="8">
        <v>168.59426407759838</v>
      </c>
      <c r="E11" s="8">
        <v>16.5</v>
      </c>
      <c r="F11" s="8">
        <v>468.61100000000005</v>
      </c>
      <c r="G11" s="8">
        <v>426.01</v>
      </c>
    </row>
    <row r="12" spans="1:7" x14ac:dyDescent="0.25">
      <c r="A12" s="6" t="s">
        <v>61</v>
      </c>
      <c r="B12" s="7" t="s">
        <v>43</v>
      </c>
      <c r="C12" s="6"/>
      <c r="D12" s="8">
        <v>139.84437239799695</v>
      </c>
      <c r="E12" s="8">
        <v>16.5</v>
      </c>
      <c r="F12" s="8">
        <v>653.95000000000005</v>
      </c>
      <c r="G12" s="8">
        <v>594.5</v>
      </c>
    </row>
    <row r="13" spans="1:7" x14ac:dyDescent="0.25">
      <c r="A13" s="6" t="s">
        <v>64</v>
      </c>
      <c r="B13" s="7" t="s">
        <v>43</v>
      </c>
      <c r="C13" s="6"/>
      <c r="D13" s="8">
        <v>146.07989253141574</v>
      </c>
      <c r="E13" s="8">
        <v>16.5</v>
      </c>
      <c r="F13" s="8">
        <v>778.14</v>
      </c>
      <c r="G13" s="8">
        <v>707.4</v>
      </c>
    </row>
    <row r="14" spans="1:7" x14ac:dyDescent="0.25">
      <c r="A14" s="6" t="s">
        <v>67</v>
      </c>
      <c r="B14" s="7" t="s">
        <v>43</v>
      </c>
      <c r="C14" s="6"/>
      <c r="D14" s="8">
        <v>105.39971449710626</v>
      </c>
      <c r="E14" s="8">
        <v>16.5</v>
      </c>
      <c r="F14" s="8">
        <v>834.90000000000009</v>
      </c>
      <c r="G14" s="8">
        <v>759</v>
      </c>
    </row>
    <row r="15" spans="1:7" x14ac:dyDescent="0.25">
      <c r="A15" s="6" t="s">
        <v>70</v>
      </c>
      <c r="B15" s="7" t="s">
        <v>43</v>
      </c>
      <c r="C15" s="6"/>
      <c r="D15" s="8">
        <v>63.180523743849612</v>
      </c>
      <c r="E15" s="8">
        <v>16.5</v>
      </c>
      <c r="F15" s="8">
        <v>2190.1000000000004</v>
      </c>
      <c r="G15" s="8">
        <v>1991</v>
      </c>
    </row>
    <row r="16" spans="1:7" x14ac:dyDescent="0.25">
      <c r="A16" s="6" t="s">
        <v>46</v>
      </c>
      <c r="B16" s="7" t="s">
        <v>43</v>
      </c>
      <c r="C16" s="6"/>
      <c r="D16" s="8">
        <v>153.33378239975892</v>
      </c>
      <c r="E16" s="8">
        <v>16.5</v>
      </c>
      <c r="F16" s="8">
        <v>829.40000000000009</v>
      </c>
      <c r="G16" s="8">
        <v>754</v>
      </c>
    </row>
    <row r="17" spans="1:7" x14ac:dyDescent="0.25">
      <c r="A17" s="6" t="s">
        <v>49</v>
      </c>
      <c r="B17" s="7" t="s">
        <v>43</v>
      </c>
      <c r="C17" s="6"/>
      <c r="D17" s="8">
        <v>191.0773798497336</v>
      </c>
      <c r="E17" s="8">
        <v>16.5</v>
      </c>
      <c r="F17" s="8">
        <v>1484.021</v>
      </c>
      <c r="G17" s="8">
        <v>1349.11</v>
      </c>
    </row>
    <row r="18" spans="1:7" x14ac:dyDescent="0.25">
      <c r="A18" s="6" t="s">
        <v>52</v>
      </c>
      <c r="B18" s="7" t="s">
        <v>43</v>
      </c>
      <c r="C18" s="6"/>
      <c r="D18" s="8">
        <v>187.31176057113726</v>
      </c>
      <c r="E18" s="8">
        <v>16.5</v>
      </c>
      <c r="F18" s="8">
        <v>1602.7</v>
      </c>
      <c r="G18" s="8">
        <v>1457</v>
      </c>
    </row>
    <row r="19" spans="1:7" x14ac:dyDescent="0.25">
      <c r="A19" s="6" t="s">
        <v>55</v>
      </c>
      <c r="B19" s="7" t="s">
        <v>43</v>
      </c>
      <c r="C19" s="6"/>
      <c r="D19" s="8">
        <v>163.36328071270665</v>
      </c>
      <c r="E19" s="8">
        <v>16.5</v>
      </c>
      <c r="F19" s="8">
        <v>3887.4</v>
      </c>
      <c r="G19" s="8">
        <v>3534</v>
      </c>
    </row>
    <row r="20" spans="1:7" x14ac:dyDescent="0.25">
      <c r="A20" s="6" t="s">
        <v>58</v>
      </c>
      <c r="B20" s="7" t="s">
        <v>43</v>
      </c>
      <c r="C20" s="6"/>
      <c r="D20" s="8">
        <v>138.78303165125703</v>
      </c>
      <c r="E20" s="8">
        <v>16.5</v>
      </c>
      <c r="F20" s="8">
        <v>3322.0000000000005</v>
      </c>
      <c r="G20" s="8">
        <v>3020</v>
      </c>
    </row>
    <row r="21" spans="1:7" x14ac:dyDescent="0.25">
      <c r="A21" s="68" t="s">
        <v>73</v>
      </c>
      <c r="B21" s="13" t="s">
        <v>43</v>
      </c>
      <c r="C21" s="14" t="s">
        <v>74</v>
      </c>
      <c r="D21" s="15">
        <v>80.271872657741724</v>
      </c>
      <c r="E21" s="15">
        <v>16.058244462674324</v>
      </c>
      <c r="F21" s="15">
        <v>1305</v>
      </c>
      <c r="G21" s="15">
        <v>1219</v>
      </c>
    </row>
    <row r="22" spans="1:7" x14ac:dyDescent="0.25">
      <c r="A22" s="69"/>
      <c r="B22" s="17" t="s">
        <v>75</v>
      </c>
      <c r="C22" s="14" t="s">
        <v>74</v>
      </c>
      <c r="D22" s="15">
        <v>49.147899482337699</v>
      </c>
      <c r="E22" s="15">
        <v>16.058244462674324</v>
      </c>
      <c r="F22" s="15">
        <v>1305</v>
      </c>
      <c r="G22" s="15">
        <v>1219</v>
      </c>
    </row>
    <row r="23" spans="1:7" x14ac:dyDescent="0.25">
      <c r="A23" s="69"/>
      <c r="B23" s="18" t="s">
        <v>76</v>
      </c>
      <c r="C23" s="14" t="s">
        <v>74</v>
      </c>
      <c r="D23" s="15">
        <v>16.483946472835793</v>
      </c>
      <c r="E23" s="15">
        <v>16.058244462674324</v>
      </c>
      <c r="F23" s="15">
        <v>1305</v>
      </c>
      <c r="G23" s="15">
        <v>1219</v>
      </c>
    </row>
    <row r="24" spans="1:7" x14ac:dyDescent="0.25">
      <c r="A24" s="69"/>
      <c r="B24" s="13" t="s">
        <v>77</v>
      </c>
      <c r="C24" s="14" t="s">
        <v>78</v>
      </c>
      <c r="D24" s="15">
        <v>85.995894413343891</v>
      </c>
      <c r="E24" s="15">
        <v>16.058244462674324</v>
      </c>
      <c r="F24" s="15">
        <v>1305</v>
      </c>
      <c r="G24" s="15">
        <v>1219</v>
      </c>
    </row>
    <row r="25" spans="1:7" x14ac:dyDescent="0.25">
      <c r="A25" s="69"/>
      <c r="B25" s="17" t="s">
        <v>79</v>
      </c>
      <c r="C25" s="14" t="s">
        <v>78</v>
      </c>
      <c r="D25" s="15">
        <v>61.318634316249074</v>
      </c>
      <c r="E25" s="15">
        <v>16.058244462674324</v>
      </c>
      <c r="F25" s="15">
        <v>1305</v>
      </c>
      <c r="G25" s="15">
        <v>1219</v>
      </c>
    </row>
    <row r="26" spans="1:7" x14ac:dyDescent="0.25">
      <c r="A26" s="69"/>
      <c r="B26" s="18" t="s">
        <v>80</v>
      </c>
      <c r="C26" s="14" t="s">
        <v>78</v>
      </c>
      <c r="D26" s="15">
        <v>16.483946472835793</v>
      </c>
      <c r="E26" s="15">
        <v>16.058244462674324</v>
      </c>
      <c r="F26" s="15">
        <v>1305</v>
      </c>
      <c r="G26" s="15">
        <v>1219</v>
      </c>
    </row>
    <row r="27" spans="1:7" x14ac:dyDescent="0.25">
      <c r="A27" s="69"/>
      <c r="B27" s="13" t="s">
        <v>81</v>
      </c>
      <c r="C27" s="14" t="s">
        <v>82</v>
      </c>
      <c r="D27" s="15">
        <v>77.497255472755199</v>
      </c>
      <c r="E27" s="15">
        <v>16.058244462674324</v>
      </c>
      <c r="F27" s="15">
        <v>1305</v>
      </c>
      <c r="G27" s="15">
        <v>1219</v>
      </c>
    </row>
    <row r="28" spans="1:7" x14ac:dyDescent="0.25">
      <c r="A28" s="69"/>
      <c r="B28" s="17" t="s">
        <v>83</v>
      </c>
      <c r="C28" s="14" t="s">
        <v>82</v>
      </c>
      <c r="D28" s="15">
        <v>61.318634316249074</v>
      </c>
      <c r="E28" s="15">
        <v>16.058244462674324</v>
      </c>
      <c r="F28" s="15">
        <v>1305</v>
      </c>
      <c r="G28" s="15">
        <v>1219</v>
      </c>
    </row>
    <row r="29" spans="1:7" x14ac:dyDescent="0.25">
      <c r="A29" s="70"/>
      <c r="B29" s="18" t="s">
        <v>84</v>
      </c>
      <c r="C29" s="14" t="s">
        <v>82</v>
      </c>
      <c r="D29" s="15">
        <v>16.483946472835793</v>
      </c>
      <c r="E29" s="15">
        <v>16.058244462674324</v>
      </c>
      <c r="F29" s="15">
        <v>1305</v>
      </c>
      <c r="G29" s="15">
        <v>1219</v>
      </c>
    </row>
    <row r="30" spans="1:7" x14ac:dyDescent="0.25">
      <c r="A30" s="65" t="s">
        <v>87</v>
      </c>
      <c r="B30" s="7" t="s">
        <v>43</v>
      </c>
      <c r="C30" s="10" t="s">
        <v>74</v>
      </c>
      <c r="D30" s="8">
        <v>48.401754668055716</v>
      </c>
      <c r="E30" s="8">
        <v>16.058244462674324</v>
      </c>
      <c r="F30" s="8">
        <v>1305</v>
      </c>
      <c r="G30" s="8">
        <v>1219</v>
      </c>
    </row>
    <row r="31" spans="1:7" x14ac:dyDescent="0.25">
      <c r="A31" s="66"/>
      <c r="B31" s="11" t="s">
        <v>75</v>
      </c>
      <c r="C31" s="10" t="s">
        <v>74</v>
      </c>
      <c r="D31" s="8">
        <v>28.440597259246207</v>
      </c>
      <c r="E31" s="8">
        <v>16.058244462674324</v>
      </c>
      <c r="F31" s="8">
        <v>1305</v>
      </c>
      <c r="G31" s="8">
        <v>1219</v>
      </c>
    </row>
    <row r="32" spans="1:7" x14ac:dyDescent="0.25">
      <c r="A32" s="66"/>
      <c r="B32" s="12" t="s">
        <v>76</v>
      </c>
      <c r="C32" s="10" t="s">
        <v>74</v>
      </c>
      <c r="D32" s="8">
        <v>16.476579841274756</v>
      </c>
      <c r="E32" s="8">
        <v>16.058244462674324</v>
      </c>
      <c r="F32" s="8">
        <v>1305</v>
      </c>
      <c r="G32" s="8">
        <v>1219</v>
      </c>
    </row>
    <row r="33" spans="1:7" x14ac:dyDescent="0.25">
      <c r="A33" s="66"/>
      <c r="B33" s="7" t="s">
        <v>77</v>
      </c>
      <c r="C33" s="10" t="s">
        <v>78</v>
      </c>
      <c r="D33" s="8">
        <v>80.273405357114669</v>
      </c>
      <c r="E33" s="8">
        <v>16.058244462674324</v>
      </c>
      <c r="F33" s="8">
        <v>1305</v>
      </c>
      <c r="G33" s="8">
        <v>1219</v>
      </c>
    </row>
    <row r="34" spans="1:7" x14ac:dyDescent="0.25">
      <c r="A34" s="66"/>
      <c r="B34" s="11" t="s">
        <v>79</v>
      </c>
      <c r="C34" s="10" t="s">
        <v>78</v>
      </c>
      <c r="D34" s="8">
        <v>57.306710548165633</v>
      </c>
      <c r="E34" s="8">
        <v>16.058244462674324</v>
      </c>
      <c r="F34" s="8">
        <v>1305</v>
      </c>
      <c r="G34" s="8">
        <v>1219</v>
      </c>
    </row>
    <row r="35" spans="1:7" x14ac:dyDescent="0.25">
      <c r="A35" s="66"/>
      <c r="B35" s="12" t="s">
        <v>80</v>
      </c>
      <c r="C35" s="10" t="s">
        <v>78</v>
      </c>
      <c r="D35" s="8">
        <v>16.476579841274756</v>
      </c>
      <c r="E35" s="8">
        <v>16.058244462674324</v>
      </c>
      <c r="F35" s="8">
        <v>1305</v>
      </c>
      <c r="G35" s="8">
        <v>1219</v>
      </c>
    </row>
    <row r="36" spans="1:7" x14ac:dyDescent="0.25">
      <c r="A36" s="66"/>
      <c r="B36" s="7" t="s">
        <v>81</v>
      </c>
      <c r="C36" s="10" t="s">
        <v>82</v>
      </c>
      <c r="D36" s="8">
        <v>82.092439027583183</v>
      </c>
      <c r="E36" s="8">
        <v>16.058244462674324</v>
      </c>
      <c r="F36" s="8">
        <v>1305</v>
      </c>
      <c r="G36" s="8">
        <v>1219</v>
      </c>
    </row>
    <row r="37" spans="1:7" x14ac:dyDescent="0.25">
      <c r="A37" s="66"/>
      <c r="B37" s="11" t="s">
        <v>83</v>
      </c>
      <c r="C37" s="10" t="s">
        <v>82</v>
      </c>
      <c r="D37" s="8">
        <v>57.306710548165633</v>
      </c>
      <c r="E37" s="8">
        <v>16.058244462674324</v>
      </c>
      <c r="F37" s="8">
        <v>1305</v>
      </c>
      <c r="G37" s="8">
        <v>1219</v>
      </c>
    </row>
    <row r="38" spans="1:7" x14ac:dyDescent="0.25">
      <c r="A38" s="67"/>
      <c r="B38" s="12" t="s">
        <v>84</v>
      </c>
      <c r="C38" s="10" t="s">
        <v>82</v>
      </c>
      <c r="D38" s="8">
        <v>16.476579841274756</v>
      </c>
      <c r="E38" s="8">
        <v>16.058244462674324</v>
      </c>
      <c r="F38" s="8">
        <v>1305</v>
      </c>
      <c r="G38" s="8">
        <v>1219</v>
      </c>
    </row>
  </sheetData>
  <mergeCells count="8">
    <mergeCell ref="D2:E2"/>
    <mergeCell ref="F2:F4"/>
    <mergeCell ref="G2:G4"/>
    <mergeCell ref="A21:A29"/>
    <mergeCell ref="A30:A38"/>
    <mergeCell ref="A2:A4"/>
    <mergeCell ref="B2:B4"/>
    <mergeCell ref="C2:C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EFH</vt:lpstr>
      <vt:lpstr>MFH</vt:lpstr>
      <vt:lpstr>Projektinput</vt:lpstr>
      <vt:lpstr>EFH_abgespeckt</vt:lpstr>
      <vt:lpstr>MFH_abgespeckt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Simon</cp:lastModifiedBy>
  <cp:revision/>
  <dcterms:created xsi:type="dcterms:W3CDTF">2019-12-14T11:55:54Z</dcterms:created>
  <dcterms:modified xsi:type="dcterms:W3CDTF">2023-06-21T19:26:04Z</dcterms:modified>
  <cp:category/>
  <cp:contentStatus/>
</cp:coreProperties>
</file>