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0FFD02C2-AE7B-43B3-AD5F-BD95004F6A35}" xr6:coauthVersionLast="47" xr6:coauthVersionMax="47" xr10:uidLastSave="{00000000-0000-0000-0000-000000000000}"/>
  <bookViews>
    <workbookView xWindow="-120" yWindow="-120" windowWidth="29040" windowHeight="16440" xr2:uid="{51C94CC5-0C2F-6D4D-9C41-E0029B3FD163}"/>
  </bookViews>
  <sheets>
    <sheet name="Forecasting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8" i="1" l="1"/>
  <c r="G48" i="1"/>
  <c r="F48" i="1"/>
  <c r="E48" i="1"/>
  <c r="D48" i="1"/>
  <c r="H46" i="1"/>
  <c r="H21" i="1" s="1"/>
  <c r="G46" i="1"/>
  <c r="G21" i="1" s="1"/>
  <c r="F46" i="1"/>
  <c r="F21" i="1" s="1"/>
  <c r="E46" i="1"/>
  <c r="E21" i="1" s="1"/>
  <c r="D46" i="1"/>
  <c r="D21" i="1" s="1"/>
  <c r="H45" i="1"/>
  <c r="H20" i="1" s="1"/>
  <c r="G45" i="1"/>
  <c r="F45" i="1"/>
  <c r="E45" i="1"/>
  <c r="E20" i="1" s="1"/>
  <c r="D45" i="1"/>
  <c r="D20" i="1" s="1"/>
  <c r="H44" i="1"/>
  <c r="H19" i="1" s="1"/>
  <c r="G44" i="1"/>
  <c r="G19" i="1" s="1"/>
  <c r="F44" i="1"/>
  <c r="F19" i="1" s="1"/>
  <c r="E44" i="1"/>
  <c r="E19" i="1" s="1"/>
  <c r="D44" i="1"/>
  <c r="D19" i="1" s="1"/>
  <c r="H43" i="1"/>
  <c r="H18" i="1" s="1"/>
  <c r="G43" i="1"/>
  <c r="G18" i="1" s="1"/>
  <c r="F43" i="1"/>
  <c r="F18" i="1" s="1"/>
  <c r="E43" i="1"/>
  <c r="E18" i="1" s="1"/>
  <c r="D43" i="1"/>
  <c r="D18" i="1" s="1"/>
  <c r="H42" i="1"/>
  <c r="H17" i="1" s="1"/>
  <c r="G42" i="1"/>
  <c r="G17" i="1" s="1"/>
  <c r="F42" i="1"/>
  <c r="F17" i="1" s="1"/>
  <c r="E42" i="1"/>
  <c r="D42" i="1"/>
  <c r="D17" i="1" s="1"/>
  <c r="H39" i="1"/>
  <c r="G39" i="1"/>
  <c r="F39" i="1"/>
  <c r="E39" i="1"/>
  <c r="D39" i="1"/>
  <c r="H38" i="1"/>
  <c r="G38" i="1"/>
  <c r="F38" i="1"/>
  <c r="E38" i="1"/>
  <c r="D38" i="1"/>
  <c r="H35" i="1"/>
  <c r="G35" i="1"/>
  <c r="F35" i="1"/>
  <c r="E35" i="1"/>
  <c r="D35" i="1"/>
  <c r="H34" i="1"/>
  <c r="G34" i="1"/>
  <c r="F34" i="1"/>
  <c r="E34" i="1"/>
  <c r="D34" i="1"/>
  <c r="H33" i="1"/>
  <c r="G33" i="1"/>
  <c r="F33" i="1"/>
  <c r="E33" i="1"/>
  <c r="D33" i="1"/>
  <c r="G20" i="1"/>
  <c r="F20" i="1"/>
  <c r="E17" i="1"/>
  <c r="E71" i="1"/>
  <c r="F71" i="1" s="1"/>
  <c r="G71" i="1" s="1"/>
  <c r="H71" i="1" s="1"/>
  <c r="E52" i="1"/>
  <c r="F52" i="1" s="1"/>
  <c r="G52" i="1" s="1"/>
  <c r="H52" i="1" s="1"/>
  <c r="E4" i="1"/>
  <c r="F4" i="1" s="1"/>
  <c r="G4" i="1" s="1"/>
  <c r="H4" i="1" s="1"/>
  <c r="D10" i="1" l="1"/>
  <c r="E10" i="1"/>
  <c r="F10" i="1"/>
  <c r="H7" i="1"/>
  <c r="D9" i="1"/>
  <c r="E22" i="1"/>
  <c r="D7" i="1"/>
  <c r="G22" i="1"/>
  <c r="F22" i="1"/>
  <c r="H22" i="1"/>
  <c r="D22" i="1"/>
  <c r="H9" i="1"/>
  <c r="F9" i="1"/>
  <c r="E9" i="1"/>
  <c r="F7" i="1"/>
  <c r="E7" i="1"/>
  <c r="E11" i="1" l="1"/>
  <c r="F11" i="1"/>
  <c r="F13" i="1" s="1"/>
  <c r="F14" i="1" s="1"/>
  <c r="D11" i="1"/>
  <c r="D13" i="1"/>
  <c r="D14" i="1" s="1"/>
  <c r="H10" i="1"/>
  <c r="H11" i="1" s="1"/>
  <c r="G9" i="1"/>
  <c r="G10" i="1"/>
  <c r="G7" i="1"/>
  <c r="E13" i="1"/>
  <c r="E14" i="1" s="1"/>
  <c r="E24" i="1"/>
  <c r="F24" i="1"/>
  <c r="D24" i="1"/>
  <c r="G11" i="1" l="1"/>
  <c r="G13" i="1" s="1"/>
  <c r="G14" i="1" s="1"/>
  <c r="D25" i="1"/>
  <c r="D27" i="1"/>
  <c r="D28" i="1" s="1"/>
  <c r="H13" i="1"/>
  <c r="H14" i="1" s="1"/>
  <c r="H24" i="1"/>
  <c r="F25" i="1"/>
  <c r="F27" i="1"/>
  <c r="F28" i="1" s="1"/>
  <c r="E25" i="1"/>
  <c r="E27" i="1"/>
  <c r="E28" i="1" s="1"/>
  <c r="G24" i="1" l="1"/>
  <c r="H27" i="1"/>
  <c r="H28" i="1" s="1"/>
  <c r="H25" i="1"/>
  <c r="G27" i="1" l="1"/>
  <c r="G28" i="1" s="1"/>
  <c r="G25" i="1"/>
</calcChain>
</file>

<file path=xl/sharedStrings.xml><?xml version="1.0" encoding="utf-8"?>
<sst xmlns="http://schemas.openxmlformats.org/spreadsheetml/2006/main" count="123" uniqueCount="40">
  <si>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</si>
  <si>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</si>
  <si>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</si>
  <si>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</si>
  <si>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</si>
  <si>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</si>
  <si>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</si>
  <si>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</si>
  <si>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</si>
  <si>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</si>
  <si>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</si>
  <si>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</si>
  <si>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</si>
  <si>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</si>
  <si>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</si>
  <si>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</si>
  <si>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</si>
  <si>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</si>
  <si>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</si>
  <si>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</si>
  <si>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</si>
  <si>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</si>
  <si>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</si>
  <si>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</si>
  <si>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</si>
  <si>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</si>
  <si>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</si>
  <si>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</si>
  <si>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</si>
  <si>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</si>
  <si>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Forecasting Model | Furniture Restoration Business</t>
  </si>
  <si>
    <t>SEK</t>
  </si>
  <si>
    <t>Inventory (furniture)</t>
  </si>
  <si>
    <t>Direct Materials</t>
  </si>
  <si>
    <t>Tools</t>
  </si>
  <si>
    <t>Upper Case (Aktiebolag) [Scenario 1]</t>
  </si>
  <si>
    <t>Live Case (Egenföretagare)</t>
  </si>
  <si>
    <t>Scenario</t>
  </si>
  <si>
    <t>Live Case (Egenföretagare) [Scenario 2]</t>
  </si>
  <si>
    <r>
      <t xml:space="preserve">*type </t>
    </r>
    <r>
      <rPr>
        <u/>
        <sz val="9"/>
        <color theme="1"/>
        <rFont val="Calibri"/>
        <family val="2"/>
        <scheme val="minor"/>
      </rPr>
      <t>"</t>
    </r>
    <r>
      <rPr>
        <b/>
        <u/>
        <sz val="9"/>
        <color theme="1"/>
        <rFont val="Calibri"/>
        <family val="2"/>
        <scheme val="minor"/>
      </rPr>
      <t>1</t>
    </r>
    <r>
      <rPr>
        <u/>
        <sz val="9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scheme val="minor"/>
      </rPr>
      <t xml:space="preserve"> for scenario 1, and </t>
    </r>
    <r>
      <rPr>
        <u/>
        <sz val="9"/>
        <color theme="1"/>
        <rFont val="Calibri"/>
        <family val="2"/>
        <scheme val="minor"/>
      </rPr>
      <t>"</t>
    </r>
    <r>
      <rPr>
        <b/>
        <u/>
        <sz val="9"/>
        <color theme="1"/>
        <rFont val="Calibri"/>
        <family val="2"/>
        <scheme val="minor"/>
      </rPr>
      <t>2</t>
    </r>
    <r>
      <rPr>
        <u/>
        <sz val="9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scheme val="minor"/>
      </rPr>
      <t xml:space="preserve"> for scenario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</si>
</sst>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0" fontId="8" fillId="3" borderId="0" xfId="0" applyFont="1" applyFill="1"/>
    <xf numFmtId="0" fontId="7" fillId="0" borderId="0" xfId="0" applyFont="1" applyAlignment="1">
      <alignment horizontal="left" indent="1"/>
    </xf>
    <xf numFmtId="0" fontId="8" fillId="0" borderId="1" xfId="0" applyFont="1" applyBorder="1"/>
    <xf numFmtId="165" fontId="8" fillId="0" borderId="1" xfId="0" applyNumberFormat="1" applyFont="1" applyBorder="1"/>
    <xf numFmtId="0" fontId="8" fillId="0" borderId="0" xfId="0" applyFont="1"/>
    <xf numFmtId="0" fontId="8" fillId="0" borderId="2" xfId="0" applyFont="1" applyBorder="1"/>
    <xf numFmtId="165" fontId="8" fillId="0" borderId="2" xfId="0" applyNumberFormat="1" applyFont="1" applyBorder="1"/>
    <xf numFmtId="0" fontId="8" fillId="4" borderId="2" xfId="0" applyFont="1" applyFill="1" applyBorder="1"/>
    <xf numFmtId="165" fontId="8" fillId="4" borderId="2" xfId="0" applyNumberFormat="1" applyFont="1" applyFill="1" applyBorder="1"/>
    <xf numFmtId="165" fontId="8" fillId="0" borderId="0" xfId="0" applyNumberFormat="1" applyFont="1"/>
    <xf numFmtId="0" fontId="10" fillId="0" borderId="0" xfId="0" applyFont="1"/>
    <xf numFmtId="165" fontId="7" fillId="0" borderId="0" xfId="0" applyNumberFormat="1" applyFont="1" applyAlignment="1">
      <alignment horizontal="right"/>
    </xf>
    <xf numFmtId="0" fontId="8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6" fillId="0" borderId="0" xfId="0" applyNumberFormat="1" applyFont="1"/>
    <xf numFmtId="0" fontId="5" fillId="2" borderId="0" xfId="0" applyFont="1" applyFill="1"/>
    <xf numFmtId="9" fontId="6" fillId="0" borderId="0" xfId="2" applyFont="1"/>
    <xf numFmtId="0" fontId="5" fillId="2" borderId="0" xfId="0" applyFont="1" applyFill="1" applyAlignment="1">
      <alignment horizontal="center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9" fontId="10" fillId="0" borderId="0" xfId="2" applyFont="1"/>
    <xf numFmtId="17" fontId="5" fillId="2" borderId="0" xfId="0" applyNumberFormat="1" applyFont="1" applyFill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1" fontId="4" fillId="6" borderId="0" xfId="1" applyNumberFormat="1" applyFont="1" applyFill="1" applyAlignment="1">
      <alignment horizontal="center"/>
    </xf>
    <xf numFmtId="0" fontId="7" fillId="7" borderId="0" xfId="0" applyFont="1" applyFill="1"/>
    <xf numFmtId="165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0" fontId="9" fillId="0" borderId="0" xfId="0" applyNumberFormat="1" applyFont="1"/>
    <xf numFmtId="0" fontId="13" fillId="0" borderId="4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5" xfId="0" applyFont="1" applyBorder="1"/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7" fillId="0" borderId="8" xfId="0" applyFont="1" applyBorder="1"/>
    <xf numFmtId="0" fontId="8" fillId="4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65" fontId="15" fillId="0" borderId="0" xfId="0" applyNumberFormat="1" applyFont="1"/>
    <xf numFmtId="165" fontId="15" fillId="0" borderId="0" xfId="0" applyNumberFormat="1" applyFont="1" applyAlignment="1">
      <alignment horizontal="center"/>
    </xf>
    <xf numFmtId="9" fontId="15" fillId="0" borderId="0" xfId="2" applyFont="1"/>
    <xf numFmtId="164" fontId="15" fillId="0" borderId="0" xfId="0" applyNumberFormat="1" applyFont="1"/>
    <xf numFmtId="0" fontId="15" fillId="0" borderId="0" xfId="0" applyFont="1"/>
    <xf numFmtId="10" fontId="15" fillId="0" borderId="0" xfId="0" applyNumberFormat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left"/>
    </xf>
  </cellXfs>
  <cellStyles count="6">
    <cellStyle name="Comma" xfId="1" builtinId="3"/>
    <cellStyle name="Hyperlink 2" xfId="4" xr:uid="{5F59BA89-7615-4281-8BEF-2784D80BF483}"/>
    <cellStyle name="Hyperlink 2 2" xfId="5" xr:uid="{E46816E3-91A1-429A-9F57-9AA0637835E3}"/>
    <cellStyle name="Normal" xfId="0" builtinId="0"/>
    <cellStyle name="Normal 2 2" xfId="3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0000FF"/>
      <color rgb="FF305496"/>
      <color rgb="FF293D68"/>
      <color rgb="FF000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1:K86"/>
  <sheetViews>
    <sheetView showGridLines="0" tabSelected="1" zoomScaleNormal="100" workbookViewId="0">
      <selection activeCell="I11" sqref="I11"/>
    </sheetView>
  </sheetViews>
  <sheetFormatPr defaultColWidth="10.875" defaultRowHeight="15" x14ac:dyDescent="0.25"/>
  <cols>
    <col min="1" max="1" width="4.5" style="3" customWidth="1"/>
    <col min="2" max="2" width="22" style="3" customWidth="1"/>
    <col min="3" max="3" width="4.125" style="17" customWidth="1"/>
    <col min="4" max="8" width="8.875" style="3" customWidth="1"/>
    <col min="9" max="16384" width="10.875" style="3"/>
  </cols>
  <sheetData>
    <row r="1" spans="2:11" x14ac:dyDescent="0.25">
      <c r="B1" s="40" t="s">
        <v>30</v>
      </c>
      <c r="C1" s="41"/>
      <c r="D1" s="41"/>
      <c r="E1" s="41"/>
      <c r="F1" s="41"/>
      <c r="G1" s="41"/>
      <c r="H1" s="42"/>
      <c r="K1" s="34"/>
    </row>
    <row r="2" spans="2:11" x14ac:dyDescent="0.25">
      <c r="B2" s="43"/>
      <c r="C2" s="44"/>
      <c r="D2" s="44"/>
      <c r="E2" s="44"/>
      <c r="F2" s="44"/>
      <c r="G2" s="44"/>
      <c r="H2" s="45"/>
    </row>
    <row r="4" spans="2:11" x14ac:dyDescent="0.25">
      <c r="B4" s="31"/>
      <c r="C4" s="32"/>
      <c r="D4" s="33">
        <v>2023</v>
      </c>
      <c r="E4" s="33">
        <f>D4+1</f>
        <v>2024</v>
      </c>
      <c r="F4" s="33">
        <f t="shared" ref="F4:H4" si="0">E4+1</f>
        <v>2025</v>
      </c>
      <c r="G4" s="33">
        <f t="shared" si="0"/>
        <v>2026</v>
      </c>
      <c r="H4" s="33">
        <f t="shared" si="0"/>
        <v>2027</v>
      </c>
    </row>
    <row r="5" spans="2:11" x14ac:dyDescent="0.25">
      <c r="B5" s="24" t="s">
        <v>12</v>
      </c>
      <c r="C5" s="26" t="s">
        <v>10</v>
      </c>
      <c r="D5" s="30" t="s">
        <v>16</v>
      </c>
      <c r="E5" s="30" t="s">
        <v>17</v>
      </c>
      <c r="F5" s="30" t="s">
        <v>18</v>
      </c>
      <c r="G5" s="30" t="s">
        <v>19</v>
      </c>
      <c r="H5" s="30" t="s">
        <v>20</v>
      </c>
    </row>
    <row r="6" spans="2:11" x14ac:dyDescent="0.25">
      <c r="B6" s="27" t="s">
        <v>0</v>
      </c>
      <c r="C6" s="28"/>
      <c r="D6" s="27"/>
      <c r="E6" s="27"/>
      <c r="F6" s="27"/>
      <c r="G6" s="27"/>
      <c r="H6" s="27"/>
      <c r="I6" s="47" t="s">
        <v>37</v>
      </c>
      <c r="J6" s="46">
        <v>1</v>
      </c>
    </row>
    <row r="7" spans="2:11" x14ac:dyDescent="0.25">
      <c r="B7" s="8" t="s">
        <v>3</v>
      </c>
      <c r="C7" s="19" t="s">
        <v>31</v>
      </c>
      <c r="D7" s="13">
        <f>D33*D35</f>
        <v>90000</v>
      </c>
      <c r="E7" s="13">
        <f>E33*E35</f>
        <v>504000</v>
      </c>
      <c r="F7" s="13">
        <f>F33*F35</f>
        <v>1260000</v>
      </c>
      <c r="G7" s="13">
        <f>G33*G35</f>
        <v>1890000</v>
      </c>
      <c r="H7" s="13">
        <f>H33*H35</f>
        <v>2551500</v>
      </c>
    </row>
    <row r="8" spans="2:11" x14ac:dyDescent="0.25">
      <c r="B8" s="8" t="s">
        <v>25</v>
      </c>
      <c r="D8" s="2"/>
      <c r="E8" s="2"/>
      <c r="F8" s="2"/>
      <c r="G8" s="2"/>
      <c r="H8" s="2"/>
      <c r="J8" s="54" t="s">
        <v>39</v>
      </c>
    </row>
    <row r="9" spans="2:11" x14ac:dyDescent="0.25">
      <c r="B9" s="37" t="s">
        <v>32</v>
      </c>
      <c r="C9" s="17" t="s">
        <v>31</v>
      </c>
      <c r="D9" s="2">
        <f>D33*D38</f>
        <v>9000</v>
      </c>
      <c r="E9" s="2">
        <f t="shared" ref="E9:H9" si="1">E33*E38</f>
        <v>43200</v>
      </c>
      <c r="F9" s="2">
        <f t="shared" si="1"/>
        <v>108000</v>
      </c>
      <c r="G9" s="2">
        <f t="shared" si="1"/>
        <v>162000</v>
      </c>
      <c r="H9" s="2">
        <f t="shared" si="1"/>
        <v>218700</v>
      </c>
    </row>
    <row r="10" spans="2:11" x14ac:dyDescent="0.25">
      <c r="B10" s="37" t="s">
        <v>33</v>
      </c>
      <c r="C10" s="17" t="s">
        <v>31</v>
      </c>
      <c r="D10" s="2">
        <f>D33*D39</f>
        <v>3000</v>
      </c>
      <c r="E10" s="2">
        <f t="shared" ref="E10:H10" si="2">E33*E39</f>
        <v>14400</v>
      </c>
      <c r="F10" s="2">
        <f t="shared" si="2"/>
        <v>36000</v>
      </c>
      <c r="G10" s="2">
        <f t="shared" si="2"/>
        <v>54000</v>
      </c>
      <c r="H10" s="2">
        <f t="shared" si="2"/>
        <v>72900</v>
      </c>
    </row>
    <row r="11" spans="2:11" x14ac:dyDescent="0.25">
      <c r="B11" s="6" t="s">
        <v>26</v>
      </c>
      <c r="C11" s="18" t="s">
        <v>31</v>
      </c>
      <c r="D11" s="7">
        <f>SUM(D9:D10)</f>
        <v>12000</v>
      </c>
      <c r="E11" s="7">
        <f t="shared" ref="E11:H11" si="3">SUM(E9:E10)</f>
        <v>57600</v>
      </c>
      <c r="F11" s="7">
        <f t="shared" si="3"/>
        <v>144000</v>
      </c>
      <c r="G11" s="7">
        <f t="shared" si="3"/>
        <v>216000</v>
      </c>
      <c r="H11" s="7">
        <f t="shared" si="3"/>
        <v>291600</v>
      </c>
    </row>
    <row r="12" spans="2:11" x14ac:dyDescent="0.25">
      <c r="B12" s="5"/>
      <c r="D12" s="2"/>
      <c r="E12" s="2"/>
      <c r="F12" s="2"/>
      <c r="G12" s="2"/>
      <c r="H12" s="2"/>
    </row>
    <row r="13" spans="2:11" x14ac:dyDescent="0.25">
      <c r="B13" s="9" t="s">
        <v>4</v>
      </c>
      <c r="C13" s="20" t="s">
        <v>31</v>
      </c>
      <c r="D13" s="10">
        <f>D7-D11</f>
        <v>78000</v>
      </c>
      <c r="E13" s="10">
        <f t="shared" ref="E13:H13" si="4">E7-E11</f>
        <v>446400</v>
      </c>
      <c r="F13" s="10">
        <f t="shared" si="4"/>
        <v>1116000</v>
      </c>
      <c r="G13" s="10">
        <f t="shared" si="4"/>
        <v>1674000</v>
      </c>
      <c r="H13" s="10">
        <f t="shared" si="4"/>
        <v>2259900</v>
      </c>
    </row>
    <row r="14" spans="2:11" x14ac:dyDescent="0.25">
      <c r="B14" s="14" t="s">
        <v>5</v>
      </c>
      <c r="C14" s="17" t="s">
        <v>11</v>
      </c>
      <c r="D14" s="29">
        <f>D13/D7</f>
        <v>0.8666666666666667</v>
      </c>
      <c r="E14" s="29">
        <f t="shared" ref="E14:H14" si="5">E13/E7</f>
        <v>0.88571428571428568</v>
      </c>
      <c r="F14" s="29">
        <f t="shared" si="5"/>
        <v>0.88571428571428568</v>
      </c>
      <c r="G14" s="29">
        <f t="shared" si="5"/>
        <v>0.88571428571428568</v>
      </c>
      <c r="H14" s="29">
        <f t="shared" si="5"/>
        <v>0.88571428571428568</v>
      </c>
    </row>
    <row r="16" spans="2:11" x14ac:dyDescent="0.25">
      <c r="B16" s="8" t="s">
        <v>21</v>
      </c>
      <c r="C16" s="19"/>
    </row>
    <row r="17" spans="2:8" x14ac:dyDescent="0.25">
      <c r="B17" s="5" t="s">
        <v>1</v>
      </c>
      <c r="C17" s="22" t="s">
        <v>31</v>
      </c>
      <c r="D17" s="2">
        <f>D42</f>
        <v>0</v>
      </c>
      <c r="E17" s="2">
        <f t="shared" ref="E17:H17" si="6">E42</f>
        <v>96000</v>
      </c>
      <c r="F17" s="2">
        <f t="shared" si="6"/>
        <v>180000</v>
      </c>
      <c r="G17" s="2">
        <f t="shared" si="6"/>
        <v>180000</v>
      </c>
      <c r="H17" s="2">
        <f t="shared" si="6"/>
        <v>180000</v>
      </c>
    </row>
    <row r="18" spans="2:8" x14ac:dyDescent="0.25">
      <c r="B18" s="5" t="s">
        <v>23</v>
      </c>
      <c r="C18" s="22" t="s">
        <v>31</v>
      </c>
      <c r="D18" s="2">
        <f t="shared" ref="D18:H21" si="7">D43</f>
        <v>0</v>
      </c>
      <c r="E18" s="2">
        <f t="shared" si="7"/>
        <v>0</v>
      </c>
      <c r="F18" s="2">
        <f t="shared" si="7"/>
        <v>336000</v>
      </c>
      <c r="G18" s="2">
        <f t="shared" si="7"/>
        <v>336000</v>
      </c>
      <c r="H18" s="2">
        <f t="shared" si="7"/>
        <v>336000</v>
      </c>
    </row>
    <row r="19" spans="2:8" x14ac:dyDescent="0.25">
      <c r="B19" s="5" t="s">
        <v>6</v>
      </c>
      <c r="C19" s="17" t="s">
        <v>31</v>
      </c>
      <c r="D19" s="2">
        <f t="shared" si="7"/>
        <v>0</v>
      </c>
      <c r="E19" s="2">
        <f t="shared" si="7"/>
        <v>0</v>
      </c>
      <c r="F19" s="2">
        <f t="shared" si="7"/>
        <v>6000</v>
      </c>
      <c r="G19" s="2">
        <f t="shared" si="7"/>
        <v>15000</v>
      </c>
      <c r="H19" s="2">
        <f t="shared" si="7"/>
        <v>30000</v>
      </c>
    </row>
    <row r="20" spans="2:8" x14ac:dyDescent="0.25">
      <c r="B20" s="37" t="s">
        <v>34</v>
      </c>
      <c r="C20" s="38" t="s">
        <v>31</v>
      </c>
      <c r="D20" s="2">
        <f t="shared" si="7"/>
        <v>2000</v>
      </c>
      <c r="E20" s="2">
        <f t="shared" si="7"/>
        <v>2000</v>
      </c>
      <c r="F20" s="2">
        <f t="shared" si="7"/>
        <v>4000</v>
      </c>
      <c r="G20" s="2">
        <f t="shared" si="7"/>
        <v>4000</v>
      </c>
      <c r="H20" s="2">
        <f t="shared" si="7"/>
        <v>4000</v>
      </c>
    </row>
    <row r="21" spans="2:8" x14ac:dyDescent="0.25">
      <c r="B21" s="5" t="s">
        <v>2</v>
      </c>
      <c r="C21" s="17" t="s">
        <v>31</v>
      </c>
      <c r="D21" s="2">
        <f t="shared" si="7"/>
        <v>1000</v>
      </c>
      <c r="E21" s="2">
        <f t="shared" si="7"/>
        <v>1000</v>
      </c>
      <c r="F21" s="2">
        <f t="shared" si="7"/>
        <v>1000</v>
      </c>
      <c r="G21" s="2">
        <f t="shared" si="7"/>
        <v>1000</v>
      </c>
      <c r="H21" s="2">
        <f t="shared" si="7"/>
        <v>1000</v>
      </c>
    </row>
    <row r="22" spans="2:8" x14ac:dyDescent="0.25">
      <c r="B22" s="6" t="s">
        <v>27</v>
      </c>
      <c r="C22" s="18" t="s">
        <v>31</v>
      </c>
      <c r="D22" s="7">
        <f>SUM(D17:D21)</f>
        <v>3000</v>
      </c>
      <c r="E22" s="7">
        <f t="shared" ref="E22:H22" si="8">SUM(E17:E21)</f>
        <v>99000</v>
      </c>
      <c r="F22" s="7">
        <f t="shared" si="8"/>
        <v>527000</v>
      </c>
      <c r="G22" s="7">
        <f t="shared" si="8"/>
        <v>536000</v>
      </c>
      <c r="H22" s="7">
        <f t="shared" si="8"/>
        <v>551000</v>
      </c>
    </row>
    <row r="23" spans="2:8" x14ac:dyDescent="0.25">
      <c r="B23" s="8"/>
      <c r="C23" s="19"/>
      <c r="D23" s="13"/>
      <c r="E23" s="13"/>
      <c r="F23" s="13"/>
      <c r="G23" s="13"/>
      <c r="H23" s="13"/>
    </row>
    <row r="24" spans="2:8" x14ac:dyDescent="0.25">
      <c r="B24" s="9" t="s">
        <v>28</v>
      </c>
      <c r="C24" s="20" t="s">
        <v>31</v>
      </c>
      <c r="D24" s="10">
        <f>D7-D11-D22</f>
        <v>75000</v>
      </c>
      <c r="E24" s="10">
        <f t="shared" ref="E24:H24" si="9">E7-E11-E22</f>
        <v>347400</v>
      </c>
      <c r="F24" s="10">
        <f t="shared" si="9"/>
        <v>589000</v>
      </c>
      <c r="G24" s="10">
        <f t="shared" si="9"/>
        <v>1138000</v>
      </c>
      <c r="H24" s="10">
        <f t="shared" si="9"/>
        <v>1708900</v>
      </c>
    </row>
    <row r="25" spans="2:8" x14ac:dyDescent="0.25">
      <c r="B25" s="14" t="s">
        <v>29</v>
      </c>
      <c r="C25" s="17" t="s">
        <v>11</v>
      </c>
      <c r="D25" s="29">
        <f>D24/D7</f>
        <v>0.83333333333333337</v>
      </c>
      <c r="E25" s="29">
        <f t="shared" ref="E25:H25" si="10">E24/E7</f>
        <v>0.68928571428571428</v>
      </c>
      <c r="F25" s="29">
        <f t="shared" si="10"/>
        <v>0.46746031746031746</v>
      </c>
      <c r="G25" s="29">
        <f t="shared" si="10"/>
        <v>0.60211640211640216</v>
      </c>
      <c r="H25" s="29">
        <f t="shared" si="10"/>
        <v>0.66976288457769939</v>
      </c>
    </row>
    <row r="27" spans="2:8" x14ac:dyDescent="0.25">
      <c r="B27" s="3" t="s">
        <v>7</v>
      </c>
      <c r="C27" s="17" t="s">
        <v>31</v>
      </c>
      <c r="D27" s="15">
        <f>IF(D24&lt;0,"N/A",D24*D48)</f>
        <v>21727.5</v>
      </c>
      <c r="E27" s="15">
        <f t="shared" ref="E27:H27" si="11">IF(E24&lt;0,"N/A",E24*E48)</f>
        <v>71564.399999999994</v>
      </c>
      <c r="F27" s="15">
        <f t="shared" si="11"/>
        <v>121334</v>
      </c>
      <c r="G27" s="15">
        <f t="shared" si="11"/>
        <v>234428</v>
      </c>
      <c r="H27" s="15">
        <f t="shared" si="11"/>
        <v>352033.39999999997</v>
      </c>
    </row>
    <row r="28" spans="2:8" x14ac:dyDescent="0.25">
      <c r="B28" s="11" t="s">
        <v>8</v>
      </c>
      <c r="C28" s="21" t="s">
        <v>31</v>
      </c>
      <c r="D28" s="12">
        <f>IFERROR(D24-D27,D24)</f>
        <v>53272.5</v>
      </c>
      <c r="E28" s="12">
        <f t="shared" ref="E28:H28" si="12">IFERROR(E24-E27,E24)</f>
        <v>275835.59999999998</v>
      </c>
      <c r="F28" s="12">
        <f t="shared" si="12"/>
        <v>467666</v>
      </c>
      <c r="G28" s="12">
        <f t="shared" si="12"/>
        <v>903572</v>
      </c>
      <c r="H28" s="12">
        <f t="shared" si="12"/>
        <v>1356866.6</v>
      </c>
    </row>
    <row r="31" spans="2:8" x14ac:dyDescent="0.25">
      <c r="B31" s="4" t="s">
        <v>36</v>
      </c>
      <c r="C31" s="16"/>
      <c r="D31" s="4"/>
      <c r="E31" s="4"/>
      <c r="F31" s="4"/>
      <c r="G31" s="4"/>
      <c r="H31" s="4"/>
    </row>
    <row r="32" spans="2:8" x14ac:dyDescent="0.25">
      <c r="B32" s="8" t="s">
        <v>3</v>
      </c>
    </row>
    <row r="33" spans="2:8" x14ac:dyDescent="0.25">
      <c r="B33" s="55" t="s">
        <v>14</v>
      </c>
      <c r="C33" s="56" t="s">
        <v>9</v>
      </c>
      <c r="D33" s="48">
        <f>CHOOSE($J$6,D52,D71)</f>
        <v>15</v>
      </c>
      <c r="E33" s="48">
        <f t="shared" ref="E33:H33" si="13">CHOOSE($J$6,E52,E71)</f>
        <v>72</v>
      </c>
      <c r="F33" s="48">
        <f t="shared" si="13"/>
        <v>180</v>
      </c>
      <c r="G33" s="48">
        <f t="shared" si="13"/>
        <v>270</v>
      </c>
      <c r="H33" s="48">
        <f t="shared" si="13"/>
        <v>364.5</v>
      </c>
    </row>
    <row r="34" spans="2:8" x14ac:dyDescent="0.25">
      <c r="B34" s="55" t="s">
        <v>15</v>
      </c>
      <c r="C34" s="56" t="s">
        <v>11</v>
      </c>
      <c r="D34" s="49">
        <f t="shared" ref="D34:H34" si="14">CHOOSE($J$6,D53,D72)</f>
        <v>0</v>
      </c>
      <c r="E34" s="50">
        <f t="shared" si="14"/>
        <v>3.8</v>
      </c>
      <c r="F34" s="50">
        <f t="shared" si="14"/>
        <v>1.5</v>
      </c>
      <c r="G34" s="50">
        <f t="shared" si="14"/>
        <v>0.5</v>
      </c>
      <c r="H34" s="50">
        <f t="shared" si="14"/>
        <v>0.35</v>
      </c>
    </row>
    <row r="35" spans="2:8" x14ac:dyDescent="0.25">
      <c r="B35" s="55" t="s">
        <v>13</v>
      </c>
      <c r="C35" s="56" t="s">
        <v>31</v>
      </c>
      <c r="D35" s="51">
        <f t="shared" ref="D35:H35" si="15">CHOOSE($J$6,D54,D73)</f>
        <v>6000</v>
      </c>
      <c r="E35" s="51">
        <f t="shared" si="15"/>
        <v>7000</v>
      </c>
      <c r="F35" s="51">
        <f t="shared" si="15"/>
        <v>7000</v>
      </c>
      <c r="G35" s="51">
        <f t="shared" si="15"/>
        <v>7000</v>
      </c>
      <c r="H35" s="51">
        <f t="shared" si="15"/>
        <v>7000</v>
      </c>
    </row>
    <row r="36" spans="2:8" x14ac:dyDescent="0.25">
      <c r="B36" s="55"/>
      <c r="C36" s="56"/>
      <c r="D36" s="48"/>
      <c r="E36" s="48"/>
      <c r="F36" s="48"/>
      <c r="G36" s="48"/>
      <c r="H36" s="48"/>
    </row>
    <row r="37" spans="2:8" x14ac:dyDescent="0.25">
      <c r="B37" s="57" t="s">
        <v>24</v>
      </c>
      <c r="C37" s="56"/>
      <c r="D37" s="48"/>
      <c r="E37" s="48"/>
      <c r="F37" s="48"/>
      <c r="G37" s="48"/>
      <c r="H37" s="48"/>
    </row>
    <row r="38" spans="2:8" x14ac:dyDescent="0.25">
      <c r="B38" s="55" t="s">
        <v>32</v>
      </c>
      <c r="C38" s="56" t="s">
        <v>31</v>
      </c>
      <c r="D38" s="51">
        <f t="shared" ref="D38:H38" si="16">CHOOSE($J$6,D57,D76)</f>
        <v>600</v>
      </c>
      <c r="E38" s="51">
        <f t="shared" si="16"/>
        <v>600</v>
      </c>
      <c r="F38" s="51">
        <f t="shared" si="16"/>
        <v>600</v>
      </c>
      <c r="G38" s="51">
        <f t="shared" si="16"/>
        <v>600</v>
      </c>
      <c r="H38" s="51">
        <f t="shared" si="16"/>
        <v>600</v>
      </c>
    </row>
    <row r="39" spans="2:8" x14ac:dyDescent="0.25">
      <c r="B39" s="55" t="s">
        <v>33</v>
      </c>
      <c r="C39" s="56" t="s">
        <v>31</v>
      </c>
      <c r="D39" s="51">
        <f t="shared" ref="D39:H39" si="17">CHOOSE($J$6,D58,D77)</f>
        <v>200</v>
      </c>
      <c r="E39" s="51">
        <f t="shared" si="17"/>
        <v>200</v>
      </c>
      <c r="F39" s="51">
        <f t="shared" si="17"/>
        <v>200</v>
      </c>
      <c r="G39" s="51">
        <f t="shared" si="17"/>
        <v>200</v>
      </c>
      <c r="H39" s="51">
        <f t="shared" si="17"/>
        <v>200</v>
      </c>
    </row>
    <row r="40" spans="2:8" x14ac:dyDescent="0.25">
      <c r="B40" s="55"/>
      <c r="C40" s="56"/>
      <c r="D40" s="48"/>
      <c r="E40" s="48"/>
      <c r="F40" s="48"/>
      <c r="G40" s="48"/>
      <c r="H40" s="48"/>
    </row>
    <row r="41" spans="2:8" x14ac:dyDescent="0.25">
      <c r="B41" s="57" t="s">
        <v>21</v>
      </c>
      <c r="C41" s="56"/>
      <c r="D41" s="48"/>
      <c r="E41" s="48"/>
      <c r="F41" s="48"/>
      <c r="G41" s="48"/>
      <c r="H41" s="48"/>
    </row>
    <row r="42" spans="2:8" x14ac:dyDescent="0.25">
      <c r="B42" s="55" t="s">
        <v>1</v>
      </c>
      <c r="C42" s="56" t="s">
        <v>31</v>
      </c>
      <c r="D42" s="48">
        <f t="shared" ref="D42:H42" si="18">CHOOSE($J$6,D61,D80)</f>
        <v>0</v>
      </c>
      <c r="E42" s="48">
        <f t="shared" si="18"/>
        <v>96000</v>
      </c>
      <c r="F42" s="48">
        <f t="shared" si="18"/>
        <v>180000</v>
      </c>
      <c r="G42" s="48">
        <f t="shared" si="18"/>
        <v>180000</v>
      </c>
      <c r="H42" s="48">
        <f t="shared" si="18"/>
        <v>180000</v>
      </c>
    </row>
    <row r="43" spans="2:8" x14ac:dyDescent="0.25">
      <c r="B43" s="55" t="s">
        <v>23</v>
      </c>
      <c r="C43" s="56" t="s">
        <v>31</v>
      </c>
      <c r="D43" s="48">
        <f t="shared" ref="D43:H43" si="19">CHOOSE($J$6,D62,D81)</f>
        <v>0</v>
      </c>
      <c r="E43" s="48">
        <f t="shared" si="19"/>
        <v>0</v>
      </c>
      <c r="F43" s="48">
        <f t="shared" si="19"/>
        <v>336000</v>
      </c>
      <c r="G43" s="48">
        <f t="shared" si="19"/>
        <v>336000</v>
      </c>
      <c r="H43" s="48">
        <f t="shared" si="19"/>
        <v>336000</v>
      </c>
    </row>
    <row r="44" spans="2:8" x14ac:dyDescent="0.25">
      <c r="B44" s="55" t="s">
        <v>6</v>
      </c>
      <c r="C44" s="56" t="s">
        <v>31</v>
      </c>
      <c r="D44" s="48">
        <f t="shared" ref="D44:H44" si="20">CHOOSE($J$6,D63,D82)</f>
        <v>0</v>
      </c>
      <c r="E44" s="48">
        <f t="shared" si="20"/>
        <v>0</v>
      </c>
      <c r="F44" s="48">
        <f t="shared" si="20"/>
        <v>6000</v>
      </c>
      <c r="G44" s="48">
        <f t="shared" si="20"/>
        <v>15000</v>
      </c>
      <c r="H44" s="48">
        <f t="shared" si="20"/>
        <v>30000</v>
      </c>
    </row>
    <row r="45" spans="2:8" x14ac:dyDescent="0.25">
      <c r="B45" s="55" t="s">
        <v>34</v>
      </c>
      <c r="C45" s="56" t="s">
        <v>31</v>
      </c>
      <c r="D45" s="48">
        <f t="shared" ref="D45:H45" si="21">CHOOSE($J$6,D64,D83)</f>
        <v>2000</v>
      </c>
      <c r="E45" s="48">
        <f t="shared" si="21"/>
        <v>2000</v>
      </c>
      <c r="F45" s="48">
        <f t="shared" si="21"/>
        <v>4000</v>
      </c>
      <c r="G45" s="48">
        <f t="shared" si="21"/>
        <v>4000</v>
      </c>
      <c r="H45" s="48">
        <f t="shared" si="21"/>
        <v>4000</v>
      </c>
    </row>
    <row r="46" spans="2:8" x14ac:dyDescent="0.25">
      <c r="B46" s="55" t="s">
        <v>2</v>
      </c>
      <c r="C46" s="56" t="s">
        <v>31</v>
      </c>
      <c r="D46" s="48">
        <f t="shared" ref="D46:H46" si="22">CHOOSE($J$6,D65,D84)</f>
        <v>1000</v>
      </c>
      <c r="E46" s="48">
        <f t="shared" si="22"/>
        <v>1000</v>
      </c>
      <c r="F46" s="48">
        <f t="shared" si="22"/>
        <v>1000</v>
      </c>
      <c r="G46" s="48">
        <f t="shared" si="22"/>
        <v>1000</v>
      </c>
      <c r="H46" s="48">
        <f t="shared" si="22"/>
        <v>1000</v>
      </c>
    </row>
    <row r="47" spans="2:8" x14ac:dyDescent="0.25">
      <c r="B47" s="52"/>
      <c r="C47" s="56"/>
      <c r="D47" s="52"/>
      <c r="E47" s="52"/>
      <c r="F47" s="52"/>
      <c r="G47" s="52"/>
      <c r="H47" s="52"/>
    </row>
    <row r="48" spans="2:8" x14ac:dyDescent="0.25">
      <c r="B48" s="57" t="s">
        <v>22</v>
      </c>
      <c r="C48" s="56" t="s">
        <v>11</v>
      </c>
      <c r="D48" s="53">
        <f t="shared" ref="D48:H48" si="23">CHOOSE($J$6,D67,D86)</f>
        <v>0.28970000000000001</v>
      </c>
      <c r="E48" s="53">
        <f t="shared" si="23"/>
        <v>0.20599999999999999</v>
      </c>
      <c r="F48" s="53">
        <f t="shared" si="23"/>
        <v>0.20599999999999999</v>
      </c>
      <c r="G48" s="53">
        <f t="shared" si="23"/>
        <v>0.20599999999999999</v>
      </c>
      <c r="H48" s="53">
        <f t="shared" si="23"/>
        <v>0.20599999999999999</v>
      </c>
    </row>
    <row r="50" spans="2:8" x14ac:dyDescent="0.25">
      <c r="B50" s="4" t="s">
        <v>35</v>
      </c>
      <c r="C50" s="16"/>
      <c r="D50" s="4"/>
      <c r="E50" s="4"/>
      <c r="F50" s="4"/>
      <c r="G50" s="4"/>
      <c r="H50" s="4"/>
    </row>
    <row r="51" spans="2:8" x14ac:dyDescent="0.25">
      <c r="B51" s="8" t="s">
        <v>3</v>
      </c>
    </row>
    <row r="52" spans="2:8" x14ac:dyDescent="0.25">
      <c r="B52" s="5" t="s">
        <v>14</v>
      </c>
      <c r="C52" s="17" t="s">
        <v>9</v>
      </c>
      <c r="D52" s="1">
        <v>15</v>
      </c>
      <c r="E52" s="2">
        <f>D52*(1+E53)</f>
        <v>72</v>
      </c>
      <c r="F52" s="2">
        <f t="shared" ref="F52" si="24">E52*(1+F53)</f>
        <v>180</v>
      </c>
      <c r="G52" s="2">
        <f t="shared" ref="G52" si="25">F52*(1+G53)</f>
        <v>270</v>
      </c>
      <c r="H52" s="2">
        <f t="shared" ref="H52" si="26">G52*(1+H53)</f>
        <v>364.5</v>
      </c>
    </row>
    <row r="53" spans="2:8" x14ac:dyDescent="0.25">
      <c r="B53" s="5" t="s">
        <v>15</v>
      </c>
      <c r="C53" s="17" t="s">
        <v>11</v>
      </c>
      <c r="D53" s="35">
        <v>0</v>
      </c>
      <c r="E53" s="25">
        <v>3.8</v>
      </c>
      <c r="F53" s="25">
        <v>1.5</v>
      </c>
      <c r="G53" s="25">
        <v>0.5</v>
      </c>
      <c r="H53" s="25">
        <v>0.35</v>
      </c>
    </row>
    <row r="54" spans="2:8" x14ac:dyDescent="0.25">
      <c r="B54" s="5" t="s">
        <v>13</v>
      </c>
      <c r="C54" s="17" t="s">
        <v>31</v>
      </c>
      <c r="D54" s="23">
        <v>6000</v>
      </c>
      <c r="E54" s="23">
        <v>7000</v>
      </c>
      <c r="F54" s="23">
        <v>7000</v>
      </c>
      <c r="G54" s="23">
        <v>7000</v>
      </c>
      <c r="H54" s="23">
        <v>7000</v>
      </c>
    </row>
    <row r="55" spans="2:8" x14ac:dyDescent="0.25">
      <c r="B55" s="5"/>
      <c r="D55" s="1"/>
      <c r="E55" s="1"/>
      <c r="F55" s="1"/>
      <c r="G55" s="1"/>
      <c r="H55" s="1"/>
    </row>
    <row r="56" spans="2:8" x14ac:dyDescent="0.25">
      <c r="B56" s="36" t="s">
        <v>24</v>
      </c>
      <c r="D56" s="1"/>
      <c r="E56" s="1"/>
      <c r="F56" s="1"/>
      <c r="G56" s="1"/>
      <c r="H56" s="1"/>
    </row>
    <row r="57" spans="2:8" x14ac:dyDescent="0.25">
      <c r="B57" s="37" t="s">
        <v>32</v>
      </c>
      <c r="C57" s="17" t="s">
        <v>31</v>
      </c>
      <c r="D57" s="23">
        <v>600</v>
      </c>
      <c r="E57" s="23">
        <v>600</v>
      </c>
      <c r="F57" s="23">
        <v>600</v>
      </c>
      <c r="G57" s="23">
        <v>600</v>
      </c>
      <c r="H57" s="23">
        <v>600</v>
      </c>
    </row>
    <row r="58" spans="2:8" x14ac:dyDescent="0.25">
      <c r="B58" s="37" t="s">
        <v>33</v>
      </c>
      <c r="C58" s="17" t="s">
        <v>31</v>
      </c>
      <c r="D58" s="23">
        <v>200</v>
      </c>
      <c r="E58" s="23">
        <v>200</v>
      </c>
      <c r="F58" s="23">
        <v>200</v>
      </c>
      <c r="G58" s="23">
        <v>200</v>
      </c>
      <c r="H58" s="23">
        <v>200</v>
      </c>
    </row>
    <row r="59" spans="2:8" x14ac:dyDescent="0.25">
      <c r="B59" s="5"/>
      <c r="D59" s="1"/>
      <c r="E59" s="1"/>
      <c r="F59" s="1"/>
      <c r="G59" s="1"/>
      <c r="H59" s="1"/>
    </row>
    <row r="60" spans="2:8" x14ac:dyDescent="0.25">
      <c r="B60" s="36" t="s">
        <v>21</v>
      </c>
      <c r="D60" s="1"/>
      <c r="E60" s="1"/>
      <c r="F60" s="1"/>
      <c r="G60" s="1"/>
      <c r="H60" s="1"/>
    </row>
    <row r="61" spans="2:8" x14ac:dyDescent="0.25">
      <c r="B61" s="5" t="s">
        <v>1</v>
      </c>
      <c r="C61" s="17" t="s">
        <v>31</v>
      </c>
      <c r="D61" s="1">
        <v>0</v>
      </c>
      <c r="E61" s="1">
        <v>96000</v>
      </c>
      <c r="F61" s="1">
        <v>180000</v>
      </c>
      <c r="G61" s="1">
        <v>180000</v>
      </c>
      <c r="H61" s="1">
        <v>180000</v>
      </c>
    </row>
    <row r="62" spans="2:8" x14ac:dyDescent="0.25">
      <c r="B62" s="5" t="s">
        <v>23</v>
      </c>
      <c r="C62" s="17" t="s">
        <v>31</v>
      </c>
      <c r="D62" s="1">
        <v>0</v>
      </c>
      <c r="E62" s="1">
        <v>0</v>
      </c>
      <c r="F62" s="1">
        <v>336000</v>
      </c>
      <c r="G62" s="1">
        <v>336000</v>
      </c>
      <c r="H62" s="1">
        <v>336000</v>
      </c>
    </row>
    <row r="63" spans="2:8" x14ac:dyDescent="0.25">
      <c r="B63" s="5" t="s">
        <v>6</v>
      </c>
      <c r="C63" s="17" t="s">
        <v>31</v>
      </c>
      <c r="D63" s="1">
        <v>0</v>
      </c>
      <c r="E63" s="1">
        <v>0</v>
      </c>
      <c r="F63" s="1">
        <v>6000</v>
      </c>
      <c r="G63" s="1">
        <v>15000</v>
      </c>
      <c r="H63" s="1">
        <v>30000</v>
      </c>
    </row>
    <row r="64" spans="2:8" x14ac:dyDescent="0.25">
      <c r="B64" s="37" t="s">
        <v>34</v>
      </c>
      <c r="C64" s="38" t="s">
        <v>31</v>
      </c>
      <c r="D64" s="1">
        <v>2000</v>
      </c>
      <c r="E64" s="1">
        <v>2000</v>
      </c>
      <c r="F64" s="1">
        <v>4000</v>
      </c>
      <c r="G64" s="1">
        <v>4000</v>
      </c>
      <c r="H64" s="1">
        <v>4000</v>
      </c>
    </row>
    <row r="65" spans="2:8" x14ac:dyDescent="0.25">
      <c r="B65" s="5" t="s">
        <v>2</v>
      </c>
      <c r="C65" s="17" t="s">
        <v>31</v>
      </c>
      <c r="D65" s="1">
        <v>1000</v>
      </c>
      <c r="E65" s="1">
        <v>1000</v>
      </c>
      <c r="F65" s="1">
        <v>1000</v>
      </c>
      <c r="G65" s="1">
        <v>1000</v>
      </c>
      <c r="H65" s="1">
        <v>1000</v>
      </c>
    </row>
    <row r="67" spans="2:8" x14ac:dyDescent="0.25">
      <c r="B67" s="36" t="s">
        <v>22</v>
      </c>
      <c r="C67" s="17" t="s">
        <v>11</v>
      </c>
      <c r="D67" s="39">
        <v>0.28970000000000001</v>
      </c>
      <c r="E67" s="39">
        <v>0.20599999999999999</v>
      </c>
      <c r="F67" s="39">
        <v>0.20599999999999999</v>
      </c>
      <c r="G67" s="39">
        <v>0.20599999999999999</v>
      </c>
      <c r="H67" s="39">
        <v>0.20599999999999999</v>
      </c>
    </row>
    <row r="69" spans="2:8" x14ac:dyDescent="0.25">
      <c r="B69" s="4" t="s">
        <v>38</v>
      </c>
      <c r="C69" s="16"/>
      <c r="D69" s="4"/>
      <c r="E69" s="4"/>
      <c r="F69" s="4"/>
      <c r="G69" s="4"/>
      <c r="H69" s="4"/>
    </row>
    <row r="70" spans="2:8" x14ac:dyDescent="0.25">
      <c r="B70" s="8" t="s">
        <v>3</v>
      </c>
    </row>
    <row r="71" spans="2:8" x14ac:dyDescent="0.25">
      <c r="B71" s="5" t="s">
        <v>14</v>
      </c>
      <c r="C71" s="17" t="s">
        <v>9</v>
      </c>
      <c r="D71" s="1">
        <v>15</v>
      </c>
      <c r="E71" s="2">
        <f>D71*(1+E72)</f>
        <v>37.5</v>
      </c>
      <c r="F71" s="2">
        <f t="shared" ref="F71" si="27">E71*(1+F72)</f>
        <v>60</v>
      </c>
      <c r="G71" s="2">
        <f t="shared" ref="G71" si="28">F71*(1+G72)</f>
        <v>90</v>
      </c>
      <c r="H71" s="2">
        <f t="shared" ref="H71" si="29">G71*(1+H72)</f>
        <v>117</v>
      </c>
    </row>
    <row r="72" spans="2:8" x14ac:dyDescent="0.25">
      <c r="B72" s="5" t="s">
        <v>15</v>
      </c>
      <c r="C72" s="17" t="s">
        <v>11</v>
      </c>
      <c r="D72" s="35">
        <v>0</v>
      </c>
      <c r="E72" s="25">
        <v>1.5</v>
      </c>
      <c r="F72" s="25">
        <v>0.6</v>
      </c>
      <c r="G72" s="25">
        <v>0.5</v>
      </c>
      <c r="H72" s="25">
        <v>0.3</v>
      </c>
    </row>
    <row r="73" spans="2:8" x14ac:dyDescent="0.25">
      <c r="B73" s="5" t="s">
        <v>13</v>
      </c>
      <c r="C73" s="17" t="s">
        <v>31</v>
      </c>
      <c r="D73" s="23">
        <v>6000</v>
      </c>
      <c r="E73" s="23">
        <v>6000</v>
      </c>
      <c r="F73" s="23">
        <v>6000</v>
      </c>
      <c r="G73" s="23">
        <v>6000</v>
      </c>
      <c r="H73" s="23">
        <v>6000</v>
      </c>
    </row>
    <row r="74" spans="2:8" x14ac:dyDescent="0.25">
      <c r="B74" s="5"/>
      <c r="D74" s="1"/>
      <c r="E74" s="1"/>
      <c r="F74" s="1"/>
      <c r="G74" s="1"/>
      <c r="H74" s="1"/>
    </row>
    <row r="75" spans="2:8" x14ac:dyDescent="0.25">
      <c r="B75" s="36" t="s">
        <v>24</v>
      </c>
      <c r="D75" s="1"/>
      <c r="E75" s="1"/>
      <c r="F75" s="1"/>
      <c r="G75" s="1"/>
      <c r="H75" s="1"/>
    </row>
    <row r="76" spans="2:8" x14ac:dyDescent="0.25">
      <c r="B76" s="37" t="s">
        <v>32</v>
      </c>
      <c r="C76" s="17" t="s">
        <v>31</v>
      </c>
      <c r="D76" s="23">
        <v>600</v>
      </c>
      <c r="E76" s="23">
        <v>600</v>
      </c>
      <c r="F76" s="23">
        <v>600</v>
      </c>
      <c r="G76" s="23">
        <v>600</v>
      </c>
      <c r="H76" s="23">
        <v>600</v>
      </c>
    </row>
    <row r="77" spans="2:8" x14ac:dyDescent="0.25">
      <c r="B77" s="37" t="s">
        <v>33</v>
      </c>
      <c r="C77" s="17" t="s">
        <v>31</v>
      </c>
      <c r="D77" s="23">
        <v>200</v>
      </c>
      <c r="E77" s="23">
        <v>200</v>
      </c>
      <c r="F77" s="23">
        <v>200</v>
      </c>
      <c r="G77" s="23">
        <v>200</v>
      </c>
      <c r="H77" s="23">
        <v>200</v>
      </c>
    </row>
    <row r="78" spans="2:8" x14ac:dyDescent="0.25">
      <c r="B78" s="5"/>
      <c r="D78" s="1"/>
      <c r="E78" s="1"/>
      <c r="F78" s="1"/>
      <c r="G78" s="1"/>
      <c r="H78" s="1"/>
    </row>
    <row r="79" spans="2:8" x14ac:dyDescent="0.25">
      <c r="B79" s="36" t="s">
        <v>21</v>
      </c>
      <c r="D79" s="1"/>
      <c r="E79" s="1"/>
      <c r="F79" s="1"/>
      <c r="G79" s="1"/>
      <c r="H79" s="1"/>
    </row>
    <row r="80" spans="2:8" x14ac:dyDescent="0.25">
      <c r="B80" s="5" t="s">
        <v>1</v>
      </c>
      <c r="C80" s="17" t="s">
        <v>31</v>
      </c>
      <c r="D80" s="1">
        <v>0</v>
      </c>
      <c r="E80" s="1">
        <v>36000</v>
      </c>
      <c r="F80" s="1">
        <v>60000</v>
      </c>
      <c r="G80" s="1">
        <v>60000</v>
      </c>
      <c r="H80" s="1">
        <v>60000</v>
      </c>
    </row>
    <row r="81" spans="2:8" x14ac:dyDescent="0.25">
      <c r="B81" s="5" t="s">
        <v>23</v>
      </c>
      <c r="C81" s="17" t="s">
        <v>31</v>
      </c>
      <c r="D81" s="1">
        <v>0</v>
      </c>
      <c r="E81" s="1">
        <v>0</v>
      </c>
      <c r="F81" s="1">
        <v>50000</v>
      </c>
      <c r="G81" s="1">
        <v>50000</v>
      </c>
      <c r="H81" s="1">
        <v>50000</v>
      </c>
    </row>
    <row r="82" spans="2:8" x14ac:dyDescent="0.25">
      <c r="B82" s="5" t="s">
        <v>6</v>
      </c>
      <c r="C82" s="17" t="s">
        <v>31</v>
      </c>
      <c r="D82" s="1">
        <v>0</v>
      </c>
      <c r="E82" s="1">
        <v>0</v>
      </c>
      <c r="F82" s="1">
        <v>6000</v>
      </c>
      <c r="G82" s="1">
        <v>15000</v>
      </c>
      <c r="H82" s="1">
        <v>15000</v>
      </c>
    </row>
    <row r="83" spans="2:8" x14ac:dyDescent="0.25">
      <c r="B83" s="37" t="s">
        <v>34</v>
      </c>
      <c r="C83" s="38" t="s">
        <v>31</v>
      </c>
      <c r="D83" s="1">
        <v>2000</v>
      </c>
      <c r="E83" s="1">
        <v>2000</v>
      </c>
      <c r="F83" s="1">
        <v>2000</v>
      </c>
      <c r="G83" s="1">
        <v>2000</v>
      </c>
      <c r="H83" s="1">
        <v>2000</v>
      </c>
    </row>
    <row r="84" spans="2:8" x14ac:dyDescent="0.25">
      <c r="B84" s="5" t="s">
        <v>2</v>
      </c>
      <c r="C84" s="17" t="s">
        <v>31</v>
      </c>
      <c r="D84" s="1">
        <v>1000</v>
      </c>
      <c r="E84" s="1">
        <v>1000</v>
      </c>
      <c r="F84" s="1">
        <v>1000</v>
      </c>
      <c r="G84" s="1">
        <v>1000</v>
      </c>
      <c r="H84" s="1">
        <v>1000</v>
      </c>
    </row>
    <row r="86" spans="2:8" x14ac:dyDescent="0.25">
      <c r="B86" s="36" t="s">
        <v>22</v>
      </c>
      <c r="C86" s="17" t="s">
        <v>11</v>
      </c>
      <c r="D86" s="39">
        <v>0.28970000000000001</v>
      </c>
      <c r="E86" s="39">
        <v>0.28970000000000001</v>
      </c>
      <c r="F86" s="39">
        <v>0.28970000000000001</v>
      </c>
      <c r="G86" s="39">
        <v>0.28970000000000001</v>
      </c>
      <c r="H86" s="39">
        <v>0.28970000000000001</v>
      </c>
    </row>
  </sheetData>
  <mergeCells count="1">
    <mergeCell ref="B1:G2"/>
  </mergeCells>
  <phoneticPr fontId="11" type="noConversion"/>
  <dataValidations count="1">
    <dataValidation type="list" allowBlank="1" showInputMessage="1" showErrorMessage="1" sqref="J6" xr:uid="{007007BC-B5B5-47AB-8D75-AF4B75E9BE4A}">
      <formula1>"1,2"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Stenelid (student, 21sist3)</cp:lastModifiedBy>
  <dcterms:created xsi:type="dcterms:W3CDTF">2022-08-22T01:16:26Z</dcterms:created>
  <dcterms:modified xsi:type="dcterms:W3CDTF">2025-03-12T21:48:32Z</dcterms:modified>
</cp:coreProperties>
</file>