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5538347962b9dd/Documents/Excel/"/>
    </mc:Choice>
  </mc:AlternateContent>
  <xr:revisionPtr revIDLastSave="281" documentId="8_{B9C93762-C861-49AE-81C1-F1F2FF5F4D08}" xr6:coauthVersionLast="47" xr6:coauthVersionMax="47" xr10:uidLastSave="{51A9E619-A576-468E-A74D-BB88C71C03CB}"/>
  <bookViews>
    <workbookView xWindow="-108" yWindow="-108" windowWidth="23256" windowHeight="12456" firstSheet="4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3" l="1"/>
  <c r="K9" i="13"/>
  <c r="K8" i="13"/>
  <c r="K7" i="13"/>
  <c r="K6" i="13"/>
  <c r="K5" i="13"/>
  <c r="K4" i="13"/>
  <c r="K3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M2" i="3" a="1"/>
  <c r="M2" i="3" s="1"/>
  <c r="K2" i="3" a="1"/>
  <c r="K2" i="3" s="1"/>
  <c r="M2" i="4" a="1"/>
  <c r="M2" i="4" s="1"/>
  <c r="L2" i="4" a="1"/>
  <c r="L2" i="4" s="1"/>
  <c r="K2" i="4" a="1"/>
  <c r="K2" i="4" s="1"/>
  <c r="L2" i="2" a="1"/>
  <c r="L2" i="2" s="1"/>
  <c r="K2" i="2" a="1"/>
  <c r="K2" i="2" s="1"/>
  <c r="L2" i="8" a="1"/>
  <c r="L2" i="8" s="1"/>
  <c r="K2" i="8" a="1"/>
  <c r="K2" i="8" s="1"/>
  <c r="I16" i="9"/>
  <c r="I13" i="9"/>
  <c r="H16" i="9"/>
  <c r="H13" i="9"/>
  <c r="G16" i="9"/>
  <c r="G13" i="9"/>
  <c r="D16" i="9"/>
  <c r="D13" i="9"/>
  <c r="A16" i="9"/>
  <c r="A13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<sst xmlns="http://schemas.openxmlformats.org/spreadsheetml/2006/main" count="600" uniqueCount="99">
  <si>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</si>
  <si>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</si>
  <si>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</si>
  <si>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</si>
  <si>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</si>
  <si>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</si>
  <si>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</si>
  <si>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</si>
  <si>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</si>
  <si>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</si>
  <si>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</si>
  <si>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</si>
  <si>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</si>
  <si>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</si>
  <si>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</si>
  <si>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</si>
  <si>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</si>
  <si>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</si>
  <si>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</si>
  <si>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</si>
  <si>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</si>
  <si>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</si>
  <si>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</si>
  <si>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</si>
  <si>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</si>
  <si>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</si>
  <si>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</si>
  <si>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</si>
  <si>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</si>
  <si>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</si>
  <si>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</si>
  <si>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</si>
  <si>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</si>
  <si>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</si>
  <si>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</si>
  <si>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</si>
  <si>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</si>
  <si>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</si>
  <si>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</si>
  <si>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</si>
  <si>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</si>
  <si>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</si>
  <si>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</si>
  <si>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</si>
  <si>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</si>
  <si>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</si>
  <si>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</si>
  <si>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</si>
  <si>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</si>
  <si>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</si>
  <si>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</si>
  <si>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</si>
  <si>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</si>
  <si>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</si>
  <si>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</si>
  <si>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</si>
  <si>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</si>
  <si>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</si>
  <si>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</si>
  <si>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</si>
  <si>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</si>
  <si>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</si>
  <si>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</si>
  <si>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</si>
  <si>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</si>
  <si>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</si>
  <si>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</si>
  <si>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</si>
  <si>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</si>
  <si>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</si>
  <si>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</si>
  <si>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</si>
  <si>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</si>
  <si>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</si>
  <si>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</si>
  <si>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</si>
  <si>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</si>
  <si>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</si>
  <si>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</si>
  <si>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</si>
  <si>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</si>
  <si>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</si>
  <si>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</si>
  <si>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</si>
  <si>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</si>
  <si>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</si>
  <si>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LEN(LastName)</t>
  </si>
  <si>
    <t>LEN(JobTitle)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</si>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</sst>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horizontal="center"/>
    </xf>
    <xf numFmtId="168" fontId="0" fillId="0" borderId="0" xfId="0" applyNumberFormat="1"/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0" xfId="0" applyNumberFormat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8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6"/>
  <sheetViews>
    <sheetView workbookViewId="0">
      <selection activeCell="J11" sqref="J11"/>
    </sheetView>
  </sheetViews>
  <sheetFormatPr defaultColWidth="13.6640625" defaultRowHeight="14.4" x14ac:dyDescent="0.3"/>
  <cols>
    <col min="1" max="1" width="12.109375" customWidth="1"/>
    <col min="2" max="2" width="15.109375" customWidth="1"/>
    <col min="3" max="3" width="15.5546875" customWidth="1"/>
    <col min="4" max="4" width="10.5546875" customWidth="1"/>
    <col min="5" max="5" width="16.21875" customWidth="1"/>
    <col min="6" max="6" width="18.21875" customWidth="1"/>
    <col min="7" max="7" width="13.77734375" customWidth="1"/>
    <col min="8" max="8" width="14.88671875" customWidth="1"/>
    <col min="9" max="9" width="15.44140625" customWidth="1"/>
    <col min="10" max="10" width="14.33203125" customWidth="1"/>
  </cols>
  <sheetData>
    <row r="1" spans="1:11" x14ac:dyDescent="0.3">
      <c r="A1" s="4" t="s">
        <v>19</v>
      </c>
      <c r="B1" s="4" t="s">
        <v>0</v>
      </c>
      <c r="C1" s="4" t="s">
        <v>1</v>
      </c>
      <c r="D1" s="4" t="s">
        <v>22</v>
      </c>
      <c r="E1" s="4" t="s">
        <v>23</v>
      </c>
      <c r="F1" s="4" t="s">
        <v>20</v>
      </c>
      <c r="G1" s="4" t="s">
        <v>21</v>
      </c>
      <c r="H1" s="4" t="s">
        <v>34</v>
      </c>
      <c r="I1" s="4" t="s">
        <v>35</v>
      </c>
    </row>
    <row r="2" spans="1:11" x14ac:dyDescent="0.3">
      <c r="A2" s="5">
        <v>1001</v>
      </c>
      <c r="B2" s="6" t="s">
        <v>2</v>
      </c>
      <c r="C2" s="6" t="s">
        <v>3</v>
      </c>
      <c r="D2" s="5">
        <v>30</v>
      </c>
      <c r="E2" s="6" t="s">
        <v>25</v>
      </c>
      <c r="F2" s="6" t="s">
        <v>24</v>
      </c>
      <c r="G2" s="5">
        <v>45000</v>
      </c>
      <c r="H2" s="7">
        <v>37197</v>
      </c>
      <c r="I2" s="7">
        <v>42253</v>
      </c>
      <c r="J2" s="1"/>
      <c r="K2" s="1"/>
    </row>
    <row r="3" spans="1:11" x14ac:dyDescent="0.3">
      <c r="A3" s="5">
        <v>1002</v>
      </c>
      <c r="B3" s="6" t="s">
        <v>4</v>
      </c>
      <c r="C3" s="6" t="s">
        <v>5</v>
      </c>
      <c r="D3" s="5">
        <v>30</v>
      </c>
      <c r="E3" s="6" t="s">
        <v>27</v>
      </c>
      <c r="F3" s="6" t="s">
        <v>26</v>
      </c>
      <c r="G3" s="5">
        <v>36000</v>
      </c>
      <c r="H3" s="7">
        <v>36436</v>
      </c>
      <c r="I3" s="7">
        <v>42287</v>
      </c>
    </row>
    <row r="4" spans="1:11" x14ac:dyDescent="0.3">
      <c r="A4" s="5">
        <v>1003</v>
      </c>
      <c r="B4" s="6" t="s">
        <v>6</v>
      </c>
      <c r="C4" s="6" t="s">
        <v>7</v>
      </c>
      <c r="D4" s="5">
        <v>29</v>
      </c>
      <c r="E4" s="6" t="s">
        <v>25</v>
      </c>
      <c r="F4" s="6" t="s">
        <v>24</v>
      </c>
      <c r="G4" s="5">
        <v>63000</v>
      </c>
      <c r="H4" s="7">
        <v>36711</v>
      </c>
      <c r="I4" s="7">
        <v>42986</v>
      </c>
    </row>
    <row r="5" spans="1:11" x14ac:dyDescent="0.3">
      <c r="A5" s="5">
        <v>1004</v>
      </c>
      <c r="B5" s="6" t="s">
        <v>13</v>
      </c>
      <c r="C5" s="6" t="s">
        <v>12</v>
      </c>
      <c r="D5" s="5">
        <v>31</v>
      </c>
      <c r="E5" s="6" t="s">
        <v>27</v>
      </c>
      <c r="F5" s="6" t="s">
        <v>28</v>
      </c>
      <c r="G5" s="5">
        <v>47000</v>
      </c>
      <c r="H5" s="7">
        <v>36530</v>
      </c>
      <c r="I5" s="7">
        <v>42341</v>
      </c>
    </row>
    <row r="6" spans="1:11" x14ac:dyDescent="0.3">
      <c r="A6" s="5">
        <v>1005</v>
      </c>
      <c r="B6" s="6" t="s">
        <v>14</v>
      </c>
      <c r="C6" s="6" t="s">
        <v>15</v>
      </c>
      <c r="D6" s="5">
        <v>32</v>
      </c>
      <c r="E6" s="6" t="s">
        <v>25</v>
      </c>
      <c r="F6" s="6" t="s">
        <v>29</v>
      </c>
      <c r="G6" s="5">
        <v>50000</v>
      </c>
      <c r="H6" s="7">
        <v>37017</v>
      </c>
      <c r="I6" s="7">
        <v>42977</v>
      </c>
    </row>
    <row r="7" spans="1:11" x14ac:dyDescent="0.3">
      <c r="A7" s="5">
        <v>1006</v>
      </c>
      <c r="B7" s="6" t="s">
        <v>8</v>
      </c>
      <c r="C7" s="6" t="s">
        <v>9</v>
      </c>
      <c r="D7" s="5">
        <v>35</v>
      </c>
      <c r="E7" s="6" t="s">
        <v>25</v>
      </c>
      <c r="F7" s="6" t="s">
        <v>30</v>
      </c>
      <c r="G7" s="5">
        <v>65000</v>
      </c>
      <c r="H7" s="7">
        <v>35040</v>
      </c>
      <c r="I7" s="7">
        <v>41528</v>
      </c>
    </row>
    <row r="8" spans="1:11" x14ac:dyDescent="0.3">
      <c r="A8" s="5">
        <v>1007</v>
      </c>
      <c r="B8" s="6" t="s">
        <v>32</v>
      </c>
      <c r="C8" s="6" t="s">
        <v>33</v>
      </c>
      <c r="D8" s="5">
        <v>32</v>
      </c>
      <c r="E8" s="6" t="s">
        <v>27</v>
      </c>
      <c r="F8" s="6" t="s">
        <v>31</v>
      </c>
      <c r="G8" s="5">
        <v>41000</v>
      </c>
      <c r="H8" s="7">
        <v>37933</v>
      </c>
      <c r="I8" s="7">
        <v>41551</v>
      </c>
    </row>
    <row r="9" spans="1:11" x14ac:dyDescent="0.3">
      <c r="A9" s="5">
        <v>1008</v>
      </c>
      <c r="B9" s="6" t="s">
        <v>16</v>
      </c>
      <c r="C9" s="6" t="s">
        <v>17</v>
      </c>
      <c r="D9" s="5">
        <v>38</v>
      </c>
      <c r="E9" s="6" t="s">
        <v>25</v>
      </c>
      <c r="F9" s="6" t="s">
        <v>24</v>
      </c>
      <c r="G9" s="5">
        <v>48000</v>
      </c>
      <c r="H9" s="7">
        <v>37416</v>
      </c>
      <c r="I9" s="7">
        <v>42116</v>
      </c>
    </row>
    <row r="10" spans="1:11" x14ac:dyDescent="0.3">
      <c r="A10" s="5">
        <v>1009</v>
      </c>
      <c r="B10" s="6" t="s">
        <v>10</v>
      </c>
      <c r="C10" s="6" t="s">
        <v>11</v>
      </c>
      <c r="D10" s="5">
        <v>31</v>
      </c>
      <c r="E10" s="6" t="s">
        <v>25</v>
      </c>
      <c r="F10" s="6" t="s">
        <v>28</v>
      </c>
      <c r="G10" s="5">
        <v>42000</v>
      </c>
      <c r="H10" s="7">
        <v>37843</v>
      </c>
      <c r="I10" s="7">
        <v>40800</v>
      </c>
    </row>
    <row r="12" spans="1:11" x14ac:dyDescent="0.3">
      <c r="A12" s="9" t="s">
        <v>78</v>
      </c>
      <c r="B12" s="9"/>
      <c r="C12" s="9"/>
      <c r="D12" s="9" t="s">
        <v>78</v>
      </c>
      <c r="E12" s="9"/>
      <c r="F12" s="9"/>
      <c r="G12" s="9" t="s">
        <v>78</v>
      </c>
      <c r="H12" s="9" t="s">
        <v>78</v>
      </c>
      <c r="I12" s="9" t="s">
        <v>78</v>
      </c>
    </row>
    <row r="13" spans="1:11" x14ac:dyDescent="0.3">
      <c r="A13">
        <f>MAX(A2:A10)</f>
        <v>1009</v>
      </c>
      <c r="D13">
        <f>MAX(D2:D10)</f>
        <v>38</v>
      </c>
      <c r="G13" s="10">
        <f>MAX(G2:G10)</f>
        <v>65000</v>
      </c>
      <c r="H13" s="1">
        <f>MAX(H2:H10)</f>
        <v>37933</v>
      </c>
      <c r="I13" s="1">
        <f>MAX(I2:I10)</f>
        <v>42986</v>
      </c>
    </row>
    <row r="15" spans="1:11" x14ac:dyDescent="0.3">
      <c r="A15" s="9" t="s">
        <v>79</v>
      </c>
      <c r="B15" s="9"/>
      <c r="C15" s="9"/>
      <c r="D15" s="9" t="s">
        <v>79</v>
      </c>
      <c r="E15" s="9"/>
      <c r="F15" s="9"/>
      <c r="G15" s="9" t="s">
        <v>79</v>
      </c>
      <c r="H15" s="9" t="s">
        <v>79</v>
      </c>
      <c r="I15" s="9" t="s">
        <v>79</v>
      </c>
    </row>
    <row r="16" spans="1:11" x14ac:dyDescent="0.3">
      <c r="A16">
        <f>MIN(A2:A10)</f>
        <v>1001</v>
      </c>
      <c r="D16">
        <f>MIN(D2:D10)</f>
        <v>29</v>
      </c>
      <c r="G16" s="10">
        <f>MIN(G2:G10)</f>
        <v>36000</v>
      </c>
      <c r="H16" s="1">
        <f>MIN(H2:H10)</f>
        <v>35040</v>
      </c>
      <c r="I16" s="1">
        <f>MIN(I2:I10)</f>
        <v>40800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workbookViewId="0">
      <selection activeCell="K2" sqref="K2:K10"/>
    </sheetView>
  </sheetViews>
  <sheetFormatPr defaultColWidth="13.6640625" defaultRowHeight="14.4" x14ac:dyDescent="0.3"/>
  <cols>
    <col min="1" max="1" width="13.33203125" customWidth="1"/>
    <col min="2" max="2" width="14.88671875" customWidth="1"/>
    <col min="4" max="4" width="7.6640625" customWidth="1"/>
    <col min="6" max="6" width="19.109375" customWidth="1"/>
    <col min="7" max="7" width="14.44140625" customWidth="1"/>
    <col min="10" max="10" width="14.88671875" customWidth="1"/>
    <col min="11" max="11" width="18.88671875" customWidth="1"/>
    <col min="12" max="12" width="18.5546875" customWidth="1"/>
  </cols>
  <sheetData>
    <row r="1" spans="1:12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K1" s="11" t="s">
        <v>80</v>
      </c>
      <c r="L1" s="11" t="s">
        <v>81</v>
      </c>
    </row>
    <row r="2" spans="1:12" x14ac:dyDescent="0.3">
      <c r="A2" s="5">
        <v>1001</v>
      </c>
      <c r="B2" s="6" t="s">
        <v>2</v>
      </c>
      <c r="C2" s="6" t="s">
        <v>3</v>
      </c>
      <c r="D2" s="5">
        <v>30</v>
      </c>
      <c r="E2" s="6" t="s">
        <v>25</v>
      </c>
      <c r="F2" s="6" t="s">
        <v>24</v>
      </c>
      <c r="G2" s="5">
        <v>45000</v>
      </c>
      <c r="H2" s="7">
        <v>37197</v>
      </c>
      <c r="I2" s="7">
        <v>42253</v>
      </c>
      <c r="K2" t="str" cm="1">
        <f t="array" ref="K2:K10">IF(D2:D10&gt;30,"Old","Young")</f>
        <v>Young</v>
      </c>
      <c r="L2" t="str" cm="1">
        <f t="array" ref="L2:L10">_xlfn.IFS(F2:F10="Salesman", "Sales", F2:F10="HR", "Fire Immediately", F2:F10="Regional Manager", "Give Christmas Bonus")</f>
        <v>Sales</v>
      </c>
    </row>
    <row r="3" spans="1:12" x14ac:dyDescent="0.3">
      <c r="A3" s="5">
        <v>1002</v>
      </c>
      <c r="B3" s="6" t="s">
        <v>4</v>
      </c>
      <c r="C3" s="6" t="s">
        <v>5</v>
      </c>
      <c r="D3" s="5">
        <v>30</v>
      </c>
      <c r="E3" s="6" t="s">
        <v>27</v>
      </c>
      <c r="F3" s="6" t="s">
        <v>26</v>
      </c>
      <c r="G3" s="5">
        <v>36000</v>
      </c>
      <c r="H3" s="7">
        <v>36436</v>
      </c>
      <c r="I3" s="7">
        <v>42287</v>
      </c>
      <c r="K3" t="str">
        <v>Young</v>
      </c>
      <c r="L3" t="e">
        <v>#N/A</v>
      </c>
    </row>
    <row r="4" spans="1:12" x14ac:dyDescent="0.3">
      <c r="A4" s="5">
        <v>1003</v>
      </c>
      <c r="B4" s="6" t="s">
        <v>6</v>
      </c>
      <c r="C4" s="6" t="s">
        <v>7</v>
      </c>
      <c r="D4" s="5">
        <v>29</v>
      </c>
      <c r="E4" s="6" t="s">
        <v>25</v>
      </c>
      <c r="F4" s="6" t="s">
        <v>24</v>
      </c>
      <c r="G4" s="5">
        <v>63000</v>
      </c>
      <c r="H4" s="7">
        <v>36711</v>
      </c>
      <c r="I4" s="7">
        <v>42986</v>
      </c>
      <c r="K4" t="str">
        <v>Young</v>
      </c>
      <c r="L4" t="str">
        <v>Sales</v>
      </c>
    </row>
    <row r="5" spans="1:12" x14ac:dyDescent="0.3">
      <c r="A5" s="5">
        <v>1004</v>
      </c>
      <c r="B5" s="6" t="s">
        <v>13</v>
      </c>
      <c r="C5" s="6" t="s">
        <v>12</v>
      </c>
      <c r="D5" s="5">
        <v>31</v>
      </c>
      <c r="E5" s="6" t="s">
        <v>27</v>
      </c>
      <c r="F5" s="6" t="s">
        <v>28</v>
      </c>
      <c r="G5" s="5">
        <v>47000</v>
      </c>
      <c r="H5" s="7">
        <v>36530</v>
      </c>
      <c r="I5" s="7">
        <v>42341</v>
      </c>
      <c r="K5" t="str">
        <v>Old</v>
      </c>
      <c r="L5" t="e">
        <v>#N/A</v>
      </c>
    </row>
    <row r="6" spans="1:12" x14ac:dyDescent="0.3">
      <c r="A6" s="5">
        <v>1005</v>
      </c>
      <c r="B6" s="6" t="s">
        <v>14</v>
      </c>
      <c r="C6" s="6" t="s">
        <v>15</v>
      </c>
      <c r="D6" s="5">
        <v>32</v>
      </c>
      <c r="E6" s="6" t="s">
        <v>25</v>
      </c>
      <c r="F6" s="6" t="s">
        <v>29</v>
      </c>
      <c r="G6" s="5">
        <v>50000</v>
      </c>
      <c r="H6" s="7">
        <v>37017</v>
      </c>
      <c r="I6" s="7">
        <v>42977</v>
      </c>
      <c r="K6" t="str">
        <v>Old</v>
      </c>
      <c r="L6" t="str">
        <v>Fire Immediately</v>
      </c>
    </row>
    <row r="7" spans="1:12" x14ac:dyDescent="0.3">
      <c r="A7" s="5">
        <v>1006</v>
      </c>
      <c r="B7" s="6" t="s">
        <v>8</v>
      </c>
      <c r="C7" s="6" t="s">
        <v>9</v>
      </c>
      <c r="D7" s="5">
        <v>35</v>
      </c>
      <c r="E7" s="6" t="s">
        <v>25</v>
      </c>
      <c r="F7" s="6" t="s">
        <v>30</v>
      </c>
      <c r="G7" s="5">
        <v>65000</v>
      </c>
      <c r="H7" s="7">
        <v>35040</v>
      </c>
      <c r="I7" s="7">
        <v>41528</v>
      </c>
      <c r="K7" t="str">
        <v>Old</v>
      </c>
      <c r="L7" t="str">
        <v>Give Christmas Bonus</v>
      </c>
    </row>
    <row r="8" spans="1:12" x14ac:dyDescent="0.3">
      <c r="A8" s="5">
        <v>1007</v>
      </c>
      <c r="B8" s="6" t="s">
        <v>32</v>
      </c>
      <c r="C8" s="6" t="s">
        <v>33</v>
      </c>
      <c r="D8" s="5">
        <v>32</v>
      </c>
      <c r="E8" s="6" t="s">
        <v>27</v>
      </c>
      <c r="F8" s="6" t="s">
        <v>31</v>
      </c>
      <c r="G8" s="5">
        <v>41000</v>
      </c>
      <c r="H8" s="7">
        <v>37933</v>
      </c>
      <c r="I8" s="7">
        <v>41551</v>
      </c>
      <c r="K8" t="str">
        <v>Old</v>
      </c>
      <c r="L8" t="e">
        <v>#N/A</v>
      </c>
    </row>
    <row r="9" spans="1:12" x14ac:dyDescent="0.3">
      <c r="A9" s="5">
        <v>1008</v>
      </c>
      <c r="B9" s="6" t="s">
        <v>16</v>
      </c>
      <c r="C9" s="6" t="s">
        <v>17</v>
      </c>
      <c r="D9" s="5">
        <v>38</v>
      </c>
      <c r="E9" s="6" t="s">
        <v>25</v>
      </c>
      <c r="F9" s="6" t="s">
        <v>24</v>
      </c>
      <c r="G9" s="5">
        <v>48000</v>
      </c>
      <c r="H9" s="7">
        <v>37416</v>
      </c>
      <c r="I9" s="7">
        <v>42116</v>
      </c>
      <c r="K9" t="str">
        <v>Old</v>
      </c>
      <c r="L9" t="str">
        <v>Sales</v>
      </c>
    </row>
    <row r="10" spans="1:12" x14ac:dyDescent="0.3">
      <c r="A10" s="5">
        <v>1009</v>
      </c>
      <c r="B10" s="6" t="s">
        <v>10</v>
      </c>
      <c r="C10" s="6" t="s">
        <v>11</v>
      </c>
      <c r="D10" s="5">
        <v>31</v>
      </c>
      <c r="E10" s="6" t="s">
        <v>25</v>
      </c>
      <c r="F10" s="6" t="s">
        <v>28</v>
      </c>
      <c r="G10" s="5">
        <v>42000</v>
      </c>
      <c r="H10" s="7">
        <v>37843</v>
      </c>
      <c r="I10" s="7">
        <v>40800</v>
      </c>
      <c r="K10" t="str">
        <v>Old</v>
      </c>
      <c r="L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E4" sqref="E4"/>
    </sheetView>
  </sheetViews>
  <sheetFormatPr defaultColWidth="10.88671875" defaultRowHeight="14.4" x14ac:dyDescent="0.3"/>
  <cols>
    <col min="1" max="1" width="12" customWidth="1"/>
    <col min="2" max="2" width="12.109375" customWidth="1"/>
    <col min="3" max="3" width="12.33203125" customWidth="1"/>
    <col min="6" max="6" width="17.77734375" customWidth="1"/>
    <col min="11" max="11" width="14.77734375" customWidth="1"/>
    <col min="12" max="12" width="12.21875" customWidth="1"/>
  </cols>
  <sheetData>
    <row r="1" spans="1:12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K1" s="11" t="s">
        <v>86</v>
      </c>
      <c r="L1" s="11" t="s">
        <v>87</v>
      </c>
    </row>
    <row r="2" spans="1:12" x14ac:dyDescent="0.3">
      <c r="A2" s="5">
        <v>1001</v>
      </c>
      <c r="B2" s="6" t="s">
        <v>2</v>
      </c>
      <c r="C2" s="6" t="s">
        <v>3</v>
      </c>
      <c r="D2" s="5">
        <v>30</v>
      </c>
      <c r="E2" s="6" t="s">
        <v>25</v>
      </c>
      <c r="F2" s="6" t="s">
        <v>24</v>
      </c>
      <c r="G2" s="5">
        <v>45000</v>
      </c>
      <c r="H2" s="7">
        <v>37197</v>
      </c>
      <c r="I2" s="7">
        <v>42253</v>
      </c>
      <c r="J2" s="1"/>
      <c r="K2" s="5" cm="1">
        <f t="array" ref="K2:K10">LEN(C2:C10)</f>
        <v>7</v>
      </c>
      <c r="L2" s="5" cm="1">
        <f t="array" ref="L2:L10">LEN(F2:F10)</f>
        <v>8</v>
      </c>
    </row>
    <row r="3" spans="1:12" x14ac:dyDescent="0.3">
      <c r="A3" s="5">
        <v>1002</v>
      </c>
      <c r="B3" s="6" t="s">
        <v>4</v>
      </c>
      <c r="C3" s="6" t="s">
        <v>5</v>
      </c>
      <c r="D3" s="5">
        <v>30</v>
      </c>
      <c r="E3" s="6" t="s">
        <v>27</v>
      </c>
      <c r="F3" s="6" t="s">
        <v>26</v>
      </c>
      <c r="G3" s="5">
        <v>36000</v>
      </c>
      <c r="H3" s="7">
        <v>36436</v>
      </c>
      <c r="I3" s="7">
        <v>42287</v>
      </c>
      <c r="J3" s="1"/>
      <c r="K3" s="5">
        <v>7</v>
      </c>
      <c r="L3" s="5">
        <v>12</v>
      </c>
    </row>
    <row r="4" spans="1:12" x14ac:dyDescent="0.3">
      <c r="A4" s="5">
        <v>1003</v>
      </c>
      <c r="B4" s="6" t="s">
        <v>6</v>
      </c>
      <c r="C4" s="6" t="s">
        <v>7</v>
      </c>
      <c r="D4" s="5">
        <v>29</v>
      </c>
      <c r="E4" s="6" t="s">
        <v>25</v>
      </c>
      <c r="F4" s="6" t="s">
        <v>24</v>
      </c>
      <c r="G4" s="5">
        <v>63000</v>
      </c>
      <c r="H4" s="7">
        <v>36711</v>
      </c>
      <c r="I4" s="7">
        <v>42986</v>
      </c>
      <c r="J4" s="1"/>
      <c r="K4" s="5">
        <v>7</v>
      </c>
      <c r="L4" s="5">
        <v>8</v>
      </c>
    </row>
    <row r="5" spans="1:12" x14ac:dyDescent="0.3">
      <c r="A5" s="5">
        <v>1004</v>
      </c>
      <c r="B5" s="6" t="s">
        <v>13</v>
      </c>
      <c r="C5" s="6" t="s">
        <v>12</v>
      </c>
      <c r="D5" s="5">
        <v>31</v>
      </c>
      <c r="E5" s="6" t="s">
        <v>27</v>
      </c>
      <c r="F5" s="6" t="s">
        <v>28</v>
      </c>
      <c r="G5" s="5">
        <v>47000</v>
      </c>
      <c r="H5" s="7">
        <v>36530</v>
      </c>
      <c r="I5" s="7">
        <v>42341</v>
      </c>
      <c r="J5" s="1"/>
      <c r="K5" s="5">
        <v>6</v>
      </c>
      <c r="L5" s="5">
        <v>10</v>
      </c>
    </row>
    <row r="6" spans="1:12" x14ac:dyDescent="0.3">
      <c r="A6" s="5">
        <v>1005</v>
      </c>
      <c r="B6" s="6" t="s">
        <v>14</v>
      </c>
      <c r="C6" s="6" t="s">
        <v>15</v>
      </c>
      <c r="D6" s="5">
        <v>32</v>
      </c>
      <c r="E6" s="6" t="s">
        <v>25</v>
      </c>
      <c r="F6" s="6" t="s">
        <v>29</v>
      </c>
      <c r="G6" s="5">
        <v>50000</v>
      </c>
      <c r="H6" s="7">
        <v>37017</v>
      </c>
      <c r="I6" s="7">
        <v>42977</v>
      </c>
      <c r="J6" s="1"/>
      <c r="K6" s="5">
        <v>10</v>
      </c>
      <c r="L6" s="5">
        <v>2</v>
      </c>
    </row>
    <row r="7" spans="1:12" x14ac:dyDescent="0.3">
      <c r="A7" s="5">
        <v>1006</v>
      </c>
      <c r="B7" s="6" t="s">
        <v>8</v>
      </c>
      <c r="C7" s="6" t="s">
        <v>9</v>
      </c>
      <c r="D7" s="5">
        <v>35</v>
      </c>
      <c r="E7" s="6" t="s">
        <v>25</v>
      </c>
      <c r="F7" s="6" t="s">
        <v>30</v>
      </c>
      <c r="G7" s="5">
        <v>65000</v>
      </c>
      <c r="H7" s="7">
        <v>35040</v>
      </c>
      <c r="I7" s="7">
        <v>41528</v>
      </c>
      <c r="J7" s="1"/>
      <c r="K7" s="5">
        <v>5</v>
      </c>
      <c r="L7" s="5">
        <v>16</v>
      </c>
    </row>
    <row r="8" spans="1:12" x14ac:dyDescent="0.3">
      <c r="A8" s="5">
        <v>1007</v>
      </c>
      <c r="B8" s="6" t="s">
        <v>32</v>
      </c>
      <c r="C8" s="6" t="s">
        <v>33</v>
      </c>
      <c r="D8" s="5">
        <v>32</v>
      </c>
      <c r="E8" s="6" t="s">
        <v>27</v>
      </c>
      <c r="F8" s="6" t="s">
        <v>31</v>
      </c>
      <c r="G8" s="5">
        <v>41000</v>
      </c>
      <c r="H8" s="7">
        <v>37933</v>
      </c>
      <c r="I8" s="7">
        <v>41551</v>
      </c>
      <c r="J8" s="1"/>
      <c r="K8" s="5">
        <v>6</v>
      </c>
      <c r="L8" s="5">
        <v>18</v>
      </c>
    </row>
    <row r="9" spans="1:12" x14ac:dyDescent="0.3">
      <c r="A9" s="5">
        <v>1008</v>
      </c>
      <c r="B9" s="6" t="s">
        <v>16</v>
      </c>
      <c r="C9" s="6" t="s">
        <v>17</v>
      </c>
      <c r="D9" s="5">
        <v>38</v>
      </c>
      <c r="E9" s="6" t="s">
        <v>25</v>
      </c>
      <c r="F9" s="6" t="s">
        <v>24</v>
      </c>
      <c r="G9" s="5">
        <v>48000</v>
      </c>
      <c r="H9" s="7">
        <v>37416</v>
      </c>
      <c r="I9" s="7">
        <v>42116</v>
      </c>
      <c r="J9" s="1"/>
      <c r="K9" s="5">
        <v>6</v>
      </c>
      <c r="L9" s="5">
        <v>8</v>
      </c>
    </row>
    <row r="10" spans="1:12" x14ac:dyDescent="0.3">
      <c r="A10" s="5">
        <v>1009</v>
      </c>
      <c r="B10" s="6" t="s">
        <v>10</v>
      </c>
      <c r="C10" s="6" t="s">
        <v>11</v>
      </c>
      <c r="D10" s="5">
        <v>31</v>
      </c>
      <c r="E10" s="6" t="s">
        <v>25</v>
      </c>
      <c r="F10" s="6" t="s">
        <v>28</v>
      </c>
      <c r="G10" s="5">
        <v>42000</v>
      </c>
      <c r="H10" s="7">
        <v>37843</v>
      </c>
      <c r="I10" s="7">
        <v>40800</v>
      </c>
      <c r="J10" s="1"/>
      <c r="K10" s="5">
        <v>6</v>
      </c>
      <c r="L10" s="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L7" sqref="L7"/>
    </sheetView>
  </sheetViews>
  <sheetFormatPr defaultColWidth="14.5546875" defaultRowHeight="14.4" x14ac:dyDescent="0.3"/>
  <cols>
    <col min="4" max="4" width="8" customWidth="1"/>
    <col min="6" max="6" width="20" customWidth="1"/>
    <col min="10" max="10" width="41.5546875" customWidth="1"/>
  </cols>
  <sheetData>
    <row r="1" spans="1:13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J1" s="5" t="s">
        <v>36</v>
      </c>
      <c r="K1" s="11" t="s">
        <v>84</v>
      </c>
      <c r="L1" s="11" t="s">
        <v>85</v>
      </c>
      <c r="M1" s="11" t="s">
        <v>85</v>
      </c>
    </row>
    <row r="2" spans="1:13" x14ac:dyDescent="0.3">
      <c r="A2" s="5">
        <v>1001</v>
      </c>
      <c r="B2" s="6" t="s">
        <v>2</v>
      </c>
      <c r="C2" s="6" t="s">
        <v>3</v>
      </c>
      <c r="D2" s="5">
        <v>30</v>
      </c>
      <c r="E2" s="6" t="s">
        <v>25</v>
      </c>
      <c r="F2" s="6" t="s">
        <v>24</v>
      </c>
      <c r="G2" s="5">
        <v>45000</v>
      </c>
      <c r="H2" s="13" t="s">
        <v>46</v>
      </c>
      <c r="I2" s="13" t="s">
        <v>54</v>
      </c>
      <c r="J2" s="14" t="s">
        <v>37</v>
      </c>
      <c r="K2" s="6" t="str" cm="1">
        <f t="array" ref="K2:K10">LEFT(B2:B10, 3)</f>
        <v>Jim</v>
      </c>
      <c r="L2" s="6" t="str" cm="1">
        <f t="array" ref="L2:L10">RIGHT(A2:A10,1)</f>
        <v>1</v>
      </c>
      <c r="M2" s="6" t="str" cm="1">
        <f t="array" ref="M2:M10">RIGHT(H2:H10, 4)</f>
        <v>2001</v>
      </c>
    </row>
    <row r="3" spans="1:13" x14ac:dyDescent="0.3">
      <c r="A3" s="5">
        <v>1002</v>
      </c>
      <c r="B3" s="6" t="s">
        <v>4</v>
      </c>
      <c r="C3" s="6" t="s">
        <v>5</v>
      </c>
      <c r="D3" s="5">
        <v>30</v>
      </c>
      <c r="E3" s="6" t="s">
        <v>27</v>
      </c>
      <c r="F3" s="6" t="s">
        <v>26</v>
      </c>
      <c r="G3" s="5">
        <v>36000</v>
      </c>
      <c r="H3" s="13" t="s">
        <v>47</v>
      </c>
      <c r="I3" s="13" t="s">
        <v>55</v>
      </c>
      <c r="J3" s="14" t="s">
        <v>38</v>
      </c>
      <c r="K3" s="6" t="str">
        <v>Pam</v>
      </c>
      <c r="L3" s="6" t="str">
        <v>2</v>
      </c>
      <c r="M3" s="6" t="str">
        <v>1999</v>
      </c>
    </row>
    <row r="4" spans="1:13" x14ac:dyDescent="0.3">
      <c r="A4" s="5">
        <v>1003</v>
      </c>
      <c r="B4" s="6" t="s">
        <v>6</v>
      </c>
      <c r="C4" s="6" t="s">
        <v>7</v>
      </c>
      <c r="D4" s="5">
        <v>29</v>
      </c>
      <c r="E4" s="6" t="s">
        <v>25</v>
      </c>
      <c r="F4" s="6" t="s">
        <v>24</v>
      </c>
      <c r="G4" s="5">
        <v>63000</v>
      </c>
      <c r="H4" s="13" t="s">
        <v>48</v>
      </c>
      <c r="I4" s="13" t="s">
        <v>56</v>
      </c>
      <c r="J4" s="14" t="s">
        <v>39</v>
      </c>
      <c r="K4" s="6" t="str">
        <v>Dwi</v>
      </c>
      <c r="L4" s="6" t="str">
        <v>3</v>
      </c>
      <c r="M4" s="6" t="str">
        <v>2000</v>
      </c>
    </row>
    <row r="5" spans="1:13" x14ac:dyDescent="0.3">
      <c r="A5" s="5">
        <v>1004</v>
      </c>
      <c r="B5" s="6" t="s">
        <v>13</v>
      </c>
      <c r="C5" s="6" t="s">
        <v>12</v>
      </c>
      <c r="D5" s="5">
        <v>31</v>
      </c>
      <c r="E5" s="6" t="s">
        <v>27</v>
      </c>
      <c r="F5" s="6" t="s">
        <v>28</v>
      </c>
      <c r="G5" s="5">
        <v>47000</v>
      </c>
      <c r="H5" s="13" t="s">
        <v>49</v>
      </c>
      <c r="I5" s="13" t="s">
        <v>57</v>
      </c>
      <c r="J5" s="14" t="s">
        <v>40</v>
      </c>
      <c r="K5" s="6" t="str">
        <v>Ang</v>
      </c>
      <c r="L5" s="6" t="str">
        <v>4</v>
      </c>
      <c r="M5" s="6" t="str">
        <v>2000</v>
      </c>
    </row>
    <row r="6" spans="1:13" x14ac:dyDescent="0.3">
      <c r="A6" s="5">
        <v>1005</v>
      </c>
      <c r="B6" s="6" t="s">
        <v>14</v>
      </c>
      <c r="C6" s="6" t="s">
        <v>15</v>
      </c>
      <c r="D6" s="5">
        <v>32</v>
      </c>
      <c r="E6" s="6" t="s">
        <v>25</v>
      </c>
      <c r="F6" s="6" t="s">
        <v>29</v>
      </c>
      <c r="G6" s="5">
        <v>50000</v>
      </c>
      <c r="H6" s="13" t="s">
        <v>50</v>
      </c>
      <c r="I6" s="13" t="s">
        <v>58</v>
      </c>
      <c r="J6" s="14" t="s">
        <v>41</v>
      </c>
      <c r="K6" s="6" t="str">
        <v>Tob</v>
      </c>
      <c r="L6" s="6" t="str">
        <v>5</v>
      </c>
      <c r="M6" s="6" t="str">
        <v>2001</v>
      </c>
    </row>
    <row r="7" spans="1:13" x14ac:dyDescent="0.3">
      <c r="A7" s="5">
        <v>1006</v>
      </c>
      <c r="B7" s="6" t="s">
        <v>8</v>
      </c>
      <c r="C7" s="6" t="s">
        <v>9</v>
      </c>
      <c r="D7" s="5">
        <v>35</v>
      </c>
      <c r="E7" s="6" t="s">
        <v>25</v>
      </c>
      <c r="F7" s="6" t="s">
        <v>30</v>
      </c>
      <c r="G7" s="5">
        <v>65000</v>
      </c>
      <c r="H7" s="13" t="s">
        <v>50</v>
      </c>
      <c r="I7" s="13" t="s">
        <v>59</v>
      </c>
      <c r="J7" s="14" t="s">
        <v>42</v>
      </c>
      <c r="K7" s="6" t="str">
        <v>Mic</v>
      </c>
      <c r="L7" s="6" t="str">
        <v>6</v>
      </c>
      <c r="M7" s="6" t="str">
        <v>2001</v>
      </c>
    </row>
    <row r="8" spans="1:13" x14ac:dyDescent="0.3">
      <c r="A8" s="5">
        <v>1007</v>
      </c>
      <c r="B8" s="6" t="s">
        <v>32</v>
      </c>
      <c r="C8" s="6" t="s">
        <v>33</v>
      </c>
      <c r="D8" s="5">
        <v>32</v>
      </c>
      <c r="E8" s="6" t="s">
        <v>27</v>
      </c>
      <c r="F8" s="6" t="s">
        <v>31</v>
      </c>
      <c r="G8" s="5">
        <v>41000</v>
      </c>
      <c r="H8" s="13" t="s">
        <v>51</v>
      </c>
      <c r="I8" s="13" t="s">
        <v>59</v>
      </c>
      <c r="J8" s="14" t="s">
        <v>43</v>
      </c>
      <c r="K8" s="6" t="str">
        <v>Mer</v>
      </c>
      <c r="L8" s="6" t="str">
        <v>7</v>
      </c>
      <c r="M8" s="6" t="str">
        <v>2003</v>
      </c>
    </row>
    <row r="9" spans="1:13" x14ac:dyDescent="0.3">
      <c r="A9" s="5">
        <v>1008</v>
      </c>
      <c r="B9" s="6" t="s">
        <v>16</v>
      </c>
      <c r="C9" s="6" t="s">
        <v>17</v>
      </c>
      <c r="D9" s="5">
        <v>38</v>
      </c>
      <c r="E9" s="6" t="s">
        <v>25</v>
      </c>
      <c r="F9" s="6" t="s">
        <v>24</v>
      </c>
      <c r="G9" s="5">
        <v>48000</v>
      </c>
      <c r="H9" s="13" t="s">
        <v>52</v>
      </c>
      <c r="I9" s="13" t="s">
        <v>60</v>
      </c>
      <c r="J9" s="14" t="s">
        <v>44</v>
      </c>
      <c r="K9" s="6" t="str">
        <v>Sta</v>
      </c>
      <c r="L9" s="6" t="str">
        <v>8</v>
      </c>
      <c r="M9" s="6" t="str">
        <v>2002</v>
      </c>
    </row>
    <row r="10" spans="1:13" x14ac:dyDescent="0.3">
      <c r="A10" s="5">
        <v>1009</v>
      </c>
      <c r="B10" s="6" t="s">
        <v>10</v>
      </c>
      <c r="C10" s="6" t="s">
        <v>11</v>
      </c>
      <c r="D10" s="5">
        <v>31</v>
      </c>
      <c r="E10" s="6" t="s">
        <v>25</v>
      </c>
      <c r="F10" s="6" t="s">
        <v>28</v>
      </c>
      <c r="G10" s="5">
        <v>42000</v>
      </c>
      <c r="H10" s="13" t="s">
        <v>53</v>
      </c>
      <c r="I10" s="13" t="s">
        <v>60</v>
      </c>
      <c r="J10" s="14" t="s">
        <v>45</v>
      </c>
      <c r="K10" s="6" t="str">
        <v>Kev</v>
      </c>
      <c r="L10" s="6" t="str">
        <v>9</v>
      </c>
      <c r="M10" s="6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23.77734375" customWidth="1"/>
  </cols>
  <sheetData>
    <row r="1" spans="1:13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J1" s="15"/>
      <c r="K1" s="11" t="s">
        <v>68</v>
      </c>
    </row>
    <row r="2" spans="1:13" x14ac:dyDescent="0.3">
      <c r="A2" s="5">
        <v>1001</v>
      </c>
      <c r="B2" s="6" t="s">
        <v>2</v>
      </c>
      <c r="C2" s="6" t="s">
        <v>3</v>
      </c>
      <c r="D2" s="5">
        <v>30</v>
      </c>
      <c r="E2" s="6" t="s">
        <v>25</v>
      </c>
      <c r="F2" s="6" t="s">
        <v>24</v>
      </c>
      <c r="G2" s="5">
        <v>45000</v>
      </c>
      <c r="H2" s="7">
        <v>37197</v>
      </c>
      <c r="I2" s="7">
        <v>42253</v>
      </c>
      <c r="K2" s="16" t="str" cm="1">
        <f t="array" ref="K2:K10">TEXT(H2:H10, "dd/mm/yyyy")</f>
        <v>02/11/2001</v>
      </c>
      <c r="L2" t="s">
        <v>88</v>
      </c>
      <c r="M2" s="17" t="str" cm="1">
        <f t="array" ref="M2:M10">RIGHT(L2:L10,4)</f>
        <v>2001</v>
      </c>
    </row>
    <row r="3" spans="1:13" x14ac:dyDescent="0.3">
      <c r="A3" s="5">
        <v>1002</v>
      </c>
      <c r="B3" s="6" t="s">
        <v>4</v>
      </c>
      <c r="C3" s="6" t="s">
        <v>5</v>
      </c>
      <c r="D3" s="5">
        <v>30</v>
      </c>
      <c r="E3" s="6" t="s">
        <v>27</v>
      </c>
      <c r="F3" s="6" t="s">
        <v>26</v>
      </c>
      <c r="G3" s="5">
        <v>36000</v>
      </c>
      <c r="H3" s="7">
        <v>36436</v>
      </c>
      <c r="I3" s="7">
        <v>42287</v>
      </c>
      <c r="K3" s="2" t="str">
        <v>03/10/1999</v>
      </c>
      <c r="L3" t="s">
        <v>89</v>
      </c>
      <c r="M3" s="3" t="str">
        <v>1999</v>
      </c>
    </row>
    <row r="4" spans="1:13" x14ac:dyDescent="0.3">
      <c r="A4" s="5">
        <v>1003</v>
      </c>
      <c r="B4" s="6" t="s">
        <v>6</v>
      </c>
      <c r="C4" s="6" t="s">
        <v>7</v>
      </c>
      <c r="D4" s="5">
        <v>29</v>
      </c>
      <c r="E4" s="6" t="s">
        <v>25</v>
      </c>
      <c r="F4" s="6" t="s">
        <v>24</v>
      </c>
      <c r="G4" s="5">
        <v>63000</v>
      </c>
      <c r="H4" s="7">
        <v>36711</v>
      </c>
      <c r="I4" s="7">
        <v>42986</v>
      </c>
      <c r="K4" s="2" t="str">
        <v>04/07/2000</v>
      </c>
      <c r="L4" t="s">
        <v>90</v>
      </c>
      <c r="M4" s="3" t="str">
        <v>2000</v>
      </c>
    </row>
    <row r="5" spans="1:13" x14ac:dyDescent="0.3">
      <c r="A5" s="5">
        <v>1004</v>
      </c>
      <c r="B5" s="6" t="s">
        <v>13</v>
      </c>
      <c r="C5" s="6" t="s">
        <v>12</v>
      </c>
      <c r="D5" s="5">
        <v>31</v>
      </c>
      <c r="E5" s="6" t="s">
        <v>27</v>
      </c>
      <c r="F5" s="6" t="s">
        <v>28</v>
      </c>
      <c r="G5" s="5">
        <v>47000</v>
      </c>
      <c r="H5" s="7">
        <v>36530</v>
      </c>
      <c r="I5" s="7">
        <v>42341</v>
      </c>
      <c r="K5" s="2" t="str">
        <v>05/01/2000</v>
      </c>
      <c r="L5" t="s">
        <v>91</v>
      </c>
      <c r="M5" s="3" t="str">
        <v>2000</v>
      </c>
    </row>
    <row r="6" spans="1:13" x14ac:dyDescent="0.3">
      <c r="A6" s="5">
        <v>1005</v>
      </c>
      <c r="B6" s="6" t="s">
        <v>14</v>
      </c>
      <c r="C6" s="6" t="s">
        <v>15</v>
      </c>
      <c r="D6" s="5">
        <v>32</v>
      </c>
      <c r="E6" s="6" t="s">
        <v>25</v>
      </c>
      <c r="F6" s="6" t="s">
        <v>29</v>
      </c>
      <c r="G6" s="5">
        <v>50000</v>
      </c>
      <c r="H6" s="7">
        <v>37017</v>
      </c>
      <c r="I6" s="7">
        <v>42977</v>
      </c>
      <c r="K6" s="2" t="str">
        <v>06/05/2001</v>
      </c>
      <c r="L6" t="s">
        <v>92</v>
      </c>
      <c r="M6" s="3" t="str">
        <v>2001</v>
      </c>
    </row>
    <row r="7" spans="1:13" x14ac:dyDescent="0.3">
      <c r="A7" s="5">
        <v>1006</v>
      </c>
      <c r="B7" s="6" t="s">
        <v>8</v>
      </c>
      <c r="C7" s="6" t="s">
        <v>9</v>
      </c>
      <c r="D7" s="5">
        <v>35</v>
      </c>
      <c r="E7" s="6" t="s">
        <v>25</v>
      </c>
      <c r="F7" s="6" t="s">
        <v>30</v>
      </c>
      <c r="G7" s="5">
        <v>65000</v>
      </c>
      <c r="H7" s="7">
        <v>35040</v>
      </c>
      <c r="I7" s="7">
        <v>41528</v>
      </c>
      <c r="K7" s="2" t="str">
        <v>07/12/1995</v>
      </c>
      <c r="L7" t="s">
        <v>93</v>
      </c>
      <c r="M7" s="3" t="str">
        <v>1995</v>
      </c>
    </row>
    <row r="8" spans="1:13" x14ac:dyDescent="0.3">
      <c r="A8" s="5">
        <v>1007</v>
      </c>
      <c r="B8" s="6" t="s">
        <v>32</v>
      </c>
      <c r="C8" s="6" t="s">
        <v>33</v>
      </c>
      <c r="D8" s="5">
        <v>32</v>
      </c>
      <c r="E8" s="6" t="s">
        <v>27</v>
      </c>
      <c r="F8" s="6" t="s">
        <v>31</v>
      </c>
      <c r="G8" s="5">
        <v>41000</v>
      </c>
      <c r="H8" s="7">
        <v>37933</v>
      </c>
      <c r="I8" s="7">
        <v>41551</v>
      </c>
      <c r="K8" s="2" t="str">
        <v>08/11/2003</v>
      </c>
      <c r="L8" t="s">
        <v>94</v>
      </c>
      <c r="M8" s="3" t="str">
        <v>2003</v>
      </c>
    </row>
    <row r="9" spans="1:13" x14ac:dyDescent="0.3">
      <c r="A9" s="5">
        <v>1008</v>
      </c>
      <c r="B9" s="6" t="s">
        <v>16</v>
      </c>
      <c r="C9" s="6" t="s">
        <v>17</v>
      </c>
      <c r="D9" s="5">
        <v>38</v>
      </c>
      <c r="E9" s="6" t="s">
        <v>25</v>
      </c>
      <c r="F9" s="6" t="s">
        <v>24</v>
      </c>
      <c r="G9" s="5">
        <v>48000</v>
      </c>
      <c r="H9" s="7">
        <v>37416</v>
      </c>
      <c r="I9" s="7">
        <v>42116</v>
      </c>
      <c r="K9" s="2" t="str">
        <v>09/06/2002</v>
      </c>
      <c r="L9" t="s">
        <v>95</v>
      </c>
      <c r="M9" s="3" t="str">
        <v>2002</v>
      </c>
    </row>
    <row r="10" spans="1:13" x14ac:dyDescent="0.3">
      <c r="A10" s="5">
        <v>1009</v>
      </c>
      <c r="B10" s="6" t="s">
        <v>10</v>
      </c>
      <c r="C10" s="6" t="s">
        <v>11</v>
      </c>
      <c r="D10" s="5">
        <v>31</v>
      </c>
      <c r="E10" s="6" t="s">
        <v>25</v>
      </c>
      <c r="F10" s="6" t="s">
        <v>28</v>
      </c>
      <c r="G10" s="5">
        <v>42000</v>
      </c>
      <c r="H10" s="7">
        <v>37843</v>
      </c>
      <c r="I10" s="7">
        <v>40800</v>
      </c>
      <c r="K10" s="2" t="str">
        <v>10/08/2003</v>
      </c>
      <c r="L10" t="s">
        <v>96</v>
      </c>
      <c r="M10" s="3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s="5" t="s">
        <v>19</v>
      </c>
      <c r="B1" s="5" t="s">
        <v>0</v>
      </c>
      <c r="C1" s="18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J1" s="11" t="s">
        <v>66</v>
      </c>
      <c r="K1" t="s">
        <v>67</v>
      </c>
    </row>
    <row r="2" spans="1:11" x14ac:dyDescent="0.3">
      <c r="A2" s="5">
        <v>1001</v>
      </c>
      <c r="B2" s="12" t="s">
        <v>2</v>
      </c>
      <c r="C2" s="19" t="s">
        <v>3</v>
      </c>
      <c r="D2" s="5">
        <v>30</v>
      </c>
      <c r="E2" s="5" t="s">
        <v>25</v>
      </c>
      <c r="F2" s="5" t="s">
        <v>24</v>
      </c>
      <c r="G2" s="5">
        <v>45000</v>
      </c>
      <c r="H2" s="7">
        <v>37197</v>
      </c>
      <c r="I2" s="7">
        <v>42253</v>
      </c>
      <c r="J2" s="6" t="str" cm="1">
        <f t="array" ref="J2:J10">TRIM(C2:C10)</f>
        <v>Halpert</v>
      </c>
    </row>
    <row r="3" spans="1:11" x14ac:dyDescent="0.3">
      <c r="A3" s="5">
        <v>1002</v>
      </c>
      <c r="B3" s="12" t="s">
        <v>4</v>
      </c>
      <c r="C3" s="19" t="s">
        <v>5</v>
      </c>
      <c r="D3" s="5">
        <v>30</v>
      </c>
      <c r="E3" s="5" t="s">
        <v>27</v>
      </c>
      <c r="F3" s="5" t="s">
        <v>26</v>
      </c>
      <c r="G3" s="5">
        <v>36000</v>
      </c>
      <c r="H3" s="7">
        <v>36436</v>
      </c>
      <c r="I3" s="7">
        <v>42287</v>
      </c>
      <c r="J3" s="6" t="str">
        <v>Beasley</v>
      </c>
    </row>
    <row r="4" spans="1:11" x14ac:dyDescent="0.3">
      <c r="A4" s="5">
        <v>1003</v>
      </c>
      <c r="B4" s="12" t="s">
        <v>6</v>
      </c>
      <c r="C4" s="19" t="s">
        <v>65</v>
      </c>
      <c r="D4" s="5">
        <v>29</v>
      </c>
      <c r="E4" s="5" t="s">
        <v>25</v>
      </c>
      <c r="F4" s="5" t="s">
        <v>24</v>
      </c>
      <c r="G4" s="5">
        <v>63000</v>
      </c>
      <c r="H4" s="7">
        <v>36711</v>
      </c>
      <c r="I4" s="7">
        <v>42986</v>
      </c>
      <c r="J4" s="6" t="str">
        <v>Schrute</v>
      </c>
    </row>
    <row r="5" spans="1:11" x14ac:dyDescent="0.3">
      <c r="A5" s="5">
        <v>1004</v>
      </c>
      <c r="B5" s="12" t="s">
        <v>13</v>
      </c>
      <c r="C5" s="19" t="s">
        <v>12</v>
      </c>
      <c r="D5" s="5">
        <v>31</v>
      </c>
      <c r="E5" s="5" t="s">
        <v>27</v>
      </c>
      <c r="F5" s="5" t="s">
        <v>28</v>
      </c>
      <c r="G5" s="5">
        <v>47000</v>
      </c>
      <c r="H5" s="7">
        <v>36530</v>
      </c>
      <c r="I5" s="7">
        <v>42341</v>
      </c>
      <c r="J5" s="6" t="str">
        <v>Martin</v>
      </c>
    </row>
    <row r="6" spans="1:11" x14ac:dyDescent="0.3">
      <c r="A6" s="5">
        <v>1005</v>
      </c>
      <c r="B6" s="12" t="s">
        <v>14</v>
      </c>
      <c r="C6" s="19" t="s">
        <v>64</v>
      </c>
      <c r="D6" s="5">
        <v>32</v>
      </c>
      <c r="E6" s="5" t="s">
        <v>25</v>
      </c>
      <c r="F6" s="5" t="s">
        <v>29</v>
      </c>
      <c r="G6" s="5">
        <v>50000</v>
      </c>
      <c r="H6" s="7">
        <v>37017</v>
      </c>
      <c r="I6" s="7">
        <v>42977</v>
      </c>
      <c r="J6" s="6" t="str">
        <v>Flenderson</v>
      </c>
    </row>
    <row r="7" spans="1:11" x14ac:dyDescent="0.3">
      <c r="A7" s="5">
        <v>1006</v>
      </c>
      <c r="B7" s="12" t="s">
        <v>8</v>
      </c>
      <c r="C7" s="19" t="s">
        <v>63</v>
      </c>
      <c r="D7" s="5">
        <v>35</v>
      </c>
      <c r="E7" s="5" t="s">
        <v>25</v>
      </c>
      <c r="F7" s="5" t="s">
        <v>30</v>
      </c>
      <c r="G7" s="5">
        <v>65000</v>
      </c>
      <c r="H7" s="7">
        <v>35040</v>
      </c>
      <c r="I7" s="7">
        <v>41528</v>
      </c>
      <c r="J7" s="6" t="str">
        <v>Scott</v>
      </c>
    </row>
    <row r="8" spans="1:11" x14ac:dyDescent="0.3">
      <c r="A8" s="5">
        <v>1007</v>
      </c>
      <c r="B8" s="12" t="s">
        <v>32</v>
      </c>
      <c r="C8" s="19" t="s">
        <v>33</v>
      </c>
      <c r="D8" s="5">
        <v>32</v>
      </c>
      <c r="E8" s="5" t="s">
        <v>27</v>
      </c>
      <c r="F8" s="5" t="s">
        <v>31</v>
      </c>
      <c r="G8" s="5">
        <v>41000</v>
      </c>
      <c r="H8" s="7">
        <v>37933</v>
      </c>
      <c r="I8" s="7">
        <v>41551</v>
      </c>
      <c r="J8" s="6" t="str">
        <v>Palmer</v>
      </c>
    </row>
    <row r="9" spans="1:11" x14ac:dyDescent="0.3">
      <c r="A9" s="5">
        <v>1008</v>
      </c>
      <c r="B9" s="12" t="s">
        <v>16</v>
      </c>
      <c r="C9" s="19" t="s">
        <v>62</v>
      </c>
      <c r="D9" s="5">
        <v>38</v>
      </c>
      <c r="E9" s="5" t="s">
        <v>25</v>
      </c>
      <c r="F9" s="5" t="s">
        <v>24</v>
      </c>
      <c r="G9" s="5">
        <v>48000</v>
      </c>
      <c r="H9" s="7">
        <v>37416</v>
      </c>
      <c r="I9" s="7">
        <v>42116</v>
      </c>
      <c r="J9" s="6" t="str">
        <v>Hudson</v>
      </c>
    </row>
    <row r="10" spans="1:11" x14ac:dyDescent="0.3">
      <c r="A10" s="5">
        <v>1009</v>
      </c>
      <c r="B10" s="12" t="s">
        <v>10</v>
      </c>
      <c r="C10" s="19" t="s">
        <v>61</v>
      </c>
      <c r="D10" s="5">
        <v>31</v>
      </c>
      <c r="E10" s="5" t="s">
        <v>25</v>
      </c>
      <c r="F10" s="5" t="s">
        <v>28</v>
      </c>
      <c r="G10" s="5">
        <v>42000</v>
      </c>
      <c r="H10" s="7">
        <v>37843</v>
      </c>
      <c r="I10" s="7">
        <v>40800</v>
      </c>
      <c r="J10" s="6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6" sqref="J6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6.6640625" customWidth="1"/>
  </cols>
  <sheetData>
    <row r="1" spans="1:11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J1" s="8" t="s">
        <v>18</v>
      </c>
    </row>
    <row r="2" spans="1:11" x14ac:dyDescent="0.3">
      <c r="A2" s="5">
        <v>1001</v>
      </c>
      <c r="B2" s="5" t="s">
        <v>2</v>
      </c>
      <c r="C2" s="5" t="s">
        <v>3</v>
      </c>
      <c r="D2" s="5">
        <v>30</v>
      </c>
      <c r="E2" s="5" t="s">
        <v>25</v>
      </c>
      <c r="F2" s="5" t="s">
        <v>24</v>
      </c>
      <c r="G2" s="5">
        <v>45000</v>
      </c>
      <c r="H2" s="7">
        <v>37197</v>
      </c>
      <c r="I2" s="7">
        <v>42253</v>
      </c>
      <c r="J2" s="6" t="str" cm="1">
        <f t="array" ref="J2:J10">CONCATENATE(B2:B10, " ", C2:C10)</f>
        <v>Jim Halpert</v>
      </c>
      <c r="K2" s="6" t="str" cm="1">
        <f t="array" ref="K2:K10">CONCATENATE(B2:B10, ".", C2:C10, "@yahoo.com")</f>
        <v>Jim.Halpert@yahoo.com</v>
      </c>
    </row>
    <row r="3" spans="1:11" x14ac:dyDescent="0.3">
      <c r="A3" s="5">
        <v>1002</v>
      </c>
      <c r="B3" s="5" t="s">
        <v>4</v>
      </c>
      <c r="C3" s="5" t="s">
        <v>5</v>
      </c>
      <c r="D3" s="5">
        <v>30</v>
      </c>
      <c r="E3" s="5" t="s">
        <v>27</v>
      </c>
      <c r="F3" s="5" t="s">
        <v>26</v>
      </c>
      <c r="G3" s="5">
        <v>36000</v>
      </c>
      <c r="H3" s="7">
        <v>36436</v>
      </c>
      <c r="I3" s="7">
        <v>42287</v>
      </c>
      <c r="J3" s="6" t="str">
        <v>Pam Beasley</v>
      </c>
      <c r="K3" s="6" t="str">
        <v>Pam.Beasley@yahoo.com</v>
      </c>
    </row>
    <row r="4" spans="1:11" x14ac:dyDescent="0.3">
      <c r="A4" s="5">
        <v>1003</v>
      </c>
      <c r="B4" s="5" t="s">
        <v>6</v>
      </c>
      <c r="C4" s="5" t="s">
        <v>7</v>
      </c>
      <c r="D4" s="5">
        <v>29</v>
      </c>
      <c r="E4" s="5" t="s">
        <v>25</v>
      </c>
      <c r="F4" s="5" t="s">
        <v>24</v>
      </c>
      <c r="G4" s="5">
        <v>63000</v>
      </c>
      <c r="H4" s="7">
        <v>36711</v>
      </c>
      <c r="I4" s="7">
        <v>42986</v>
      </c>
      <c r="J4" s="6" t="str">
        <v>Dwight Schrute</v>
      </c>
      <c r="K4" s="6" t="str">
        <v>Dwight.Schrute@yahoo.com</v>
      </c>
    </row>
    <row r="5" spans="1:11" x14ac:dyDescent="0.3">
      <c r="A5" s="5">
        <v>1004</v>
      </c>
      <c r="B5" s="5" t="s">
        <v>13</v>
      </c>
      <c r="C5" s="5" t="s">
        <v>12</v>
      </c>
      <c r="D5" s="5">
        <v>31</v>
      </c>
      <c r="E5" s="5" t="s">
        <v>27</v>
      </c>
      <c r="F5" s="5" t="s">
        <v>28</v>
      </c>
      <c r="G5" s="5">
        <v>47000</v>
      </c>
      <c r="H5" s="7">
        <v>36530</v>
      </c>
      <c r="I5" s="7">
        <v>42341</v>
      </c>
      <c r="J5" s="6" t="str">
        <v>Angela Martin</v>
      </c>
      <c r="K5" s="6" t="str">
        <v>Angela.Martin@yahoo.com</v>
      </c>
    </row>
    <row r="6" spans="1:11" x14ac:dyDescent="0.3">
      <c r="A6" s="5">
        <v>1005</v>
      </c>
      <c r="B6" s="5" t="s">
        <v>14</v>
      </c>
      <c r="C6" s="5" t="s">
        <v>15</v>
      </c>
      <c r="D6" s="5">
        <v>32</v>
      </c>
      <c r="E6" s="5" t="s">
        <v>25</v>
      </c>
      <c r="F6" s="5" t="s">
        <v>29</v>
      </c>
      <c r="G6" s="5">
        <v>50000</v>
      </c>
      <c r="H6" s="7">
        <v>37017</v>
      </c>
      <c r="I6" s="7">
        <v>42977</v>
      </c>
      <c r="J6" s="6" t="str">
        <v>Toby Flenderson</v>
      </c>
      <c r="K6" s="6" t="str">
        <v>Toby.Flenderson@yahoo.com</v>
      </c>
    </row>
    <row r="7" spans="1:11" x14ac:dyDescent="0.3">
      <c r="A7" s="5">
        <v>1006</v>
      </c>
      <c r="B7" s="5" t="s">
        <v>8</v>
      </c>
      <c r="C7" s="5" t="s">
        <v>9</v>
      </c>
      <c r="D7" s="5">
        <v>35</v>
      </c>
      <c r="E7" s="5" t="s">
        <v>25</v>
      </c>
      <c r="F7" s="5" t="s">
        <v>30</v>
      </c>
      <c r="G7" s="5">
        <v>65000</v>
      </c>
      <c r="H7" s="7">
        <v>35040</v>
      </c>
      <c r="I7" s="7">
        <v>41528</v>
      </c>
      <c r="J7" s="6" t="str">
        <v>Michael Scott</v>
      </c>
      <c r="K7" s="6" t="str">
        <v>Michael.Scott@yahoo.com</v>
      </c>
    </row>
    <row r="8" spans="1:11" x14ac:dyDescent="0.3">
      <c r="A8" s="5">
        <v>1007</v>
      </c>
      <c r="B8" s="5" t="s">
        <v>32</v>
      </c>
      <c r="C8" s="5" t="s">
        <v>33</v>
      </c>
      <c r="D8" s="5">
        <v>32</v>
      </c>
      <c r="E8" s="5" t="s">
        <v>27</v>
      </c>
      <c r="F8" s="5" t="s">
        <v>31</v>
      </c>
      <c r="G8" s="5">
        <v>41000</v>
      </c>
      <c r="H8" s="7">
        <v>37933</v>
      </c>
      <c r="I8" s="7">
        <v>41551</v>
      </c>
      <c r="J8" s="6" t="str">
        <v>Meredith Palmer</v>
      </c>
      <c r="K8" s="6" t="str">
        <v>Meredith.Palmer@yahoo.com</v>
      </c>
    </row>
    <row r="9" spans="1:11" x14ac:dyDescent="0.3">
      <c r="A9" s="5">
        <v>1008</v>
      </c>
      <c r="B9" s="5" t="s">
        <v>16</v>
      </c>
      <c r="C9" s="5" t="s">
        <v>17</v>
      </c>
      <c r="D9" s="5">
        <v>38</v>
      </c>
      <c r="E9" s="5" t="s">
        <v>25</v>
      </c>
      <c r="F9" s="5" t="s">
        <v>24</v>
      </c>
      <c r="G9" s="5">
        <v>48000</v>
      </c>
      <c r="H9" s="7">
        <v>37416</v>
      </c>
      <c r="I9" s="7">
        <v>42116</v>
      </c>
      <c r="J9" s="6" t="str">
        <v>Stanley Hudson</v>
      </c>
      <c r="K9" s="6" t="str">
        <v>Stanley.Hudson@yahoo.com</v>
      </c>
    </row>
    <row r="10" spans="1:11" x14ac:dyDescent="0.3">
      <c r="A10" s="5">
        <v>1009</v>
      </c>
      <c r="B10" s="5" t="s">
        <v>10</v>
      </c>
      <c r="C10" s="5" t="s">
        <v>11</v>
      </c>
      <c r="D10" s="5">
        <v>31</v>
      </c>
      <c r="E10" s="5" t="s">
        <v>25</v>
      </c>
      <c r="F10" s="5" t="s">
        <v>28</v>
      </c>
      <c r="G10" s="5">
        <v>42000</v>
      </c>
      <c r="H10" s="7">
        <v>37843</v>
      </c>
      <c r="I10" s="7">
        <v>40800</v>
      </c>
      <c r="J10" s="6" t="str">
        <v>Kevin Malone</v>
      </c>
      <c r="K10" s="6" t="str">
        <v>Kevin.Malone@yahoo.com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2" sqref="M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6.6640625" customWidth="1"/>
    <col min="11" max="11" width="15.77734375" customWidth="1"/>
    <col min="12" max="12" width="16.6640625" customWidth="1"/>
  </cols>
  <sheetData>
    <row r="1" spans="1:12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J1" s="11" t="s">
        <v>69</v>
      </c>
      <c r="K1" s="11" t="s">
        <v>70</v>
      </c>
      <c r="L1" s="11" t="s">
        <v>71</v>
      </c>
    </row>
    <row r="2" spans="1:12" x14ac:dyDescent="0.3">
      <c r="A2" s="5">
        <v>1001</v>
      </c>
      <c r="B2" s="5" t="s">
        <v>2</v>
      </c>
      <c r="C2" s="5" t="s">
        <v>3</v>
      </c>
      <c r="D2" s="5">
        <v>30</v>
      </c>
      <c r="E2" s="5" t="s">
        <v>25</v>
      </c>
      <c r="F2" s="5" t="s">
        <v>24</v>
      </c>
      <c r="G2" s="5">
        <v>45000</v>
      </c>
      <c r="H2" s="12" t="s">
        <v>46</v>
      </c>
      <c r="I2" s="12" t="s">
        <v>54</v>
      </c>
      <c r="J2" t="str" cm="1">
        <f t="array" ref="J2:J10">SUBSTITUTE(H2:H10, "/", "-",1)</f>
        <v>11-2/2001</v>
      </c>
      <c r="K2" t="str" cm="1">
        <f t="array" ref="K2:K10">SUBSTITUTE(H2:H10, "/", "-",2)</f>
        <v>11/2-2001</v>
      </c>
      <c r="L2" t="str" cm="1">
        <f t="array" ref="L2:L10">SUBSTITUTE(H2:H10, "/", "-")</f>
        <v>11-2-2001</v>
      </c>
    </row>
    <row r="3" spans="1:12" x14ac:dyDescent="0.3">
      <c r="A3" s="5">
        <v>1002</v>
      </c>
      <c r="B3" s="5" t="s">
        <v>4</v>
      </c>
      <c r="C3" s="5" t="s">
        <v>5</v>
      </c>
      <c r="D3" s="5">
        <v>30</v>
      </c>
      <c r="E3" s="5" t="s">
        <v>27</v>
      </c>
      <c r="F3" s="5" t="s">
        <v>26</v>
      </c>
      <c r="G3" s="5">
        <v>36000</v>
      </c>
      <c r="H3" s="12" t="s">
        <v>47</v>
      </c>
      <c r="I3" s="12" t="s">
        <v>55</v>
      </c>
      <c r="J3" t="str">
        <v>10-3/1999</v>
      </c>
      <c r="K3" t="str">
        <v>10/3-1999</v>
      </c>
      <c r="L3" t="str">
        <v>10-3-1999</v>
      </c>
    </row>
    <row r="4" spans="1:12" x14ac:dyDescent="0.3">
      <c r="A4" s="5">
        <v>1003</v>
      </c>
      <c r="B4" s="5" t="s">
        <v>6</v>
      </c>
      <c r="C4" s="5" t="s">
        <v>7</v>
      </c>
      <c r="D4" s="5">
        <v>29</v>
      </c>
      <c r="E4" s="5" t="s">
        <v>25</v>
      </c>
      <c r="F4" s="5" t="s">
        <v>24</v>
      </c>
      <c r="G4" s="5">
        <v>63000</v>
      </c>
      <c r="H4" s="12" t="s">
        <v>48</v>
      </c>
      <c r="I4" s="12" t="s">
        <v>56</v>
      </c>
      <c r="J4" t="str">
        <v>7-4/2000</v>
      </c>
      <c r="K4" t="str">
        <v>7/4-2000</v>
      </c>
      <c r="L4" t="str">
        <v>7-4-2000</v>
      </c>
    </row>
    <row r="5" spans="1:12" x14ac:dyDescent="0.3">
      <c r="A5" s="5">
        <v>1004</v>
      </c>
      <c r="B5" s="5" t="s">
        <v>13</v>
      </c>
      <c r="C5" s="5" t="s">
        <v>12</v>
      </c>
      <c r="D5" s="5">
        <v>31</v>
      </c>
      <c r="E5" s="5" t="s">
        <v>27</v>
      </c>
      <c r="F5" s="5" t="s">
        <v>28</v>
      </c>
      <c r="G5" s="5">
        <v>47000</v>
      </c>
      <c r="H5" s="12" t="s">
        <v>97</v>
      </c>
      <c r="I5" s="12" t="s">
        <v>98</v>
      </c>
      <c r="J5" t="str">
        <v>1-5-2000</v>
      </c>
      <c r="K5" t="str">
        <v>1-5-2000</v>
      </c>
      <c r="L5" t="str">
        <v>1-5-2000</v>
      </c>
    </row>
    <row r="6" spans="1:12" x14ac:dyDescent="0.3">
      <c r="A6" s="5">
        <v>1005</v>
      </c>
      <c r="B6" s="5" t="s">
        <v>14</v>
      </c>
      <c r="C6" s="5" t="s">
        <v>15</v>
      </c>
      <c r="D6" s="5">
        <v>32</v>
      </c>
      <c r="E6" s="5" t="s">
        <v>25</v>
      </c>
      <c r="F6" s="5" t="s">
        <v>29</v>
      </c>
      <c r="G6" s="5">
        <v>50000</v>
      </c>
      <c r="H6" s="12" t="s">
        <v>50</v>
      </c>
      <c r="I6" s="12" t="s">
        <v>58</v>
      </c>
      <c r="J6" t="str">
        <v>5-6/2001</v>
      </c>
      <c r="K6" t="str">
        <v>5/6-2001</v>
      </c>
      <c r="L6" t="str">
        <v>5-6-2001</v>
      </c>
    </row>
    <row r="7" spans="1:12" x14ac:dyDescent="0.3">
      <c r="A7" s="5">
        <v>1006</v>
      </c>
      <c r="B7" s="5" t="s">
        <v>8</v>
      </c>
      <c r="C7" s="5" t="s">
        <v>9</v>
      </c>
      <c r="D7" s="5">
        <v>35</v>
      </c>
      <c r="E7" s="5" t="s">
        <v>25</v>
      </c>
      <c r="F7" s="5" t="s">
        <v>30</v>
      </c>
      <c r="G7" s="5">
        <v>65000</v>
      </c>
      <c r="H7" s="12" t="s">
        <v>50</v>
      </c>
      <c r="I7" s="12" t="s">
        <v>59</v>
      </c>
      <c r="J7" t="str">
        <v>5-6/2001</v>
      </c>
      <c r="K7" t="str">
        <v>5/6-2001</v>
      </c>
      <c r="L7" t="str">
        <v>5-6-2001</v>
      </c>
    </row>
    <row r="8" spans="1:12" x14ac:dyDescent="0.3">
      <c r="A8" s="5">
        <v>1007</v>
      </c>
      <c r="B8" s="5" t="s">
        <v>32</v>
      </c>
      <c r="C8" s="5" t="s">
        <v>33</v>
      </c>
      <c r="D8" s="5">
        <v>32</v>
      </c>
      <c r="E8" s="5" t="s">
        <v>27</v>
      </c>
      <c r="F8" s="5" t="s">
        <v>31</v>
      </c>
      <c r="G8" s="5">
        <v>41000</v>
      </c>
      <c r="H8" s="12" t="s">
        <v>51</v>
      </c>
      <c r="I8" s="12" t="s">
        <v>59</v>
      </c>
      <c r="J8" t="str">
        <v>11-8/2003</v>
      </c>
      <c r="K8" t="str">
        <v>11/8-2003</v>
      </c>
      <c r="L8" t="str">
        <v>11-8-2003</v>
      </c>
    </row>
    <row r="9" spans="1:12" x14ac:dyDescent="0.3">
      <c r="A9" s="5">
        <v>1008</v>
      </c>
      <c r="B9" s="5" t="s">
        <v>16</v>
      </c>
      <c r="C9" s="5" t="s">
        <v>17</v>
      </c>
      <c r="D9" s="5">
        <v>38</v>
      </c>
      <c r="E9" s="5" t="s">
        <v>25</v>
      </c>
      <c r="F9" s="5" t="s">
        <v>24</v>
      </c>
      <c r="G9" s="5">
        <v>48000</v>
      </c>
      <c r="H9" s="12" t="s">
        <v>52</v>
      </c>
      <c r="I9" s="12" t="s">
        <v>60</v>
      </c>
      <c r="J9" t="str">
        <v>6-9/2002</v>
      </c>
      <c r="K9" t="str">
        <v>6/9-2002</v>
      </c>
      <c r="L9" t="str">
        <v>6-9-2002</v>
      </c>
    </row>
    <row r="10" spans="1:12" x14ac:dyDescent="0.3">
      <c r="A10" s="5">
        <v>1009</v>
      </c>
      <c r="B10" s="5" t="s">
        <v>10</v>
      </c>
      <c r="C10" s="5" t="s">
        <v>11</v>
      </c>
      <c r="D10" s="5">
        <v>31</v>
      </c>
      <c r="E10" s="5" t="s">
        <v>25</v>
      </c>
      <c r="F10" s="5" t="s">
        <v>28</v>
      </c>
      <c r="G10" s="5">
        <v>42000</v>
      </c>
      <c r="H10" s="12" t="s">
        <v>53</v>
      </c>
      <c r="I10" s="12" t="s">
        <v>60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J1" sqref="J1:L1"/>
    </sheetView>
  </sheetViews>
  <sheetFormatPr defaultColWidth="13" defaultRowHeight="14.4" x14ac:dyDescent="0.3"/>
  <sheetData>
    <row r="1" spans="1:12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J1" s="11" t="s">
        <v>72</v>
      </c>
      <c r="K1" s="11" t="s">
        <v>73</v>
      </c>
      <c r="L1" s="11" t="s">
        <v>74</v>
      </c>
    </row>
    <row r="2" spans="1:12" x14ac:dyDescent="0.3">
      <c r="A2" s="5">
        <v>1001</v>
      </c>
      <c r="B2" s="5" t="s">
        <v>2</v>
      </c>
      <c r="C2" s="5" t="s">
        <v>3</v>
      </c>
      <c r="D2" s="5">
        <v>30</v>
      </c>
      <c r="E2" s="5" t="s">
        <v>25</v>
      </c>
      <c r="F2" s="5" t="s">
        <v>24</v>
      </c>
      <c r="G2" s="5">
        <v>45000</v>
      </c>
      <c r="H2" s="7">
        <v>37197</v>
      </c>
      <c r="I2" s="7">
        <v>42253</v>
      </c>
      <c r="J2" s="20">
        <f>SUM(G2:G10)</f>
        <v>437000</v>
      </c>
      <c r="K2" s="5">
        <f>SUMIF(G2:G10, "&gt;50000")</f>
        <v>128000</v>
      </c>
      <c r="L2" s="5">
        <f>SUMIFS(G2:G10, E2:E10, "Female", D2:D10, "&gt;30")</f>
        <v>88000</v>
      </c>
    </row>
    <row r="3" spans="1:12" x14ac:dyDescent="0.3">
      <c r="A3" s="5">
        <v>1002</v>
      </c>
      <c r="B3" s="5" t="s">
        <v>4</v>
      </c>
      <c r="C3" s="5" t="s">
        <v>5</v>
      </c>
      <c r="D3" s="5">
        <v>30</v>
      </c>
      <c r="E3" s="5" t="s">
        <v>27</v>
      </c>
      <c r="F3" s="5" t="s">
        <v>26</v>
      </c>
      <c r="G3" s="5">
        <v>36000</v>
      </c>
      <c r="H3" s="7">
        <v>36436</v>
      </c>
      <c r="I3" s="21">
        <v>42287</v>
      </c>
      <c r="J3" s="15"/>
      <c r="K3" s="15"/>
      <c r="L3" s="15"/>
    </row>
    <row r="4" spans="1:12" x14ac:dyDescent="0.3">
      <c r="A4" s="5">
        <v>1003</v>
      </c>
      <c r="B4" s="5" t="s">
        <v>6</v>
      </c>
      <c r="C4" s="5" t="s">
        <v>7</v>
      </c>
      <c r="D4" s="5">
        <v>29</v>
      </c>
      <c r="E4" s="5" t="s">
        <v>25</v>
      </c>
      <c r="F4" s="5" t="s">
        <v>24</v>
      </c>
      <c r="G4" s="5">
        <v>63000</v>
      </c>
      <c r="H4" s="7">
        <v>36711</v>
      </c>
      <c r="I4" s="21">
        <v>42986</v>
      </c>
      <c r="J4" s="15"/>
      <c r="K4" s="15"/>
      <c r="L4" s="15"/>
    </row>
    <row r="5" spans="1:12" x14ac:dyDescent="0.3">
      <c r="A5" s="5">
        <v>1004</v>
      </c>
      <c r="B5" s="5" t="s">
        <v>13</v>
      </c>
      <c r="C5" s="5" t="s">
        <v>12</v>
      </c>
      <c r="D5" s="5">
        <v>31</v>
      </c>
      <c r="E5" s="5" t="s">
        <v>27</v>
      </c>
      <c r="F5" s="5" t="s">
        <v>28</v>
      </c>
      <c r="G5" s="5">
        <v>47000</v>
      </c>
      <c r="H5" s="7">
        <v>36530</v>
      </c>
      <c r="I5" s="21">
        <v>42341</v>
      </c>
      <c r="J5" s="15"/>
      <c r="K5" s="15"/>
      <c r="L5" s="15"/>
    </row>
    <row r="6" spans="1:12" x14ac:dyDescent="0.3">
      <c r="A6" s="5">
        <v>1005</v>
      </c>
      <c r="B6" s="5" t="s">
        <v>14</v>
      </c>
      <c r="C6" s="5" t="s">
        <v>15</v>
      </c>
      <c r="D6" s="5">
        <v>32</v>
      </c>
      <c r="E6" s="5" t="s">
        <v>25</v>
      </c>
      <c r="F6" s="5" t="s">
        <v>29</v>
      </c>
      <c r="G6" s="5">
        <v>50000</v>
      </c>
      <c r="H6" s="7">
        <v>37017</v>
      </c>
      <c r="I6" s="21">
        <v>42977</v>
      </c>
      <c r="J6" s="15"/>
      <c r="K6" s="15"/>
      <c r="L6" s="15"/>
    </row>
    <row r="7" spans="1:12" x14ac:dyDescent="0.3">
      <c r="A7" s="5">
        <v>1006</v>
      </c>
      <c r="B7" s="5" t="s">
        <v>8</v>
      </c>
      <c r="C7" s="5" t="s">
        <v>9</v>
      </c>
      <c r="D7" s="5">
        <v>35</v>
      </c>
      <c r="E7" s="5" t="s">
        <v>25</v>
      </c>
      <c r="F7" s="5" t="s">
        <v>30</v>
      </c>
      <c r="G7" s="5">
        <v>65000</v>
      </c>
      <c r="H7" s="7">
        <v>35040</v>
      </c>
      <c r="I7" s="21">
        <v>41528</v>
      </c>
      <c r="J7" s="15"/>
      <c r="K7" s="15"/>
      <c r="L7" s="15"/>
    </row>
    <row r="8" spans="1:12" x14ac:dyDescent="0.3">
      <c r="A8" s="5">
        <v>1007</v>
      </c>
      <c r="B8" s="5" t="s">
        <v>32</v>
      </c>
      <c r="C8" s="5" t="s">
        <v>33</v>
      </c>
      <c r="D8" s="5">
        <v>32</v>
      </c>
      <c r="E8" s="5" t="s">
        <v>27</v>
      </c>
      <c r="F8" s="5" t="s">
        <v>31</v>
      </c>
      <c r="G8" s="5">
        <v>41000</v>
      </c>
      <c r="H8" s="7">
        <v>37933</v>
      </c>
      <c r="I8" s="21">
        <v>41551</v>
      </c>
      <c r="J8" s="15"/>
      <c r="K8" s="15"/>
      <c r="L8" s="15"/>
    </row>
    <row r="9" spans="1:12" x14ac:dyDescent="0.3">
      <c r="A9" s="5">
        <v>1008</v>
      </c>
      <c r="B9" s="5" t="s">
        <v>16</v>
      </c>
      <c r="C9" s="5" t="s">
        <v>17</v>
      </c>
      <c r="D9" s="5">
        <v>38</v>
      </c>
      <c r="E9" s="5" t="s">
        <v>25</v>
      </c>
      <c r="F9" s="5" t="s">
        <v>24</v>
      </c>
      <c r="G9" s="5">
        <v>48000</v>
      </c>
      <c r="H9" s="7">
        <v>37416</v>
      </c>
      <c r="I9" s="21">
        <v>42116</v>
      </c>
      <c r="J9" s="15"/>
      <c r="K9" s="15"/>
      <c r="L9" s="15"/>
    </row>
    <row r="10" spans="1:12" x14ac:dyDescent="0.3">
      <c r="A10" s="5">
        <v>1009</v>
      </c>
      <c r="B10" s="5" t="s">
        <v>10</v>
      </c>
      <c r="C10" s="5" t="s">
        <v>11</v>
      </c>
      <c r="D10" s="5">
        <v>31</v>
      </c>
      <c r="E10" s="5" t="s">
        <v>25</v>
      </c>
      <c r="F10" s="5" t="s">
        <v>28</v>
      </c>
      <c r="G10" s="5">
        <v>42000</v>
      </c>
      <c r="H10" s="7">
        <v>37843</v>
      </c>
      <c r="I10" s="21">
        <v>40800</v>
      </c>
      <c r="J10" s="15"/>
      <c r="K10" s="15"/>
      <c r="L10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J1" s="11" t="s">
        <v>75</v>
      </c>
      <c r="K1" s="11" t="s">
        <v>76</v>
      </c>
      <c r="L1" s="11" t="s">
        <v>77</v>
      </c>
    </row>
    <row r="2" spans="1:12" x14ac:dyDescent="0.3">
      <c r="A2" s="5">
        <v>1001</v>
      </c>
      <c r="B2" s="5" t="s">
        <v>2</v>
      </c>
      <c r="C2" s="5" t="s">
        <v>3</v>
      </c>
      <c r="D2" s="5">
        <v>30</v>
      </c>
      <c r="E2" s="5" t="s">
        <v>25</v>
      </c>
      <c r="F2" s="5" t="s">
        <v>24</v>
      </c>
      <c r="G2" s="5">
        <v>45000</v>
      </c>
      <c r="H2" s="7">
        <v>37197</v>
      </c>
      <c r="I2" s="7">
        <v>42253</v>
      </c>
      <c r="J2" s="5">
        <f>COUNT(G2:G10)</f>
        <v>9</v>
      </c>
      <c r="K2" s="5">
        <f>COUNTIF(G2:G10, "&gt;45000")</f>
        <v>5</v>
      </c>
      <c r="L2" s="5">
        <f>COUNTIFS(G2:G10, "&gt;45000", D2:D10, "&gt;30")</f>
        <v>4</v>
      </c>
    </row>
    <row r="3" spans="1:12" x14ac:dyDescent="0.3">
      <c r="A3" s="5">
        <v>1002</v>
      </c>
      <c r="B3" s="5" t="s">
        <v>4</v>
      </c>
      <c r="C3" s="5" t="s">
        <v>5</v>
      </c>
      <c r="D3" s="5">
        <v>30</v>
      </c>
      <c r="E3" s="5" t="s">
        <v>27</v>
      </c>
      <c r="F3" s="5" t="s">
        <v>26</v>
      </c>
      <c r="G3" s="5">
        <v>36000</v>
      </c>
      <c r="H3" s="7">
        <v>36436</v>
      </c>
      <c r="I3" s="7">
        <v>42287</v>
      </c>
    </row>
    <row r="4" spans="1:12" x14ac:dyDescent="0.3">
      <c r="A4" s="5">
        <v>1003</v>
      </c>
      <c r="B4" s="5" t="s">
        <v>6</v>
      </c>
      <c r="C4" s="5" t="s">
        <v>7</v>
      </c>
      <c r="D4" s="5">
        <v>29</v>
      </c>
      <c r="E4" s="5" t="s">
        <v>25</v>
      </c>
      <c r="F4" s="5" t="s">
        <v>24</v>
      </c>
      <c r="G4" s="5">
        <v>63000</v>
      </c>
      <c r="H4" s="7">
        <v>36711</v>
      </c>
      <c r="I4" s="7">
        <v>42986</v>
      </c>
    </row>
    <row r="5" spans="1:12" x14ac:dyDescent="0.3">
      <c r="A5" s="5">
        <v>1004</v>
      </c>
      <c r="B5" s="5" t="s">
        <v>13</v>
      </c>
      <c r="C5" s="5" t="s">
        <v>12</v>
      </c>
      <c r="D5" s="5">
        <v>31</v>
      </c>
      <c r="E5" s="5" t="s">
        <v>27</v>
      </c>
      <c r="F5" s="5" t="s">
        <v>28</v>
      </c>
      <c r="G5" s="5">
        <v>47000</v>
      </c>
      <c r="H5" s="7">
        <v>36530</v>
      </c>
      <c r="I5" s="7">
        <v>42341</v>
      </c>
    </row>
    <row r="6" spans="1:12" x14ac:dyDescent="0.3">
      <c r="A6" s="5">
        <v>1005</v>
      </c>
      <c r="B6" s="5" t="s">
        <v>14</v>
      </c>
      <c r="C6" s="5" t="s">
        <v>15</v>
      </c>
      <c r="D6" s="5">
        <v>32</v>
      </c>
      <c r="E6" s="5" t="s">
        <v>25</v>
      </c>
      <c r="F6" s="5" t="s">
        <v>29</v>
      </c>
      <c r="G6" s="5">
        <v>50000</v>
      </c>
      <c r="H6" s="7">
        <v>37017</v>
      </c>
      <c r="I6" s="7">
        <v>42977</v>
      </c>
    </row>
    <row r="7" spans="1:12" x14ac:dyDescent="0.3">
      <c r="A7" s="5">
        <v>1006</v>
      </c>
      <c r="B7" s="5" t="s">
        <v>8</v>
      </c>
      <c r="C7" s="5" t="s">
        <v>9</v>
      </c>
      <c r="D7" s="5">
        <v>35</v>
      </c>
      <c r="E7" s="5" t="s">
        <v>25</v>
      </c>
      <c r="F7" s="5" t="s">
        <v>30</v>
      </c>
      <c r="G7" s="5">
        <v>65000</v>
      </c>
      <c r="H7" s="7">
        <v>35040</v>
      </c>
      <c r="I7" s="7">
        <v>41528</v>
      </c>
    </row>
    <row r="8" spans="1:12" x14ac:dyDescent="0.3">
      <c r="A8" s="5">
        <v>1007</v>
      </c>
      <c r="B8" s="5" t="s">
        <v>32</v>
      </c>
      <c r="C8" s="5" t="s">
        <v>33</v>
      </c>
      <c r="D8" s="5">
        <v>32</v>
      </c>
      <c r="E8" s="5" t="s">
        <v>27</v>
      </c>
      <c r="F8" s="5" t="s">
        <v>31</v>
      </c>
      <c r="G8" s="5">
        <v>41000</v>
      </c>
      <c r="H8" s="7">
        <v>37933</v>
      </c>
      <c r="I8" s="7">
        <v>41551</v>
      </c>
    </row>
    <row r="9" spans="1:12" x14ac:dyDescent="0.3">
      <c r="A9" s="5">
        <v>1008</v>
      </c>
      <c r="B9" s="5" t="s">
        <v>16</v>
      </c>
      <c r="C9" s="5" t="s">
        <v>17</v>
      </c>
      <c r="D9" s="5">
        <v>38</v>
      </c>
      <c r="E9" s="5" t="s">
        <v>25</v>
      </c>
      <c r="F9" s="5" t="s">
        <v>24</v>
      </c>
      <c r="G9" s="5">
        <v>48000</v>
      </c>
      <c r="H9" s="7">
        <v>37416</v>
      </c>
      <c r="I9" s="7">
        <v>42116</v>
      </c>
    </row>
    <row r="10" spans="1:12" x14ac:dyDescent="0.3">
      <c r="A10" s="5">
        <v>1009</v>
      </c>
      <c r="B10" s="5" t="s">
        <v>10</v>
      </c>
      <c r="C10" s="5" t="s">
        <v>11</v>
      </c>
      <c r="D10" s="5">
        <v>31</v>
      </c>
      <c r="E10" s="5" t="s">
        <v>25</v>
      </c>
      <c r="F10" s="5" t="s">
        <v>28</v>
      </c>
      <c r="G10" s="5">
        <v>42000</v>
      </c>
      <c r="H10" s="7">
        <v>37843</v>
      </c>
      <c r="I10" s="7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2" sqref="L2"/>
    </sheetView>
  </sheetViews>
  <sheetFormatPr defaultRowHeight="14.4" x14ac:dyDescent="0.3"/>
  <cols>
    <col min="8" max="8" width="14.44140625" customWidth="1"/>
    <col min="9" max="9" width="13.33203125" customWidth="1"/>
    <col min="10" max="10" width="10.109375" customWidth="1"/>
    <col min="11" max="11" width="14.21875" customWidth="1"/>
  </cols>
  <sheetData>
    <row r="1" spans="1:11" x14ac:dyDescent="0.3">
      <c r="A1" s="5" t="s">
        <v>19</v>
      </c>
      <c r="B1" s="5" t="s">
        <v>0</v>
      </c>
      <c r="C1" s="5" t="s">
        <v>1</v>
      </c>
      <c r="D1" s="5" t="s">
        <v>22</v>
      </c>
      <c r="E1" s="5" t="s">
        <v>23</v>
      </c>
      <c r="F1" s="5" t="s">
        <v>20</v>
      </c>
      <c r="G1" s="5" t="s">
        <v>21</v>
      </c>
      <c r="H1" s="5" t="s">
        <v>34</v>
      </c>
      <c r="I1" s="5" t="s">
        <v>35</v>
      </c>
      <c r="J1" s="8" t="s">
        <v>82</v>
      </c>
      <c r="K1" s="8" t="s">
        <v>83</v>
      </c>
    </row>
    <row r="2" spans="1:11" x14ac:dyDescent="0.3">
      <c r="A2" s="5">
        <v>1001</v>
      </c>
      <c r="B2" s="5" t="s">
        <v>2</v>
      </c>
      <c r="C2" s="5" t="s">
        <v>3</v>
      </c>
      <c r="D2" s="5">
        <v>30</v>
      </c>
      <c r="E2" s="5" t="s">
        <v>25</v>
      </c>
      <c r="F2" s="5" t="s">
        <v>24</v>
      </c>
      <c r="G2" s="5">
        <v>45000</v>
      </c>
      <c r="H2" s="12" t="s">
        <v>46</v>
      </c>
      <c r="I2" s="12" t="s">
        <v>54</v>
      </c>
      <c r="J2" s="5" cm="1">
        <f t="array" ref="J2:J10">_xlfn.DAYS(I2:I10, H2:H10)</f>
        <v>5056</v>
      </c>
      <c r="K2" s="5">
        <f>NETWORKDAYS(H2,I2)</f>
        <v>3611</v>
      </c>
    </row>
    <row r="3" spans="1:11" x14ac:dyDescent="0.3">
      <c r="A3" s="5">
        <v>1002</v>
      </c>
      <c r="B3" s="5" t="s">
        <v>4</v>
      </c>
      <c r="C3" s="5" t="s">
        <v>5</v>
      </c>
      <c r="D3" s="5">
        <v>30</v>
      </c>
      <c r="E3" s="5" t="s">
        <v>27</v>
      </c>
      <c r="F3" s="5" t="s">
        <v>26</v>
      </c>
      <c r="G3" s="5">
        <v>36000</v>
      </c>
      <c r="H3" s="12" t="s">
        <v>47</v>
      </c>
      <c r="I3" s="12" t="s">
        <v>55</v>
      </c>
      <c r="J3" s="5">
        <v>5851</v>
      </c>
      <c r="K3" s="5">
        <f>NETWORKDAYS(H3,I3)</f>
        <v>4180</v>
      </c>
    </row>
    <row r="4" spans="1:11" x14ac:dyDescent="0.3">
      <c r="A4" s="5">
        <v>1003</v>
      </c>
      <c r="B4" s="5" t="s">
        <v>6</v>
      </c>
      <c r="C4" s="5" t="s">
        <v>7</v>
      </c>
      <c r="D4" s="5">
        <v>29</v>
      </c>
      <c r="E4" s="5" t="s">
        <v>25</v>
      </c>
      <c r="F4" s="5" t="s">
        <v>24</v>
      </c>
      <c r="G4" s="5">
        <v>63000</v>
      </c>
      <c r="H4" s="12" t="s">
        <v>48</v>
      </c>
      <c r="I4" s="12" t="s">
        <v>56</v>
      </c>
      <c r="J4" s="5">
        <v>6275</v>
      </c>
      <c r="K4" s="5">
        <f>NETWORKDAYS(H4,I4)</f>
        <v>4484</v>
      </c>
    </row>
    <row r="5" spans="1:11" x14ac:dyDescent="0.3">
      <c r="A5" s="5">
        <v>1004</v>
      </c>
      <c r="B5" s="5" t="s">
        <v>13</v>
      </c>
      <c r="C5" s="5" t="s">
        <v>12</v>
      </c>
      <c r="D5" s="5">
        <v>31</v>
      </c>
      <c r="E5" s="5" t="s">
        <v>27</v>
      </c>
      <c r="F5" s="5" t="s">
        <v>28</v>
      </c>
      <c r="G5" s="5">
        <v>47000</v>
      </c>
      <c r="H5" s="12" t="s">
        <v>49</v>
      </c>
      <c r="I5" s="12" t="s">
        <v>57</v>
      </c>
      <c r="J5" s="5">
        <v>5811</v>
      </c>
      <c r="K5" s="5">
        <f>NETWORKDAYS(H5,I5)</f>
        <v>4152</v>
      </c>
    </row>
    <row r="6" spans="1:11" x14ac:dyDescent="0.3">
      <c r="A6" s="5">
        <v>1005</v>
      </c>
      <c r="B6" s="5" t="s">
        <v>14</v>
      </c>
      <c r="C6" s="5" t="s">
        <v>15</v>
      </c>
      <c r="D6" s="5">
        <v>32</v>
      </c>
      <c r="E6" s="5" t="s">
        <v>25</v>
      </c>
      <c r="F6" s="5" t="s">
        <v>29</v>
      </c>
      <c r="G6" s="5">
        <v>50000</v>
      </c>
      <c r="H6" s="12" t="s">
        <v>50</v>
      </c>
      <c r="I6" s="12" t="s">
        <v>58</v>
      </c>
      <c r="J6" s="5">
        <v>5960</v>
      </c>
      <c r="K6" s="5">
        <f>NETWORKDAYS(H6,I6)</f>
        <v>4258</v>
      </c>
    </row>
    <row r="7" spans="1:11" x14ac:dyDescent="0.3">
      <c r="A7" s="5">
        <v>1006</v>
      </c>
      <c r="B7" s="5" t="s">
        <v>8</v>
      </c>
      <c r="C7" s="5" t="s">
        <v>9</v>
      </c>
      <c r="D7" s="5">
        <v>35</v>
      </c>
      <c r="E7" s="5" t="s">
        <v>25</v>
      </c>
      <c r="F7" s="5" t="s">
        <v>30</v>
      </c>
      <c r="G7" s="5">
        <v>65000</v>
      </c>
      <c r="H7" s="12" t="s">
        <v>50</v>
      </c>
      <c r="I7" s="12" t="s">
        <v>59</v>
      </c>
      <c r="J7" s="5">
        <v>4511</v>
      </c>
      <c r="K7" s="5">
        <f>NETWORKDAYS(H7,I7)</f>
        <v>3223</v>
      </c>
    </row>
    <row r="8" spans="1:11" x14ac:dyDescent="0.3">
      <c r="A8" s="5">
        <v>1007</v>
      </c>
      <c r="B8" s="5" t="s">
        <v>32</v>
      </c>
      <c r="C8" s="5" t="s">
        <v>33</v>
      </c>
      <c r="D8" s="5">
        <v>32</v>
      </c>
      <c r="E8" s="5" t="s">
        <v>27</v>
      </c>
      <c r="F8" s="5" t="s">
        <v>31</v>
      </c>
      <c r="G8" s="5">
        <v>41000</v>
      </c>
      <c r="H8" s="12" t="s">
        <v>51</v>
      </c>
      <c r="I8" s="12" t="s">
        <v>59</v>
      </c>
      <c r="J8" s="5">
        <v>3595</v>
      </c>
      <c r="K8" s="5">
        <f>NETWORKDAYS(H8,I8)</f>
        <v>2568</v>
      </c>
    </row>
    <row r="9" spans="1:11" x14ac:dyDescent="0.3">
      <c r="A9" s="5">
        <v>1008</v>
      </c>
      <c r="B9" s="5" t="s">
        <v>16</v>
      </c>
      <c r="C9" s="5" t="s">
        <v>17</v>
      </c>
      <c r="D9" s="5">
        <v>38</v>
      </c>
      <c r="E9" s="5" t="s">
        <v>25</v>
      </c>
      <c r="F9" s="5" t="s">
        <v>24</v>
      </c>
      <c r="G9" s="5">
        <v>48000</v>
      </c>
      <c r="H9" s="12" t="s">
        <v>52</v>
      </c>
      <c r="I9" s="12" t="s">
        <v>60</v>
      </c>
      <c r="J9" s="5">
        <v>4700</v>
      </c>
      <c r="K9" s="5">
        <f>NETWORKDAYS(H9,I9)</f>
        <v>3358</v>
      </c>
    </row>
    <row r="10" spans="1:11" x14ac:dyDescent="0.3">
      <c r="A10" s="5">
        <v>1009</v>
      </c>
      <c r="B10" s="5" t="s">
        <v>10</v>
      </c>
      <c r="C10" s="5" t="s">
        <v>11</v>
      </c>
      <c r="D10" s="5">
        <v>31</v>
      </c>
      <c r="E10" s="5" t="s">
        <v>25</v>
      </c>
      <c r="F10" s="5" t="s">
        <v>28</v>
      </c>
      <c r="G10" s="5">
        <v>42000</v>
      </c>
      <c r="H10" s="12" t="s">
        <v>53</v>
      </c>
      <c r="I10" s="12" t="s">
        <v>60</v>
      </c>
      <c r="J10" s="5">
        <v>4273</v>
      </c>
      <c r="K10" s="5">
        <f>NETWORKDAYS(H10,I10)</f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Simon Tran</cp:lastModifiedBy>
  <dcterms:created xsi:type="dcterms:W3CDTF">2021-12-16T14:18:34Z</dcterms:created>
  <dcterms:modified xsi:type="dcterms:W3CDTF">2023-05-25T18:05:20Z</dcterms:modified>
</cp:coreProperties>
</file>