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ona\Desktop\"/>
    </mc:Choice>
  </mc:AlternateContent>
  <xr:revisionPtr revIDLastSave="0" documentId="13_ncr:1_{B53BDA19-A995-4B29-897B-580679F4048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iect" sheetId="2" r:id="rId1"/>
    <sheet name="date_r" sheetId="4" r:id="rId2"/>
    <sheet name="medie_abatere " sheetId="3" r:id="rId3"/>
    <sheet name="comp_sez" sheetId="5" r:id="rId4"/>
    <sheet name="trend" sheetId="6" r:id="rId5"/>
    <sheet name="README" sheetId="1" r:id="rId6"/>
  </sheets>
  <calcPr calcId="181029"/>
</workbook>
</file>

<file path=xl/calcChain.xml><?xml version="1.0" encoding="utf-8"?>
<calcChain xmlns="http://schemas.openxmlformats.org/spreadsheetml/2006/main">
  <c r="F6" i="2" l="1"/>
  <c r="F4" i="2" l="1"/>
  <c r="C4" i="2"/>
  <c r="N7" i="6" l="1"/>
  <c r="C76" i="2"/>
  <c r="C77" i="2"/>
  <c r="C75" i="2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5" i="6"/>
  <c r="F4" i="6"/>
  <c r="D2" i="3" l="1"/>
  <c r="C2" i="3"/>
  <c r="B18" i="5"/>
  <c r="E76" i="2"/>
  <c r="E77" i="2"/>
  <c r="E75" i="2"/>
  <c r="B64" i="6"/>
  <c r="D4" i="6"/>
  <c r="F5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K17" i="6"/>
  <c r="K19" i="6" s="1"/>
  <c r="K16" i="6"/>
  <c r="C64" i="6"/>
  <c r="E61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E18" i="5"/>
  <c r="D18" i="5"/>
  <c r="C18" i="5"/>
  <c r="C61" i="2"/>
  <c r="D61" i="2" s="1"/>
  <c r="K20" i="6" l="1"/>
  <c r="G18" i="5"/>
  <c r="K18" i="6"/>
  <c r="N13" i="6" s="1"/>
  <c r="D64" i="6"/>
  <c r="E64" i="6"/>
  <c r="K15" i="6"/>
  <c r="N12" i="6" s="1"/>
  <c r="N14" i="6" l="1"/>
  <c r="D19" i="5"/>
  <c r="C19" i="5"/>
  <c r="E19" i="5"/>
  <c r="B19" i="5"/>
  <c r="G19" i="5" s="1"/>
  <c r="N15" i="6"/>
  <c r="D62" i="3" l="1"/>
  <c r="C62" i="3"/>
  <c r="D58" i="3"/>
  <c r="C58" i="3"/>
  <c r="D54" i="3"/>
  <c r="C54" i="3"/>
  <c r="D50" i="3"/>
  <c r="C50" i="3"/>
  <c r="D46" i="3"/>
  <c r="C46" i="3"/>
  <c r="D42" i="3"/>
  <c r="C42" i="3"/>
  <c r="D38" i="3"/>
  <c r="C38" i="3"/>
  <c r="D34" i="3"/>
  <c r="C34" i="3"/>
  <c r="D30" i="3"/>
  <c r="C30" i="3"/>
  <c r="D26" i="3"/>
  <c r="C26" i="3"/>
  <c r="D22" i="3"/>
  <c r="C22" i="3"/>
  <c r="D18" i="3"/>
  <c r="C18" i="3"/>
  <c r="D14" i="3"/>
  <c r="C14" i="3"/>
  <c r="D10" i="3"/>
  <c r="D6" i="3"/>
  <c r="C10" i="3"/>
  <c r="C6" i="3"/>
  <c r="C5" i="2"/>
  <c r="D5" i="2" s="1"/>
  <c r="C6" i="2"/>
  <c r="D6" i="2" s="1"/>
  <c r="C7" i="2"/>
  <c r="D7" i="2" s="1"/>
  <c r="C8" i="2"/>
  <c r="D8" i="2" s="1"/>
  <c r="C9" i="2"/>
  <c r="D9" i="2" s="1"/>
  <c r="C10" i="2"/>
  <c r="D10" i="2" s="1"/>
  <c r="C11" i="2"/>
  <c r="D11" i="2" s="1"/>
  <c r="C12" i="2"/>
  <c r="D12" i="2" s="1"/>
  <c r="C13" i="2"/>
  <c r="D13" i="2" s="1"/>
  <c r="C14" i="2"/>
  <c r="D14" i="2" s="1"/>
  <c r="C15" i="2"/>
  <c r="D15" i="2" s="1"/>
  <c r="C16" i="2"/>
  <c r="D16" i="2" s="1"/>
  <c r="C17" i="2"/>
  <c r="D17" i="2" s="1"/>
  <c r="C18" i="2"/>
  <c r="D18" i="2" s="1"/>
  <c r="C19" i="2"/>
  <c r="D19" i="2" s="1"/>
  <c r="C20" i="2"/>
  <c r="D20" i="2" s="1"/>
  <c r="C21" i="2"/>
  <c r="D21" i="2" s="1"/>
  <c r="C22" i="2"/>
  <c r="D22" i="2" s="1"/>
  <c r="C23" i="2"/>
  <c r="D23" i="2" s="1"/>
  <c r="C24" i="2"/>
  <c r="D24" i="2" s="1"/>
  <c r="C25" i="2"/>
  <c r="D25" i="2" s="1"/>
  <c r="C26" i="2"/>
  <c r="D26" i="2" s="1"/>
  <c r="C27" i="2"/>
  <c r="D27" i="2" s="1"/>
  <c r="C28" i="2"/>
  <c r="D28" i="2" s="1"/>
  <c r="C29" i="2"/>
  <c r="D29" i="2" s="1"/>
  <c r="C30" i="2"/>
  <c r="D30" i="2" s="1"/>
  <c r="C31" i="2"/>
  <c r="D31" i="2" s="1"/>
  <c r="C32" i="2"/>
  <c r="D32" i="2" s="1"/>
  <c r="C33" i="2"/>
  <c r="D33" i="2" s="1"/>
  <c r="C34" i="2"/>
  <c r="D34" i="2" s="1"/>
  <c r="C35" i="2"/>
  <c r="D35" i="2" s="1"/>
  <c r="C36" i="2"/>
  <c r="D36" i="2" s="1"/>
  <c r="C37" i="2"/>
  <c r="D37" i="2" s="1"/>
  <c r="C38" i="2"/>
  <c r="D38" i="2" s="1"/>
  <c r="C39" i="2"/>
  <c r="D39" i="2" s="1"/>
  <c r="C40" i="2"/>
  <c r="D40" i="2" s="1"/>
  <c r="C41" i="2"/>
  <c r="D41" i="2" s="1"/>
  <c r="C42" i="2"/>
  <c r="D42" i="2" s="1"/>
  <c r="C43" i="2"/>
  <c r="D43" i="2" s="1"/>
  <c r="C44" i="2"/>
  <c r="D44" i="2" s="1"/>
  <c r="C45" i="2"/>
  <c r="D45" i="2" s="1"/>
  <c r="C46" i="2"/>
  <c r="D46" i="2" s="1"/>
  <c r="C47" i="2"/>
  <c r="D47" i="2" s="1"/>
  <c r="C48" i="2"/>
  <c r="D48" i="2" s="1"/>
  <c r="C49" i="2"/>
  <c r="D49" i="2" s="1"/>
  <c r="C50" i="2"/>
  <c r="D50" i="2" s="1"/>
  <c r="C51" i="2"/>
  <c r="D51" i="2" s="1"/>
  <c r="C52" i="2"/>
  <c r="D52" i="2" s="1"/>
  <c r="C53" i="2"/>
  <c r="D53" i="2" s="1"/>
  <c r="C54" i="2"/>
  <c r="D54" i="2" s="1"/>
  <c r="C55" i="2"/>
  <c r="D55" i="2" s="1"/>
  <c r="C56" i="2"/>
  <c r="D56" i="2" s="1"/>
  <c r="C57" i="2"/>
  <c r="D57" i="2" s="1"/>
  <c r="C58" i="2"/>
  <c r="D58" i="2" s="1"/>
  <c r="C59" i="2"/>
  <c r="D59" i="2" s="1"/>
  <c r="C60" i="2"/>
  <c r="D60" i="2" s="1"/>
  <c r="D4" i="2"/>
</calcChain>
</file>

<file path=xl/sharedStrings.xml><?xml version="1.0" encoding="utf-8"?>
<sst xmlns="http://schemas.openxmlformats.org/spreadsheetml/2006/main" count="226" uniqueCount="113">
  <si>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</si>
  <si>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</si>
  <si>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</si>
  <si>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</si>
  <si>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</si>
  <si>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2025-01-02 5:09 am CST</t>
  </si>
  <si>
    <t>QRON628BIS</t>
  </si>
  <si>
    <t>Residential Property Prices for Romania, Index 2010=100, Quarterly, Not Seasonally Adjusted</t>
  </si>
  <si>
    <t>Data Updated: 2024-10-31</t>
  </si>
  <si>
    <t>observation_date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</si>
  <si>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</si>
  <si>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</si>
  <si>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</si>
  <si>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</si>
  <si>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</si>
  <si>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</si>
  <si>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</si>
  <si>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</si>
  <si>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</si>
  <si>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</si>
  <si>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</si>
  <si>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</si>
  <si>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</si>
  <si>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</si>
  <si>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</si>
  <si>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</si>
  <si>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</si>
  <si>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</si>
  <si>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</si>
  <si>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</si>
  <si>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</si>
  <si>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</si>
  <si>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</si>
  <si>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</si>
  <si>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</si>
  <si>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</si>
  <si>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</si>
  <si>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</si>
  <si>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</si>
  <si>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</si>
  <si>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</si>
  <si>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</si>
  <si>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</si>
  <si>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</si>
  <si>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</si>
  <si>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</si>
  <si>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</si>
  <si>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</si>
  <si>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</si>
  <si>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</si>
  <si>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</si>
  <si>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</si>
  <si>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</si>
  <si>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</si>
  <si>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</si>
  <si>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</si>
  <si>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</si>
  <si>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</si>
  <si>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</si>
  <si>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</si>
  <si>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</si>
  <si>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</si>
  <si>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2022-01-01</t>
  </si>
  <si>
    <t>2022-04-01</t>
  </si>
  <si>
    <t>2022-07-01</t>
  </si>
  <si>
    <t>2022-10-01</t>
  </si>
  <si>
    <t>2023-01-01</t>
  </si>
  <si>
    <t>2023-04-01</t>
  </si>
  <si>
    <t>2023-07-01</t>
  </si>
  <si>
    <t>2023-10-01</t>
  </si>
  <si>
    <t>2024-01-01</t>
  </si>
  <si>
    <t>2024-04-01</t>
  </si>
  <si>
    <t>https://fred.stlouisfed.org/series/QRON628BIS</t>
  </si>
  <si>
    <t>Indicele prețurilor pentru locuințe, cu bază 2010=100</t>
  </si>
  <si>
    <t>*</t>
  </si>
  <si>
    <t xml:space="preserve">Media </t>
  </si>
  <si>
    <t xml:space="preserve">Abaterea </t>
  </si>
  <si>
    <t>An</t>
  </si>
  <si>
    <t xml:space="preserve">Medie </t>
  </si>
  <si>
    <t xml:space="preserve">Abatere </t>
  </si>
  <si>
    <t xml:space="preserve">MM(4) </t>
  </si>
  <si>
    <t xml:space="preserve">Coef sez </t>
  </si>
  <si>
    <t>Trim I</t>
  </si>
  <si>
    <t>TRIM II</t>
  </si>
  <si>
    <t>TRIM III</t>
  </si>
  <si>
    <t>TRIM IV</t>
  </si>
  <si>
    <t>θ</t>
  </si>
  <si>
    <t xml:space="preserve">Comp sezoniera </t>
  </si>
  <si>
    <t xml:space="preserve">Com sezoniera </t>
  </si>
  <si>
    <t xml:space="preserve">Seria desezonalizata </t>
  </si>
  <si>
    <t>t</t>
  </si>
  <si>
    <t>MM(4) Z</t>
  </si>
  <si>
    <t>tZ</t>
  </si>
  <si>
    <t>t^2</t>
  </si>
  <si>
    <t>Medii</t>
  </si>
  <si>
    <t>T(t)=a+bt</t>
  </si>
  <si>
    <t>b=M(t*Z)-M(t)M(Z)/M(t^2)-[M(t)]^2</t>
  </si>
  <si>
    <t>b=</t>
  </si>
  <si>
    <t>M(z)=</t>
  </si>
  <si>
    <t>M(t)=</t>
  </si>
  <si>
    <t>M(t^2)=</t>
  </si>
  <si>
    <t>[M(t)]^2=</t>
  </si>
  <si>
    <t>M(tZ)=</t>
  </si>
  <si>
    <t>M(tz)-M(t)M(z)=</t>
  </si>
  <si>
    <t>M(t)M(z)=</t>
  </si>
  <si>
    <t>M(t^2)-[M(t)^2]=</t>
  </si>
  <si>
    <t>bM(t)=</t>
  </si>
  <si>
    <t>T=</t>
  </si>
  <si>
    <t>Trend</t>
  </si>
  <si>
    <t>t=59</t>
  </si>
  <si>
    <t>a=M(Z) -bM(t)=</t>
  </si>
  <si>
    <t>80.7715+0.5876*t</t>
  </si>
  <si>
    <t>T=80.7715+0.5876*t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</si>
</sst>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>
      <alignment wrapText="1"/>
    </xf>
    <xf numFmtId="0" fontId="0" fillId="2" borderId="0" xfId="0" applyFill="1"/>
    <xf numFmtId="164" fontId="0" fillId="2" borderId="0" xfId="0" applyNumberFormat="1" applyFill="1"/>
    <xf numFmtId="0" fontId="0" fillId="0" borderId="0" xfId="0" applyFill="1"/>
    <xf numFmtId="164" fontId="0" fillId="0" borderId="0" xfId="0" applyNumberFormat="1" applyFill="1"/>
    <xf numFmtId="0" fontId="0" fillId="0" borderId="0" xfId="0" applyAlignment="1">
      <alignment horizontal="center" vertical="center"/>
    </xf>
    <xf numFmtId="0" fontId="3" fillId="0" borderId="0" xfId="0" applyFont="1"/>
    <xf numFmtId="14" fontId="0" fillId="3" borderId="0" xfId="0" applyNumberFormat="1" applyFill="1"/>
    <xf numFmtId="164" fontId="0" fillId="3" borderId="0" xfId="0" applyNumberFormat="1" applyFill="1"/>
    <xf numFmtId="0" fontId="4" fillId="2" borderId="0" xfId="0" applyFont="1" applyFill="1"/>
    <xf numFmtId="16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o-RO"/>
              <a:t>Indicele</a:t>
            </a:r>
            <a:r>
              <a:rPr lang="ro-RO" baseline="0"/>
              <a:t> prețului pentru locuințe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proiect!$A$2:$A$63</c:f>
              <c:strCache>
                <c:ptCount val="62"/>
                <c:pt idx="0">
                  <c:v>2009-01-01</c:v>
                </c:pt>
                <c:pt idx="1">
                  <c:v>2009-04-01</c:v>
                </c:pt>
                <c:pt idx="2">
                  <c:v>2009-07-01</c:v>
                </c:pt>
                <c:pt idx="3">
                  <c:v>2009-10-01</c:v>
                </c:pt>
                <c:pt idx="4">
                  <c:v>2010-01-01</c:v>
                </c:pt>
                <c:pt idx="5">
                  <c:v>2010-04-01</c:v>
                </c:pt>
                <c:pt idx="6">
                  <c:v>2010-07-01</c:v>
                </c:pt>
                <c:pt idx="7">
                  <c:v>2010-10-01</c:v>
                </c:pt>
                <c:pt idx="8">
                  <c:v>2011-01-01</c:v>
                </c:pt>
                <c:pt idx="9">
                  <c:v>2011-04-01</c:v>
                </c:pt>
                <c:pt idx="10">
                  <c:v>2011-07-01</c:v>
                </c:pt>
                <c:pt idx="11">
                  <c:v>2011-10-01</c:v>
                </c:pt>
                <c:pt idx="12">
                  <c:v>2012-01-01</c:v>
                </c:pt>
                <c:pt idx="13">
                  <c:v>2012-04-01</c:v>
                </c:pt>
                <c:pt idx="14">
                  <c:v>2012-07-01</c:v>
                </c:pt>
                <c:pt idx="15">
                  <c:v>2012-10-01</c:v>
                </c:pt>
                <c:pt idx="16">
                  <c:v>2013-01-01</c:v>
                </c:pt>
                <c:pt idx="17">
                  <c:v>2013-04-01</c:v>
                </c:pt>
                <c:pt idx="18">
                  <c:v>2013-07-01</c:v>
                </c:pt>
                <c:pt idx="19">
                  <c:v>2013-10-01</c:v>
                </c:pt>
                <c:pt idx="20">
                  <c:v>2014-01-01</c:v>
                </c:pt>
                <c:pt idx="21">
                  <c:v>2014-04-01</c:v>
                </c:pt>
                <c:pt idx="22">
                  <c:v>2014-07-01</c:v>
                </c:pt>
                <c:pt idx="23">
                  <c:v>2014-10-01</c:v>
                </c:pt>
                <c:pt idx="24">
                  <c:v>2015-01-01</c:v>
                </c:pt>
                <c:pt idx="25">
                  <c:v>2015-04-01</c:v>
                </c:pt>
                <c:pt idx="26">
                  <c:v>2015-07-01</c:v>
                </c:pt>
                <c:pt idx="27">
                  <c:v>2015-10-01</c:v>
                </c:pt>
                <c:pt idx="28">
                  <c:v>2016-01-01</c:v>
                </c:pt>
                <c:pt idx="29">
                  <c:v>2016-04-01</c:v>
                </c:pt>
                <c:pt idx="30">
                  <c:v>2016-07-01</c:v>
                </c:pt>
                <c:pt idx="31">
                  <c:v>2016-10-01</c:v>
                </c:pt>
                <c:pt idx="32">
                  <c:v>2017-01-01</c:v>
                </c:pt>
                <c:pt idx="33">
                  <c:v>2017-04-01</c:v>
                </c:pt>
                <c:pt idx="34">
                  <c:v>2017-07-01</c:v>
                </c:pt>
                <c:pt idx="35">
                  <c:v>2017-10-01</c:v>
                </c:pt>
                <c:pt idx="36">
                  <c:v>2018-01-01</c:v>
                </c:pt>
                <c:pt idx="37">
                  <c:v>2018-04-01</c:v>
                </c:pt>
                <c:pt idx="38">
                  <c:v>2018-07-01</c:v>
                </c:pt>
                <c:pt idx="39">
                  <c:v>2018-10-01</c:v>
                </c:pt>
                <c:pt idx="40">
                  <c:v>2019-01-01</c:v>
                </c:pt>
                <c:pt idx="41">
                  <c:v>2019-04-01</c:v>
                </c:pt>
                <c:pt idx="42">
                  <c:v>2019-07-01</c:v>
                </c:pt>
                <c:pt idx="43">
                  <c:v>2019-10-01</c:v>
                </c:pt>
                <c:pt idx="44">
                  <c:v>2020-01-01</c:v>
                </c:pt>
                <c:pt idx="45">
                  <c:v>2020-04-01</c:v>
                </c:pt>
                <c:pt idx="46">
                  <c:v>2020-07-01</c:v>
                </c:pt>
                <c:pt idx="47">
                  <c:v>2020-10-01</c:v>
                </c:pt>
                <c:pt idx="48">
                  <c:v>2021-01-01</c:v>
                </c:pt>
                <c:pt idx="49">
                  <c:v>2021-04-01</c:v>
                </c:pt>
                <c:pt idx="50">
                  <c:v>2021-07-01</c:v>
                </c:pt>
                <c:pt idx="51">
                  <c:v>2021-10-01</c:v>
                </c:pt>
                <c:pt idx="52">
                  <c:v>2022-01-01</c:v>
                </c:pt>
                <c:pt idx="53">
                  <c:v>2022-04-01</c:v>
                </c:pt>
                <c:pt idx="54">
                  <c:v>2022-07-01</c:v>
                </c:pt>
                <c:pt idx="55">
                  <c:v>2022-10-01</c:v>
                </c:pt>
                <c:pt idx="56">
                  <c:v>2023-01-01</c:v>
                </c:pt>
                <c:pt idx="57">
                  <c:v>2023-04-01</c:v>
                </c:pt>
                <c:pt idx="58">
                  <c:v>2023-07-01</c:v>
                </c:pt>
                <c:pt idx="59">
                  <c:v>2023-10-01</c:v>
                </c:pt>
                <c:pt idx="60">
                  <c:v>2024-01-01</c:v>
                </c:pt>
                <c:pt idx="61">
                  <c:v>2024-04-01</c:v>
                </c:pt>
              </c:strCache>
            </c:strRef>
          </c:cat>
          <c:val>
            <c:numRef>
              <c:f>proiect!$B$2:$B$63</c:f>
              <c:numCache>
                <c:formatCode>0.0000</c:formatCode>
                <c:ptCount val="62"/>
                <c:pt idx="0">
                  <c:v>111.2971</c:v>
                </c:pt>
                <c:pt idx="1">
                  <c:v>106.2762</c:v>
                </c:pt>
                <c:pt idx="2">
                  <c:v>106.2762</c:v>
                </c:pt>
                <c:pt idx="3">
                  <c:v>109.6234</c:v>
                </c:pt>
                <c:pt idx="4">
                  <c:v>103.7657</c:v>
                </c:pt>
                <c:pt idx="5">
                  <c:v>102.0921</c:v>
                </c:pt>
                <c:pt idx="6">
                  <c:v>97.907899999999998</c:v>
                </c:pt>
                <c:pt idx="7">
                  <c:v>96.234300000000005</c:v>
                </c:pt>
                <c:pt idx="8">
                  <c:v>92.050200000000004</c:v>
                </c:pt>
                <c:pt idx="9">
                  <c:v>90.376599999999996</c:v>
                </c:pt>
                <c:pt idx="10">
                  <c:v>85.355599999999995</c:v>
                </c:pt>
                <c:pt idx="11">
                  <c:v>82.845200000000006</c:v>
                </c:pt>
                <c:pt idx="12">
                  <c:v>85.355599999999995</c:v>
                </c:pt>
                <c:pt idx="13">
                  <c:v>84.518799999999999</c:v>
                </c:pt>
                <c:pt idx="14">
                  <c:v>81.171499999999995</c:v>
                </c:pt>
                <c:pt idx="15">
                  <c:v>82.008399999999995</c:v>
                </c:pt>
                <c:pt idx="16">
                  <c:v>84.518799999999999</c:v>
                </c:pt>
                <c:pt idx="17">
                  <c:v>83.682000000000002</c:v>
                </c:pt>
                <c:pt idx="18">
                  <c:v>82.008399999999995</c:v>
                </c:pt>
                <c:pt idx="19">
                  <c:v>82.008399999999995</c:v>
                </c:pt>
                <c:pt idx="20">
                  <c:v>82.008399999999995</c:v>
                </c:pt>
                <c:pt idx="21">
                  <c:v>81.171499999999995</c:v>
                </c:pt>
                <c:pt idx="22">
                  <c:v>80.334699999999998</c:v>
                </c:pt>
                <c:pt idx="23">
                  <c:v>82.008399999999995</c:v>
                </c:pt>
                <c:pt idx="24">
                  <c:v>84.518799999999999</c:v>
                </c:pt>
                <c:pt idx="25">
                  <c:v>83.682000000000002</c:v>
                </c:pt>
                <c:pt idx="26">
                  <c:v>82.845200000000006</c:v>
                </c:pt>
                <c:pt idx="27">
                  <c:v>83.682000000000002</c:v>
                </c:pt>
                <c:pt idx="28">
                  <c:v>87.029300000000006</c:v>
                </c:pt>
                <c:pt idx="29">
                  <c:v>89.539699999999996</c:v>
                </c:pt>
                <c:pt idx="30">
                  <c:v>88.7029</c:v>
                </c:pt>
                <c:pt idx="31">
                  <c:v>90.376599999999996</c:v>
                </c:pt>
                <c:pt idx="32">
                  <c:v>91.213399999999993</c:v>
                </c:pt>
                <c:pt idx="33">
                  <c:v>95.397499999999994</c:v>
                </c:pt>
                <c:pt idx="34">
                  <c:v>93.723799999999997</c:v>
                </c:pt>
                <c:pt idx="35">
                  <c:v>95.397499999999994</c:v>
                </c:pt>
                <c:pt idx="36">
                  <c:v>97.071100000000001</c:v>
                </c:pt>
                <c:pt idx="37">
                  <c:v>100.41840000000001</c:v>
                </c:pt>
                <c:pt idx="38">
                  <c:v>99.581599999999995</c:v>
                </c:pt>
                <c:pt idx="39">
                  <c:v>100.41840000000001</c:v>
                </c:pt>
                <c:pt idx="40">
                  <c:v>100.41840000000001</c:v>
                </c:pt>
                <c:pt idx="41">
                  <c:v>102.0921</c:v>
                </c:pt>
                <c:pt idx="42">
                  <c:v>103.7657</c:v>
                </c:pt>
                <c:pt idx="43">
                  <c:v>104.60250000000001</c:v>
                </c:pt>
                <c:pt idx="44">
                  <c:v>108.78660000000001</c:v>
                </c:pt>
                <c:pt idx="45">
                  <c:v>108.78660000000001</c:v>
                </c:pt>
                <c:pt idx="46">
                  <c:v>105.4393</c:v>
                </c:pt>
                <c:pt idx="47">
                  <c:v>107.113</c:v>
                </c:pt>
                <c:pt idx="48">
                  <c:v>109.6234</c:v>
                </c:pt>
                <c:pt idx="49">
                  <c:v>112.1339</c:v>
                </c:pt>
                <c:pt idx="50">
                  <c:v>112.1339</c:v>
                </c:pt>
                <c:pt idx="51">
                  <c:v>115.4812</c:v>
                </c:pt>
                <c:pt idx="52">
                  <c:v>117.15479999999999</c:v>
                </c:pt>
                <c:pt idx="53">
                  <c:v>121.3389</c:v>
                </c:pt>
                <c:pt idx="54">
                  <c:v>119.6653</c:v>
                </c:pt>
                <c:pt idx="55">
                  <c:v>123.01260000000001</c:v>
                </c:pt>
                <c:pt idx="56">
                  <c:v>122.17570000000001</c:v>
                </c:pt>
                <c:pt idx="57">
                  <c:v>121.3389</c:v>
                </c:pt>
                <c:pt idx="58">
                  <c:v>125.523</c:v>
                </c:pt>
                <c:pt idx="59">
                  <c:v>127.19670000000001</c:v>
                </c:pt>
                <c:pt idx="60">
                  <c:v>128.87029999999999</c:v>
                </c:pt>
                <c:pt idx="61">
                  <c:v>129.7071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17-4394-9A49-6A64B5EDB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1961600"/>
        <c:axId val="541961928"/>
      </c:lineChart>
      <c:catAx>
        <c:axId val="541961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61928"/>
        <c:crosses val="autoZero"/>
        <c:auto val="1"/>
        <c:lblAlgn val="ctr"/>
        <c:lblOffset val="100"/>
        <c:noMultiLvlLbl val="0"/>
      </c:catAx>
      <c:valAx>
        <c:axId val="541961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9616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IPL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proiect!$B$4:$B$61</c:f>
              <c:numCache>
                <c:formatCode>0.0000</c:formatCode>
                <c:ptCount val="58"/>
                <c:pt idx="0">
                  <c:v>106.2762</c:v>
                </c:pt>
                <c:pt idx="1">
                  <c:v>109.6234</c:v>
                </c:pt>
                <c:pt idx="2">
                  <c:v>103.7657</c:v>
                </c:pt>
                <c:pt idx="3">
                  <c:v>102.0921</c:v>
                </c:pt>
                <c:pt idx="4">
                  <c:v>97.907899999999998</c:v>
                </c:pt>
                <c:pt idx="5">
                  <c:v>96.234300000000005</c:v>
                </c:pt>
                <c:pt idx="6">
                  <c:v>92.050200000000004</c:v>
                </c:pt>
                <c:pt idx="7">
                  <c:v>90.376599999999996</c:v>
                </c:pt>
                <c:pt idx="8">
                  <c:v>85.355599999999995</c:v>
                </c:pt>
                <c:pt idx="9">
                  <c:v>82.845200000000006</c:v>
                </c:pt>
                <c:pt idx="10">
                  <c:v>85.355599999999995</c:v>
                </c:pt>
                <c:pt idx="11">
                  <c:v>84.518799999999999</c:v>
                </c:pt>
                <c:pt idx="12">
                  <c:v>81.171499999999995</c:v>
                </c:pt>
                <c:pt idx="13">
                  <c:v>82.008399999999995</c:v>
                </c:pt>
                <c:pt idx="14">
                  <c:v>84.518799999999999</c:v>
                </c:pt>
                <c:pt idx="15">
                  <c:v>83.682000000000002</c:v>
                </c:pt>
                <c:pt idx="16">
                  <c:v>82.008399999999995</c:v>
                </c:pt>
                <c:pt idx="17">
                  <c:v>82.008399999999995</c:v>
                </c:pt>
                <c:pt idx="18">
                  <c:v>82.008399999999995</c:v>
                </c:pt>
                <c:pt idx="19">
                  <c:v>81.171499999999995</c:v>
                </c:pt>
                <c:pt idx="20">
                  <c:v>80.334699999999998</c:v>
                </c:pt>
                <c:pt idx="21">
                  <c:v>82.008399999999995</c:v>
                </c:pt>
                <c:pt idx="22">
                  <c:v>84.518799999999999</c:v>
                </c:pt>
                <c:pt idx="23">
                  <c:v>83.682000000000002</c:v>
                </c:pt>
                <c:pt idx="24">
                  <c:v>82.845200000000006</c:v>
                </c:pt>
                <c:pt idx="25">
                  <c:v>83.682000000000002</c:v>
                </c:pt>
                <c:pt idx="26">
                  <c:v>87.029300000000006</c:v>
                </c:pt>
                <c:pt idx="27">
                  <c:v>89.539699999999996</c:v>
                </c:pt>
                <c:pt idx="28">
                  <c:v>88.7029</c:v>
                </c:pt>
                <c:pt idx="29">
                  <c:v>90.376599999999996</c:v>
                </c:pt>
                <c:pt idx="30">
                  <c:v>91.213399999999993</c:v>
                </c:pt>
                <c:pt idx="31">
                  <c:v>95.397499999999994</c:v>
                </c:pt>
                <c:pt idx="32">
                  <c:v>93.723799999999997</c:v>
                </c:pt>
                <c:pt idx="33">
                  <c:v>95.397499999999994</c:v>
                </c:pt>
                <c:pt idx="34">
                  <c:v>97.071100000000001</c:v>
                </c:pt>
                <c:pt idx="35">
                  <c:v>100.41840000000001</c:v>
                </c:pt>
                <c:pt idx="36">
                  <c:v>99.581599999999995</c:v>
                </c:pt>
                <c:pt idx="37">
                  <c:v>100.41840000000001</c:v>
                </c:pt>
                <c:pt idx="38">
                  <c:v>100.41840000000001</c:v>
                </c:pt>
                <c:pt idx="39">
                  <c:v>102.0921</c:v>
                </c:pt>
                <c:pt idx="40">
                  <c:v>103.7657</c:v>
                </c:pt>
                <c:pt idx="41">
                  <c:v>104.60250000000001</c:v>
                </c:pt>
                <c:pt idx="42">
                  <c:v>108.78660000000001</c:v>
                </c:pt>
                <c:pt idx="43">
                  <c:v>108.78660000000001</c:v>
                </c:pt>
                <c:pt idx="44">
                  <c:v>105.4393</c:v>
                </c:pt>
                <c:pt idx="45">
                  <c:v>107.113</c:v>
                </c:pt>
                <c:pt idx="46">
                  <c:v>109.6234</c:v>
                </c:pt>
                <c:pt idx="47">
                  <c:v>112.1339</c:v>
                </c:pt>
                <c:pt idx="48">
                  <c:v>112.1339</c:v>
                </c:pt>
                <c:pt idx="49">
                  <c:v>115.4812</c:v>
                </c:pt>
                <c:pt idx="50">
                  <c:v>117.15479999999999</c:v>
                </c:pt>
                <c:pt idx="51">
                  <c:v>121.3389</c:v>
                </c:pt>
                <c:pt idx="52">
                  <c:v>119.6653</c:v>
                </c:pt>
                <c:pt idx="53">
                  <c:v>123.01260000000001</c:v>
                </c:pt>
                <c:pt idx="54">
                  <c:v>122.17570000000001</c:v>
                </c:pt>
                <c:pt idx="55">
                  <c:v>121.3389</c:v>
                </c:pt>
                <c:pt idx="56">
                  <c:v>125.523</c:v>
                </c:pt>
                <c:pt idx="57">
                  <c:v>127.19670000000001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FA-4E16-9979-CCD3490670A2}"/>
            </c:ext>
          </c:extLst>
        </c:ser>
        <c:ser>
          <c:idx val="1"/>
          <c:order val="1"/>
          <c:tx>
            <c:v>IPL_desezonalizat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proiect!$F$4:$F$61</c:f>
              <c:numCache>
                <c:formatCode>0.0000</c:formatCode>
                <c:ptCount val="58"/>
                <c:pt idx="0">
                  <c:v>107.22659724702382</c:v>
                </c:pt>
                <c:pt idx="1">
                  <c:v>109.74392474702381</c:v>
                </c:pt>
                <c:pt idx="2">
                  <c:v>103.45439212797619</c:v>
                </c:pt>
                <c:pt idx="3">
                  <c:v>101.3324858779762</c:v>
                </c:pt>
                <c:pt idx="4">
                  <c:v>98.858297247023813</c:v>
                </c:pt>
                <c:pt idx="5">
                  <c:v>96.354824747023812</c:v>
                </c:pt>
                <c:pt idx="6">
                  <c:v>91.7388921279762</c:v>
                </c:pt>
                <c:pt idx="7">
                  <c:v>89.616985877976191</c:v>
                </c:pt>
                <c:pt idx="8">
                  <c:v>86.305997247023811</c:v>
                </c:pt>
                <c:pt idx="9">
                  <c:v>82.965724747023813</c:v>
                </c:pt>
                <c:pt idx="10">
                  <c:v>85.044292127976192</c:v>
                </c:pt>
                <c:pt idx="11">
                  <c:v>83.759185877976194</c:v>
                </c:pt>
                <c:pt idx="12">
                  <c:v>82.12189724702381</c:v>
                </c:pt>
                <c:pt idx="13">
                  <c:v>82.128924747023802</c:v>
                </c:pt>
                <c:pt idx="14">
                  <c:v>84.207492127976195</c:v>
                </c:pt>
                <c:pt idx="15">
                  <c:v>82.922385877976197</c:v>
                </c:pt>
                <c:pt idx="16">
                  <c:v>82.95879724702381</c:v>
                </c:pt>
                <c:pt idx="17">
                  <c:v>82.128924747023802</c:v>
                </c:pt>
                <c:pt idx="18">
                  <c:v>81.697092127976191</c:v>
                </c:pt>
                <c:pt idx="19">
                  <c:v>80.411885877976189</c:v>
                </c:pt>
                <c:pt idx="20">
                  <c:v>81.285097247023813</c:v>
                </c:pt>
                <c:pt idx="21">
                  <c:v>82.128924747023802</c:v>
                </c:pt>
                <c:pt idx="22">
                  <c:v>84.207492127976195</c:v>
                </c:pt>
                <c:pt idx="23">
                  <c:v>82.922385877976197</c:v>
                </c:pt>
                <c:pt idx="24">
                  <c:v>83.795597247023821</c:v>
                </c:pt>
                <c:pt idx="25">
                  <c:v>83.80252474702381</c:v>
                </c:pt>
                <c:pt idx="26">
                  <c:v>86.717992127976203</c:v>
                </c:pt>
                <c:pt idx="27">
                  <c:v>88.780085877976191</c:v>
                </c:pt>
                <c:pt idx="28">
                  <c:v>89.653297247023815</c:v>
                </c:pt>
                <c:pt idx="29">
                  <c:v>90.497124747023804</c:v>
                </c:pt>
                <c:pt idx="30">
                  <c:v>90.902092127976189</c:v>
                </c:pt>
                <c:pt idx="31">
                  <c:v>94.637885877976188</c:v>
                </c:pt>
                <c:pt idx="32">
                  <c:v>94.674197247023812</c:v>
                </c:pt>
                <c:pt idx="33">
                  <c:v>95.518024747023802</c:v>
                </c:pt>
                <c:pt idx="34">
                  <c:v>96.759792127976198</c:v>
                </c:pt>
                <c:pt idx="35">
                  <c:v>99.6587858779762</c:v>
                </c:pt>
                <c:pt idx="36">
                  <c:v>100.53199724702381</c:v>
                </c:pt>
                <c:pt idx="37">
                  <c:v>100.53892474702381</c:v>
                </c:pt>
                <c:pt idx="38">
                  <c:v>100.1070921279762</c:v>
                </c:pt>
                <c:pt idx="39">
                  <c:v>101.3324858779762</c:v>
                </c:pt>
                <c:pt idx="40">
                  <c:v>104.71609724702381</c:v>
                </c:pt>
                <c:pt idx="41">
                  <c:v>104.72302474702381</c:v>
                </c:pt>
                <c:pt idx="42">
                  <c:v>108.4752921279762</c:v>
                </c:pt>
                <c:pt idx="43">
                  <c:v>108.0269858779762</c:v>
                </c:pt>
                <c:pt idx="44">
                  <c:v>106.38969724702382</c:v>
                </c:pt>
                <c:pt idx="45">
                  <c:v>107.23352474702381</c:v>
                </c:pt>
                <c:pt idx="46">
                  <c:v>109.3120921279762</c:v>
                </c:pt>
                <c:pt idx="47">
                  <c:v>111.37428587797619</c:v>
                </c:pt>
                <c:pt idx="48">
                  <c:v>113.08429724702381</c:v>
                </c:pt>
                <c:pt idx="49">
                  <c:v>115.60172474702381</c:v>
                </c:pt>
                <c:pt idx="50">
                  <c:v>116.84349212797619</c:v>
                </c:pt>
                <c:pt idx="51">
                  <c:v>120.57928587797619</c:v>
                </c:pt>
                <c:pt idx="52">
                  <c:v>120.61569724702382</c:v>
                </c:pt>
                <c:pt idx="53">
                  <c:v>123.13312474702381</c:v>
                </c:pt>
                <c:pt idx="54">
                  <c:v>121.8643921279762</c:v>
                </c:pt>
                <c:pt idx="55">
                  <c:v>120.57928587797619</c:v>
                </c:pt>
                <c:pt idx="56">
                  <c:v>126.47339724702381</c:v>
                </c:pt>
                <c:pt idx="57">
                  <c:v>127.31722474702381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FA-4E16-9979-CCD3490670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5694840"/>
        <c:axId val="715694512"/>
      </c:lineChart>
      <c:catAx>
        <c:axId val="715694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94512"/>
        <c:crosses val="autoZero"/>
        <c:auto val="1"/>
        <c:lblAlgn val="ctr"/>
        <c:lblOffset val="100"/>
        <c:noMultiLvlLbl val="0"/>
      </c:catAx>
      <c:valAx>
        <c:axId val="715694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5694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4.0257874015748034E-2"/>
                  <c:y val="-0.1394382473024205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val>
            <c:numRef>
              <c:f>trend!$T$4:$T$61</c:f>
              <c:numCache>
                <c:formatCode>General</c:formatCode>
                <c:ptCount val="58"/>
                <c:pt idx="0">
                  <c:v>106.2762</c:v>
                </c:pt>
                <c:pt idx="1">
                  <c:v>109.6234</c:v>
                </c:pt>
                <c:pt idx="2">
                  <c:v>103.7657</c:v>
                </c:pt>
                <c:pt idx="3">
                  <c:v>102.0921</c:v>
                </c:pt>
                <c:pt idx="4">
                  <c:v>97.907899999999998</c:v>
                </c:pt>
                <c:pt idx="5">
                  <c:v>96.234300000000005</c:v>
                </c:pt>
                <c:pt idx="6">
                  <c:v>92.050200000000004</c:v>
                </c:pt>
                <c:pt idx="7">
                  <c:v>90.376599999999996</c:v>
                </c:pt>
                <c:pt idx="8">
                  <c:v>85.355599999999995</c:v>
                </c:pt>
                <c:pt idx="9">
                  <c:v>82.845200000000006</c:v>
                </c:pt>
                <c:pt idx="10">
                  <c:v>85.355599999999995</c:v>
                </c:pt>
                <c:pt idx="11">
                  <c:v>84.518799999999999</c:v>
                </c:pt>
                <c:pt idx="12">
                  <c:v>81.171499999999995</c:v>
                </c:pt>
                <c:pt idx="13">
                  <c:v>82.008399999999995</c:v>
                </c:pt>
                <c:pt idx="14">
                  <c:v>84.518799999999999</c:v>
                </c:pt>
                <c:pt idx="15">
                  <c:v>83.682000000000002</c:v>
                </c:pt>
                <c:pt idx="16">
                  <c:v>82.008399999999995</c:v>
                </c:pt>
                <c:pt idx="17">
                  <c:v>82.008399999999995</c:v>
                </c:pt>
                <c:pt idx="18">
                  <c:v>82.008399999999995</c:v>
                </c:pt>
                <c:pt idx="19">
                  <c:v>81.171499999999995</c:v>
                </c:pt>
                <c:pt idx="20">
                  <c:v>80.334699999999998</c:v>
                </c:pt>
                <c:pt idx="21">
                  <c:v>82.008399999999995</c:v>
                </c:pt>
                <c:pt idx="22">
                  <c:v>84.518799999999999</c:v>
                </c:pt>
                <c:pt idx="23">
                  <c:v>83.682000000000002</c:v>
                </c:pt>
                <c:pt idx="24">
                  <c:v>82.845200000000006</c:v>
                </c:pt>
                <c:pt idx="25">
                  <c:v>83.682000000000002</c:v>
                </c:pt>
                <c:pt idx="26">
                  <c:v>87.029300000000006</c:v>
                </c:pt>
                <c:pt idx="27">
                  <c:v>89.539699999999996</c:v>
                </c:pt>
                <c:pt idx="28">
                  <c:v>88.7029</c:v>
                </c:pt>
                <c:pt idx="29">
                  <c:v>90.376599999999996</c:v>
                </c:pt>
                <c:pt idx="30">
                  <c:v>91.213399999999993</c:v>
                </c:pt>
                <c:pt idx="31">
                  <c:v>95.397499999999994</c:v>
                </c:pt>
                <c:pt idx="32">
                  <c:v>93.723799999999997</c:v>
                </c:pt>
                <c:pt idx="33">
                  <c:v>95.397499999999994</c:v>
                </c:pt>
                <c:pt idx="34">
                  <c:v>97.071100000000001</c:v>
                </c:pt>
                <c:pt idx="35">
                  <c:v>100.41840000000001</c:v>
                </c:pt>
                <c:pt idx="36">
                  <c:v>99.581599999999995</c:v>
                </c:pt>
                <c:pt idx="37">
                  <c:v>100.41840000000001</c:v>
                </c:pt>
                <c:pt idx="38">
                  <c:v>100.41840000000001</c:v>
                </c:pt>
                <c:pt idx="39">
                  <c:v>102.0921</c:v>
                </c:pt>
                <c:pt idx="40">
                  <c:v>103.7657</c:v>
                </c:pt>
                <c:pt idx="41">
                  <c:v>104.60250000000001</c:v>
                </c:pt>
                <c:pt idx="42">
                  <c:v>108.78660000000001</c:v>
                </c:pt>
                <c:pt idx="43">
                  <c:v>108.78660000000001</c:v>
                </c:pt>
                <c:pt idx="44">
                  <c:v>105.4393</c:v>
                </c:pt>
                <c:pt idx="45">
                  <c:v>107.113</c:v>
                </c:pt>
                <c:pt idx="46">
                  <c:v>109.6234</c:v>
                </c:pt>
                <c:pt idx="47">
                  <c:v>112.1339</c:v>
                </c:pt>
                <c:pt idx="48">
                  <c:v>112.1339</c:v>
                </c:pt>
                <c:pt idx="49">
                  <c:v>115.4812</c:v>
                </c:pt>
                <c:pt idx="50">
                  <c:v>117.15479999999999</c:v>
                </c:pt>
                <c:pt idx="51">
                  <c:v>121.3389</c:v>
                </c:pt>
                <c:pt idx="52">
                  <c:v>119.6653</c:v>
                </c:pt>
                <c:pt idx="53">
                  <c:v>123.01260000000001</c:v>
                </c:pt>
                <c:pt idx="54">
                  <c:v>122.17570000000001</c:v>
                </c:pt>
                <c:pt idx="55">
                  <c:v>121.3389</c:v>
                </c:pt>
                <c:pt idx="56">
                  <c:v>125.523</c:v>
                </c:pt>
                <c:pt idx="57">
                  <c:v>127.19670000000001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A-45EA-945C-130B29944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8842648"/>
        <c:axId val="598841008"/>
      </c:lineChart>
      <c:catAx>
        <c:axId val="5988426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41008"/>
        <c:crosses val="autoZero"/>
        <c:auto val="1"/>
        <c:lblAlgn val="ctr"/>
        <c:lblOffset val="100"/>
        <c:noMultiLvlLbl val="0"/>
      </c:catAx>
      <c:valAx>
        <c:axId val="59884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8426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579120</xdr:colOff>
      <xdr:row>0</xdr:row>
      <xdr:rowOff>7620</xdr:rowOff>
    </xdr:from>
    <xdr:ext cx="741421" cy="20319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17EBA0D-E312-4264-B6A9-C2ADB44F6FAF}"/>
                </a:ext>
              </a:extLst>
            </xdr:cNvPr>
            <xdr:cNvSpPr txBox="1"/>
          </xdr:nvSpPr>
          <xdr:spPr>
            <a:xfrm>
              <a:off x="5859780" y="7620"/>
              <a:ext cx="741421" cy="2031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sSub>
                          <m:sSubPr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b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sz="1100" i="1">
                        <a:latin typeface="Cambria Math" panose="02040503050406030204" pitchFamily="18" charset="0"/>
                      </a:rPr>
                      <m:t>𝑧</m:t>
                    </m:r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17EBA0D-E312-4264-B6A9-C2ADB44F6FAF}"/>
                </a:ext>
              </a:extLst>
            </xdr:cNvPr>
            <xdr:cNvSpPr txBox="1"/>
          </xdr:nvSpPr>
          <xdr:spPr>
            <a:xfrm>
              <a:off x="5859780" y="7620"/>
              <a:ext cx="741421" cy="2031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𝑠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_(</a:t>
              </a:r>
              <a:r>
                <a:rPr lang="en-US" sz="1100" i="0">
                  <a:latin typeface="Cambria Math" panose="02040503050406030204" pitchFamily="18" charset="0"/>
                </a:rPr>
                <a:t>𝑡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𝑗 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r>
                <a:rPr lang="en-US" sz="1100" i="0">
                  <a:latin typeface="Cambria Math" panose="02040503050406030204" pitchFamily="18" charset="0"/>
                </a:rPr>
                <a:t>=𝑦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𝑡−𝑧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190500</xdr:colOff>
      <xdr:row>72</xdr:row>
      <xdr:rowOff>167640</xdr:rowOff>
    </xdr:from>
    <xdr:ext cx="737574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3908104-3255-48BB-9A8C-2855EA25790D}"/>
                </a:ext>
              </a:extLst>
            </xdr:cNvPr>
            <xdr:cNvSpPr txBox="1"/>
          </xdr:nvSpPr>
          <xdr:spPr>
            <a:xfrm>
              <a:off x="7040880" y="13335000"/>
              <a:ext cx="737574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𝑦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acc>
                          <m:accPr>
                            <m:chr m:val="̂"/>
                            <m:ctrlPr>
                              <a:rPr 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accPr>
                          <m:e>
                            <m:r>
                              <a:rPr lang="en-US" sz="110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e>
                        </m:acc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  <m:r>
                      <a:rPr lang="en-US" sz="1100" i="0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̂"/>
                        <m:ctrlPr>
                          <a:rPr 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43908104-3255-48BB-9A8C-2855EA25790D}"/>
                </a:ext>
              </a:extLst>
            </xdr:cNvPr>
            <xdr:cNvSpPr txBox="1"/>
          </xdr:nvSpPr>
          <xdr:spPr>
            <a:xfrm>
              <a:off x="7040880" y="13335000"/>
              <a:ext cx="737574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𝑦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̂_</a:t>
              </a:r>
              <a:r>
                <a:rPr lang="en-US" sz="1100" i="0">
                  <a:latin typeface="Cambria Math" panose="02040503050406030204" pitchFamily="18" charset="0"/>
                </a:rPr>
                <a:t>𝑘=𝑇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̂_</a:t>
              </a:r>
              <a:r>
                <a:rPr lang="en-US" sz="1100" i="0">
                  <a:latin typeface="Cambria Math" panose="02040503050406030204" pitchFamily="18" charset="0"/>
                </a:rPr>
                <a:t>𝑘+𝑠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182880</xdr:colOff>
      <xdr:row>72</xdr:row>
      <xdr:rowOff>167640</xdr:rowOff>
    </xdr:from>
    <xdr:ext cx="118879" cy="1803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43687F4-87DA-4892-B9E6-4BB38ADC81F9}"/>
                </a:ext>
              </a:extLst>
            </xdr:cNvPr>
            <xdr:cNvSpPr txBox="1"/>
          </xdr:nvSpPr>
          <xdr:spPr>
            <a:xfrm>
              <a:off x="4533900" y="13335000"/>
              <a:ext cx="11887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𝑇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43687F4-87DA-4892-B9E6-4BB38ADC81F9}"/>
                </a:ext>
              </a:extLst>
            </xdr:cNvPr>
            <xdr:cNvSpPr txBox="1"/>
          </xdr:nvSpPr>
          <xdr:spPr>
            <a:xfrm>
              <a:off x="4533900" y="13335000"/>
              <a:ext cx="118879" cy="1803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𝑇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632460</xdr:colOff>
      <xdr:row>72</xdr:row>
      <xdr:rowOff>175260</xdr:rowOff>
    </xdr:from>
    <xdr:ext cx="99899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E26D2CB-F246-4618-BEDC-AAB5256D275B}"/>
                </a:ext>
              </a:extLst>
            </xdr:cNvPr>
            <xdr:cNvSpPr txBox="1"/>
          </xdr:nvSpPr>
          <xdr:spPr>
            <a:xfrm>
              <a:off x="5913120" y="13342620"/>
              <a:ext cx="998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</m:acc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7E26D2CB-F246-4618-BEDC-AAB5256D275B}"/>
                </a:ext>
              </a:extLst>
            </xdr:cNvPr>
            <xdr:cNvSpPr txBox="1"/>
          </xdr:nvSpPr>
          <xdr:spPr>
            <a:xfrm>
              <a:off x="5913120" y="13342620"/>
              <a:ext cx="9989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𝑠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̂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</xdr:col>
      <xdr:colOff>1630680</xdr:colOff>
      <xdr:row>80</xdr:row>
      <xdr:rowOff>152400</xdr:rowOff>
    </xdr:from>
    <xdr:to>
      <xdr:col>4</xdr:col>
      <xdr:colOff>487680</xdr:colOff>
      <xdr:row>95</xdr:row>
      <xdr:rowOff>152400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9BFAE2F-4E49-439C-8190-0434171354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1077686</xdr:colOff>
      <xdr:row>105</xdr:row>
      <xdr:rowOff>65316</xdr:rowOff>
    </xdr:from>
    <xdr:to>
      <xdr:col>19</xdr:col>
      <xdr:colOff>522514</xdr:colOff>
      <xdr:row>142</xdr:row>
      <xdr:rowOff>10886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69BCCC56-466C-4D40-B771-27A4FCA0F7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251460</xdr:colOff>
      <xdr:row>17</xdr:row>
      <xdr:rowOff>0</xdr:rowOff>
    </xdr:from>
    <xdr:ext cx="122278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F30C424-878F-4623-8C10-FE4248E09E0C}"/>
                </a:ext>
              </a:extLst>
            </xdr:cNvPr>
            <xdr:cNvSpPr txBox="1"/>
          </xdr:nvSpPr>
          <xdr:spPr>
            <a:xfrm>
              <a:off x="251460" y="3108960"/>
              <a:ext cx="12227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F30C424-878F-4623-8C10-FE4248E09E0C}"/>
                </a:ext>
              </a:extLst>
            </xdr:cNvPr>
            <xdr:cNvSpPr txBox="1"/>
          </xdr:nvSpPr>
          <xdr:spPr>
            <a:xfrm>
              <a:off x="251460" y="3108960"/>
              <a:ext cx="122278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𝐼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𝑗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251460</xdr:colOff>
      <xdr:row>18</xdr:row>
      <xdr:rowOff>0</xdr:rowOff>
    </xdr:from>
    <xdr:ext cx="138756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7D3ECCB-F335-4C03-A7C9-50AD872BFDA6}"/>
                </a:ext>
              </a:extLst>
            </xdr:cNvPr>
            <xdr:cNvSpPr txBox="1"/>
          </xdr:nvSpPr>
          <xdr:spPr>
            <a:xfrm>
              <a:off x="251460" y="3291840"/>
              <a:ext cx="138756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𝑠</m:t>
                        </m:r>
                      </m:e>
                      <m:sub>
                        <m:r>
                          <a:rPr lang="en-US" sz="110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7D3ECCB-F335-4C03-A7C9-50AD872BFDA6}"/>
                </a:ext>
              </a:extLst>
            </xdr:cNvPr>
            <xdr:cNvSpPr txBox="1"/>
          </xdr:nvSpPr>
          <xdr:spPr>
            <a:xfrm>
              <a:off x="251460" y="3291840"/>
              <a:ext cx="138756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𝑠</a:t>
              </a:r>
              <a:r>
                <a:rPr 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𝑗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533400</xdr:colOff>
      <xdr:row>41</xdr:row>
      <xdr:rowOff>0</xdr:rowOff>
    </xdr:from>
    <xdr:to>
      <xdr:col>15</xdr:col>
      <xdr:colOff>274320</xdr:colOff>
      <xdr:row>56</xdr:row>
      <xdr:rowOff>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05C5D1B-1176-464D-AC5C-567A5C1B78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QRON628BI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7"/>
  <sheetViews>
    <sheetView tabSelected="1" zoomScaleNormal="100" workbookViewId="0">
      <selection activeCell="F7" sqref="F7"/>
    </sheetView>
  </sheetViews>
  <sheetFormatPr defaultRowHeight="14.4" x14ac:dyDescent="0.3"/>
  <cols>
    <col min="1" max="1" width="16.5546875" bestFit="1" customWidth="1"/>
    <col min="2" max="2" width="46.88671875" style="2" customWidth="1"/>
    <col min="3" max="3" width="13.5546875" customWidth="1"/>
    <col min="4" max="4" width="22.88671875" style="2" customWidth="1"/>
    <col min="5" max="5" width="20.109375" style="2" customWidth="1"/>
    <col min="6" max="6" width="19.88671875" customWidth="1"/>
  </cols>
  <sheetData>
    <row r="1" spans="1:7" x14ac:dyDescent="0.3">
      <c r="A1" s="3" t="s">
        <v>9</v>
      </c>
      <c r="B1" s="3" t="s">
        <v>73</v>
      </c>
      <c r="C1" t="s">
        <v>80</v>
      </c>
      <c r="D1" s="2" t="s">
        <v>81</v>
      </c>
      <c r="E1" s="2" t="s">
        <v>87</v>
      </c>
      <c r="F1" t="s">
        <v>89</v>
      </c>
      <c r="G1" t="s">
        <v>108</v>
      </c>
    </row>
    <row r="2" spans="1:7" x14ac:dyDescent="0.3">
      <c r="A2" t="s">
        <v>10</v>
      </c>
      <c r="B2" s="2">
        <v>111.2971</v>
      </c>
      <c r="C2" t="s">
        <v>74</v>
      </c>
      <c r="D2" s="2" t="s">
        <v>74</v>
      </c>
      <c r="E2" s="2" t="s">
        <v>74</v>
      </c>
      <c r="F2" s="2" t="s">
        <v>74</v>
      </c>
      <c r="G2" t="s">
        <v>74</v>
      </c>
    </row>
    <row r="3" spans="1:7" x14ac:dyDescent="0.3">
      <c r="A3" t="s">
        <v>11</v>
      </c>
      <c r="B3" s="2">
        <v>106.2762</v>
      </c>
      <c r="C3" t="s">
        <v>74</v>
      </c>
      <c r="D3" s="2" t="s">
        <v>74</v>
      </c>
      <c r="E3" s="2" t="s">
        <v>74</v>
      </c>
      <c r="F3" s="2" t="s">
        <v>74</v>
      </c>
      <c r="G3" t="s">
        <v>74</v>
      </c>
    </row>
    <row r="4" spans="1:7" x14ac:dyDescent="0.3">
      <c r="A4" t="s">
        <v>12</v>
      </c>
      <c r="B4" s="2">
        <v>106.2762</v>
      </c>
      <c r="C4">
        <f>((B2/2)+B3+B4+B5+(B6/2))/4</f>
        <v>107.42680000000001</v>
      </c>
      <c r="D4" s="2">
        <f>B4-C4</f>
        <v>-1.1506000000000114</v>
      </c>
      <c r="E4" s="8">
        <v>-0.95039724702381179</v>
      </c>
      <c r="F4" s="2">
        <f>B4-E4</f>
        <v>107.22659724702382</v>
      </c>
      <c r="G4">
        <v>81.359099999999998</v>
      </c>
    </row>
    <row r="5" spans="1:7" s="5" customFormat="1" x14ac:dyDescent="0.3">
      <c r="A5" s="5" t="s">
        <v>13</v>
      </c>
      <c r="B5" s="6">
        <v>109.6234</v>
      </c>
      <c r="C5" s="5">
        <f t="shared" ref="C5:C61" si="0">((B3/2)+B4+B5+B6+(B7/2))/4</f>
        <v>105.96236249999998</v>
      </c>
      <c r="D5" s="6">
        <f t="shared" ref="D5:D60" si="1">B5-C5</f>
        <v>3.6610375000000204</v>
      </c>
      <c r="E5" s="6">
        <v>-0.1205247470238081</v>
      </c>
      <c r="F5" s="6">
        <f t="shared" ref="F5:F61" si="2">B5-E5</f>
        <v>109.74392474702381</v>
      </c>
      <c r="G5" s="5">
        <v>81.946700000000007</v>
      </c>
    </row>
    <row r="6" spans="1:7" s="7" customFormat="1" x14ac:dyDescent="0.3">
      <c r="A6" s="7" t="s">
        <v>14</v>
      </c>
      <c r="B6" s="8">
        <v>103.7657</v>
      </c>
      <c r="C6">
        <f t="shared" si="0"/>
        <v>104.39331250000001</v>
      </c>
      <c r="D6" s="2">
        <f t="shared" si="1"/>
        <v>-0.62761250000001212</v>
      </c>
      <c r="E6" s="8">
        <v>0.31130787202380961</v>
      </c>
      <c r="F6" s="2">
        <f>B6-E6</f>
        <v>103.45439212797619</v>
      </c>
      <c r="G6" s="7">
        <v>82.534300000000002</v>
      </c>
    </row>
    <row r="7" spans="1:7" x14ac:dyDescent="0.3">
      <c r="A7" t="s">
        <v>15</v>
      </c>
      <c r="B7" s="2">
        <v>102.0921</v>
      </c>
      <c r="C7">
        <f t="shared" si="0"/>
        <v>101.6736375</v>
      </c>
      <c r="D7" s="2">
        <f t="shared" si="1"/>
        <v>0.41846250000000396</v>
      </c>
      <c r="E7" s="8">
        <v>0.75961412202381029</v>
      </c>
      <c r="F7" s="2">
        <f t="shared" si="2"/>
        <v>101.3324858779762</v>
      </c>
      <c r="G7">
        <v>83.121899999999997</v>
      </c>
    </row>
    <row r="8" spans="1:7" x14ac:dyDescent="0.3">
      <c r="A8" t="s">
        <v>16</v>
      </c>
      <c r="B8" s="2">
        <v>97.907899999999998</v>
      </c>
      <c r="C8">
        <f t="shared" si="0"/>
        <v>98.535562500000012</v>
      </c>
      <c r="D8" s="2">
        <f t="shared" si="1"/>
        <v>-0.62766250000001378</v>
      </c>
      <c r="E8" s="8">
        <v>-0.95039724702381179</v>
      </c>
      <c r="F8" s="2">
        <f t="shared" si="2"/>
        <v>98.858297247023813</v>
      </c>
      <c r="G8">
        <v>83.709500000000006</v>
      </c>
    </row>
    <row r="9" spans="1:7" s="5" customFormat="1" x14ac:dyDescent="0.3">
      <c r="A9" s="5" t="s">
        <v>17</v>
      </c>
      <c r="B9" s="6">
        <v>96.234300000000005</v>
      </c>
      <c r="C9" s="5">
        <f t="shared" si="0"/>
        <v>95.606687499999992</v>
      </c>
      <c r="D9" s="6">
        <f t="shared" si="1"/>
        <v>0.62761250000001212</v>
      </c>
      <c r="E9" s="6">
        <v>-0.1205247470238081</v>
      </c>
      <c r="F9" s="6">
        <f t="shared" si="2"/>
        <v>96.354824747023812</v>
      </c>
      <c r="G9" s="5">
        <v>84.2971</v>
      </c>
    </row>
    <row r="10" spans="1:7" x14ac:dyDescent="0.3">
      <c r="A10" t="s">
        <v>18</v>
      </c>
      <c r="B10" s="2">
        <v>92.050200000000004</v>
      </c>
      <c r="C10">
        <f t="shared" si="0"/>
        <v>92.573212499999997</v>
      </c>
      <c r="D10" s="2">
        <f t="shared" si="1"/>
        <v>-0.523012499999993</v>
      </c>
      <c r="E10" s="8">
        <v>0.31130787202380961</v>
      </c>
      <c r="F10" s="2">
        <f t="shared" si="2"/>
        <v>91.7388921279762</v>
      </c>
      <c r="G10">
        <v>84.884700000000009</v>
      </c>
    </row>
    <row r="11" spans="1:7" x14ac:dyDescent="0.3">
      <c r="A11" t="s">
        <v>19</v>
      </c>
      <c r="B11" s="2">
        <v>90.376599999999996</v>
      </c>
      <c r="C11">
        <f t="shared" si="0"/>
        <v>89.330537499999991</v>
      </c>
      <c r="D11" s="2">
        <f t="shared" si="1"/>
        <v>1.046062500000005</v>
      </c>
      <c r="E11" s="8">
        <v>0.75961412202381029</v>
      </c>
      <c r="F11" s="2">
        <f t="shared" si="2"/>
        <v>89.616985877976191</v>
      </c>
      <c r="G11">
        <v>85.472300000000004</v>
      </c>
    </row>
    <row r="12" spans="1:7" x14ac:dyDescent="0.3">
      <c r="A12" t="s">
        <v>20</v>
      </c>
      <c r="B12" s="2">
        <v>85.355599999999995</v>
      </c>
      <c r="C12">
        <f t="shared" si="0"/>
        <v>86.820074999999989</v>
      </c>
      <c r="D12" s="2">
        <f t="shared" si="1"/>
        <v>-1.4644749999999931</v>
      </c>
      <c r="E12" s="8">
        <v>-0.95039724702381179</v>
      </c>
      <c r="F12" s="2">
        <f t="shared" si="2"/>
        <v>86.305997247023811</v>
      </c>
      <c r="G12">
        <v>86.059899999999999</v>
      </c>
    </row>
    <row r="13" spans="1:7" s="5" customFormat="1" x14ac:dyDescent="0.3">
      <c r="A13" s="5" t="s">
        <v>21</v>
      </c>
      <c r="B13" s="6">
        <v>82.845200000000006</v>
      </c>
      <c r="C13" s="5">
        <f t="shared" si="0"/>
        <v>85.251024999999998</v>
      </c>
      <c r="D13" s="6">
        <f t="shared" si="1"/>
        <v>-2.405824999999993</v>
      </c>
      <c r="E13" s="6">
        <v>-0.1205247470238081</v>
      </c>
      <c r="F13" s="6">
        <f t="shared" si="2"/>
        <v>82.965724747023813</v>
      </c>
      <c r="G13" s="5">
        <v>86.647500000000008</v>
      </c>
    </row>
    <row r="14" spans="1:7" x14ac:dyDescent="0.3">
      <c r="A14" t="s">
        <v>22</v>
      </c>
      <c r="B14" s="2">
        <v>85.355599999999995</v>
      </c>
      <c r="C14">
        <f t="shared" si="0"/>
        <v>83.995787500000006</v>
      </c>
      <c r="D14" s="2">
        <f t="shared" si="1"/>
        <v>1.3598124999999897</v>
      </c>
      <c r="E14" s="8">
        <v>0.31130787202380961</v>
      </c>
      <c r="F14" s="2">
        <f t="shared" si="2"/>
        <v>85.044292127976192</v>
      </c>
      <c r="G14">
        <v>87.235100000000003</v>
      </c>
    </row>
    <row r="15" spans="1:7" x14ac:dyDescent="0.3">
      <c r="A15" t="s">
        <v>23</v>
      </c>
      <c r="B15" s="2">
        <v>84.518799999999999</v>
      </c>
      <c r="C15">
        <f t="shared" si="0"/>
        <v>83.368175000000008</v>
      </c>
      <c r="D15" s="2">
        <f t="shared" si="1"/>
        <v>1.1506249999999909</v>
      </c>
      <c r="E15" s="8">
        <v>0.75961412202381029</v>
      </c>
      <c r="F15" s="2">
        <f t="shared" si="2"/>
        <v>83.759185877976194</v>
      </c>
      <c r="G15">
        <v>87.822699999999998</v>
      </c>
    </row>
    <row r="16" spans="1:7" x14ac:dyDescent="0.3">
      <c r="A16" t="s">
        <v>24</v>
      </c>
      <c r="B16" s="2">
        <v>81.171499999999995</v>
      </c>
      <c r="C16">
        <f t="shared" si="0"/>
        <v>83.158974999999998</v>
      </c>
      <c r="D16" s="2">
        <f t="shared" si="1"/>
        <v>-1.9874750000000034</v>
      </c>
      <c r="E16" s="8">
        <v>-0.95039724702381179</v>
      </c>
      <c r="F16" s="2">
        <f t="shared" si="2"/>
        <v>82.12189724702381</v>
      </c>
      <c r="G16">
        <v>88.410300000000007</v>
      </c>
    </row>
    <row r="17" spans="1:7" s="5" customFormat="1" x14ac:dyDescent="0.3">
      <c r="A17" s="5" t="s">
        <v>25</v>
      </c>
      <c r="B17" s="6">
        <v>82.008399999999995</v>
      </c>
      <c r="C17" s="5">
        <f t="shared" si="0"/>
        <v>82.949775000000002</v>
      </c>
      <c r="D17" s="6">
        <f t="shared" si="1"/>
        <v>-0.94137500000000784</v>
      </c>
      <c r="E17" s="6">
        <v>-0.1205247470238081</v>
      </c>
      <c r="F17" s="6">
        <f t="shared" si="2"/>
        <v>82.128924747023802</v>
      </c>
      <c r="G17" s="5">
        <v>88.997900000000001</v>
      </c>
    </row>
    <row r="18" spans="1:7" x14ac:dyDescent="0.3">
      <c r="A18" t="s">
        <v>26</v>
      </c>
      <c r="B18" s="2">
        <v>84.518799999999999</v>
      </c>
      <c r="C18">
        <f t="shared" si="0"/>
        <v>82.949787499999985</v>
      </c>
      <c r="D18" s="2">
        <f t="shared" si="1"/>
        <v>1.5690125000000137</v>
      </c>
      <c r="E18" s="8">
        <v>0.31130787202380961</v>
      </c>
      <c r="F18" s="2">
        <f t="shared" si="2"/>
        <v>84.207492127976195</v>
      </c>
      <c r="G18">
        <v>89.585499999999996</v>
      </c>
    </row>
    <row r="19" spans="1:7" x14ac:dyDescent="0.3">
      <c r="A19" t="s">
        <v>27</v>
      </c>
      <c r="B19" s="2">
        <v>83.682000000000002</v>
      </c>
      <c r="C19">
        <f t="shared" si="0"/>
        <v>83.054399999999987</v>
      </c>
      <c r="D19" s="2">
        <f t="shared" si="1"/>
        <v>0.62760000000001526</v>
      </c>
      <c r="E19" s="8">
        <v>0.75961412202381029</v>
      </c>
      <c r="F19" s="2">
        <f t="shared" si="2"/>
        <v>82.922385877976197</v>
      </c>
      <c r="G19">
        <v>90.173100000000005</v>
      </c>
    </row>
    <row r="20" spans="1:7" x14ac:dyDescent="0.3">
      <c r="A20" t="s">
        <v>28</v>
      </c>
      <c r="B20" s="2">
        <v>82.008399999999995</v>
      </c>
      <c r="C20">
        <f t="shared" si="0"/>
        <v>82.740600000000001</v>
      </c>
      <c r="D20" s="2">
        <f t="shared" si="1"/>
        <v>-0.73220000000000596</v>
      </c>
      <c r="E20" s="8">
        <v>-0.95039724702381179</v>
      </c>
      <c r="F20" s="2">
        <f t="shared" si="2"/>
        <v>82.95879724702381</v>
      </c>
      <c r="G20">
        <v>90.7607</v>
      </c>
    </row>
    <row r="21" spans="1:7" s="5" customFormat="1" x14ac:dyDescent="0.3">
      <c r="A21" s="5" t="s">
        <v>29</v>
      </c>
      <c r="B21" s="6">
        <v>82.008399999999995</v>
      </c>
      <c r="C21" s="5">
        <f t="shared" si="0"/>
        <v>82.112987500000003</v>
      </c>
      <c r="D21" s="6">
        <f t="shared" si="1"/>
        <v>-0.10458750000000805</v>
      </c>
      <c r="E21" s="6">
        <v>-0.1205247470238081</v>
      </c>
      <c r="F21" s="6">
        <f t="shared" si="2"/>
        <v>82.128924747023802</v>
      </c>
      <c r="G21" s="5">
        <v>91.348300000000009</v>
      </c>
    </row>
    <row r="22" spans="1:7" x14ac:dyDescent="0.3">
      <c r="A22" t="s">
        <v>30</v>
      </c>
      <c r="B22" s="2">
        <v>82.008399999999995</v>
      </c>
      <c r="C22">
        <f t="shared" si="0"/>
        <v>81.589962499999999</v>
      </c>
      <c r="D22" s="2">
        <f t="shared" si="1"/>
        <v>0.41843749999999602</v>
      </c>
      <c r="E22" s="8">
        <v>0.31130787202380961</v>
      </c>
      <c r="F22" s="2">
        <f t="shared" si="2"/>
        <v>81.697092127976191</v>
      </c>
      <c r="G22">
        <v>91.935900000000004</v>
      </c>
    </row>
    <row r="23" spans="1:7" x14ac:dyDescent="0.3">
      <c r="A23" t="s">
        <v>31</v>
      </c>
      <c r="B23" s="2">
        <v>81.171499999999995</v>
      </c>
      <c r="C23">
        <f t="shared" si="0"/>
        <v>81.380750000000006</v>
      </c>
      <c r="D23" s="2">
        <f t="shared" si="1"/>
        <v>-0.20925000000001148</v>
      </c>
      <c r="E23" s="8">
        <v>0.75961412202381029</v>
      </c>
      <c r="F23" s="2">
        <f t="shared" si="2"/>
        <v>80.411885877976189</v>
      </c>
      <c r="G23">
        <v>92.523499999999999</v>
      </c>
    </row>
    <row r="24" spans="1:7" x14ac:dyDescent="0.3">
      <c r="A24" t="s">
        <v>32</v>
      </c>
      <c r="B24" s="2">
        <v>80.334699999999998</v>
      </c>
      <c r="C24">
        <f t="shared" si="0"/>
        <v>81.694549999999992</v>
      </c>
      <c r="D24" s="2">
        <f t="shared" si="1"/>
        <v>-1.3598499999999945</v>
      </c>
      <c r="E24" s="8">
        <v>-0.95039724702381179</v>
      </c>
      <c r="F24" s="2">
        <f t="shared" si="2"/>
        <v>81.285097247023813</v>
      </c>
      <c r="G24">
        <v>93.111100000000008</v>
      </c>
    </row>
    <row r="25" spans="1:7" s="5" customFormat="1" x14ac:dyDescent="0.3">
      <c r="A25" s="5" t="s">
        <v>33</v>
      </c>
      <c r="B25" s="6">
        <v>82.008399999999995</v>
      </c>
      <c r="C25" s="5">
        <f t="shared" si="0"/>
        <v>82.32216249999999</v>
      </c>
      <c r="D25" s="6">
        <f t="shared" si="1"/>
        <v>-0.31376249999999573</v>
      </c>
      <c r="E25" s="6">
        <v>-0.1205247470238081</v>
      </c>
      <c r="F25" s="6">
        <f t="shared" si="2"/>
        <v>82.128924747023802</v>
      </c>
      <c r="G25" s="5">
        <v>93.698700000000002</v>
      </c>
    </row>
    <row r="26" spans="1:7" x14ac:dyDescent="0.3">
      <c r="A26" t="s">
        <v>34</v>
      </c>
      <c r="B26" s="2">
        <v>84.518799999999999</v>
      </c>
      <c r="C26">
        <f t="shared" si="0"/>
        <v>82.949787499999999</v>
      </c>
      <c r="D26" s="2">
        <f t="shared" si="1"/>
        <v>1.5690124999999995</v>
      </c>
      <c r="E26" s="8">
        <v>0.31130787202380961</v>
      </c>
      <c r="F26" s="2">
        <f t="shared" si="2"/>
        <v>84.207492127976195</v>
      </c>
      <c r="G26">
        <v>94.286300000000011</v>
      </c>
    </row>
    <row r="27" spans="1:7" x14ac:dyDescent="0.3">
      <c r="A27" t="s">
        <v>35</v>
      </c>
      <c r="B27" s="2">
        <v>83.682000000000002</v>
      </c>
      <c r="C27">
        <f t="shared" si="0"/>
        <v>83.472800000000007</v>
      </c>
      <c r="D27" s="2">
        <f t="shared" si="1"/>
        <v>0.20919999999999561</v>
      </c>
      <c r="E27" s="8">
        <v>0.75961412202381029</v>
      </c>
      <c r="F27" s="2">
        <f t="shared" si="2"/>
        <v>82.922385877976197</v>
      </c>
      <c r="G27">
        <v>94.873900000000006</v>
      </c>
    </row>
    <row r="28" spans="1:7" x14ac:dyDescent="0.3">
      <c r="A28" t="s">
        <v>36</v>
      </c>
      <c r="B28" s="2">
        <v>82.845200000000006</v>
      </c>
      <c r="C28">
        <f t="shared" si="0"/>
        <v>83.995812500000014</v>
      </c>
      <c r="D28" s="2">
        <f t="shared" si="1"/>
        <v>-1.1506125000000083</v>
      </c>
      <c r="E28" s="8">
        <v>-0.95039724702381179</v>
      </c>
      <c r="F28" s="2">
        <f t="shared" si="2"/>
        <v>83.795597247023821</v>
      </c>
      <c r="G28">
        <v>95.461500000000001</v>
      </c>
    </row>
    <row r="29" spans="1:7" s="5" customFormat="1" x14ac:dyDescent="0.3">
      <c r="A29" s="5" t="s">
        <v>37</v>
      </c>
      <c r="B29" s="6">
        <v>83.682000000000002</v>
      </c>
      <c r="C29" s="5">
        <f t="shared" si="0"/>
        <v>85.041837500000014</v>
      </c>
      <c r="D29" s="6">
        <f t="shared" si="1"/>
        <v>-1.3598375000000118</v>
      </c>
      <c r="E29" s="6">
        <v>-0.1205247470238081</v>
      </c>
      <c r="F29" s="6">
        <f t="shared" si="2"/>
        <v>83.80252474702381</v>
      </c>
      <c r="G29" s="5">
        <v>96.04910000000001</v>
      </c>
    </row>
    <row r="30" spans="1:7" x14ac:dyDescent="0.3">
      <c r="A30" t="s">
        <v>38</v>
      </c>
      <c r="B30" s="2">
        <v>87.029300000000006</v>
      </c>
      <c r="C30">
        <f t="shared" si="0"/>
        <v>86.506262500000005</v>
      </c>
      <c r="D30" s="2">
        <f>B30-C30</f>
        <v>0.52303750000000093</v>
      </c>
      <c r="E30" s="8">
        <v>0.31130787202380961</v>
      </c>
      <c r="F30" s="2">
        <f t="shared" si="2"/>
        <v>86.717992127976203</v>
      </c>
      <c r="G30">
        <v>96.636700000000005</v>
      </c>
    </row>
    <row r="31" spans="1:7" x14ac:dyDescent="0.3">
      <c r="A31" t="s">
        <v>39</v>
      </c>
      <c r="B31" s="2">
        <v>89.539699999999996</v>
      </c>
      <c r="C31">
        <f t="shared" si="0"/>
        <v>88.075299999999999</v>
      </c>
      <c r="D31" s="2">
        <f t="shared" si="1"/>
        <v>1.4643999999999977</v>
      </c>
      <c r="E31" s="8">
        <v>0.75961412202381029</v>
      </c>
      <c r="F31" s="2">
        <f t="shared" si="2"/>
        <v>88.780085877976191</v>
      </c>
      <c r="G31">
        <v>97.224299999999999</v>
      </c>
    </row>
    <row r="32" spans="1:7" x14ac:dyDescent="0.3">
      <c r="A32" t="s">
        <v>40</v>
      </c>
      <c r="B32" s="2">
        <v>88.7029</v>
      </c>
      <c r="C32">
        <f t="shared" si="0"/>
        <v>89.435137499999996</v>
      </c>
      <c r="D32" s="2">
        <f t="shared" si="1"/>
        <v>-0.73223749999999654</v>
      </c>
      <c r="E32" s="8">
        <v>-0.95039724702381179</v>
      </c>
      <c r="F32" s="2">
        <f t="shared" si="2"/>
        <v>89.653297247023815</v>
      </c>
      <c r="G32">
        <v>97.811900000000009</v>
      </c>
    </row>
    <row r="33" spans="1:7" s="5" customFormat="1" x14ac:dyDescent="0.3">
      <c r="A33" s="5" t="s">
        <v>41</v>
      </c>
      <c r="B33" s="6">
        <v>90.376599999999996</v>
      </c>
      <c r="C33" s="5">
        <f t="shared" si="0"/>
        <v>90.690375000000003</v>
      </c>
      <c r="D33" s="6">
        <f t="shared" si="1"/>
        <v>-0.3137750000000068</v>
      </c>
      <c r="E33" s="6">
        <v>-0.1205247470238081</v>
      </c>
      <c r="F33" s="6">
        <f t="shared" si="2"/>
        <v>90.497124747023804</v>
      </c>
      <c r="G33" s="5">
        <v>98.399500000000003</v>
      </c>
    </row>
    <row r="34" spans="1:7" x14ac:dyDescent="0.3">
      <c r="A34" t="s">
        <v>42</v>
      </c>
      <c r="B34" s="2">
        <v>91.213399999999993</v>
      </c>
      <c r="C34">
        <f t="shared" si="0"/>
        <v>92.050212499999986</v>
      </c>
      <c r="D34" s="2">
        <f t="shared" si="1"/>
        <v>-0.83681249999999352</v>
      </c>
      <c r="E34" s="8">
        <v>0.31130787202380961</v>
      </c>
      <c r="F34" s="2">
        <f t="shared" si="2"/>
        <v>90.902092127976189</v>
      </c>
      <c r="G34">
        <v>98.987099999999998</v>
      </c>
    </row>
    <row r="35" spans="1:7" x14ac:dyDescent="0.3">
      <c r="A35" t="s">
        <v>43</v>
      </c>
      <c r="B35" s="2">
        <v>95.397499999999994</v>
      </c>
      <c r="C35">
        <f t="shared" si="0"/>
        <v>93.305437499999996</v>
      </c>
      <c r="D35" s="2">
        <f t="shared" si="1"/>
        <v>2.0920624999999973</v>
      </c>
      <c r="E35" s="8">
        <v>0.75961412202381029</v>
      </c>
      <c r="F35" s="2">
        <f t="shared" si="2"/>
        <v>94.637885877976188</v>
      </c>
      <c r="G35">
        <v>99.574700000000007</v>
      </c>
    </row>
    <row r="36" spans="1:7" x14ac:dyDescent="0.3">
      <c r="A36" t="s">
        <v>44</v>
      </c>
      <c r="B36" s="2">
        <v>93.723799999999997</v>
      </c>
      <c r="C36">
        <f t="shared" si="0"/>
        <v>94.665262499999997</v>
      </c>
      <c r="D36" s="2">
        <f t="shared" si="1"/>
        <v>-0.94146250000000009</v>
      </c>
      <c r="E36" s="8">
        <v>-0.95039724702381179</v>
      </c>
      <c r="F36" s="2">
        <f t="shared" si="2"/>
        <v>94.674197247023812</v>
      </c>
      <c r="G36">
        <v>100.1623</v>
      </c>
    </row>
    <row r="37" spans="1:7" s="5" customFormat="1" x14ac:dyDescent="0.3">
      <c r="A37" s="5" t="s">
        <v>45</v>
      </c>
      <c r="B37" s="6">
        <v>95.397499999999994</v>
      </c>
      <c r="C37" s="5">
        <f t="shared" si="0"/>
        <v>96.025087499999998</v>
      </c>
      <c r="D37" s="6">
        <f t="shared" si="1"/>
        <v>-0.62758750000000418</v>
      </c>
      <c r="E37" s="6">
        <v>-0.1205247470238081</v>
      </c>
      <c r="F37" s="6">
        <f t="shared" si="2"/>
        <v>95.518024747023802</v>
      </c>
      <c r="G37" s="5">
        <v>100.7499</v>
      </c>
    </row>
    <row r="38" spans="1:7" x14ac:dyDescent="0.3">
      <c r="A38" t="s">
        <v>46</v>
      </c>
      <c r="B38" s="2">
        <v>97.071100000000001</v>
      </c>
      <c r="C38">
        <f t="shared" si="0"/>
        <v>97.384924999999996</v>
      </c>
      <c r="D38" s="2">
        <f t="shared" si="1"/>
        <v>-0.31382499999999425</v>
      </c>
      <c r="E38" s="8">
        <v>0.31130787202380961</v>
      </c>
      <c r="F38" s="2">
        <f t="shared" si="2"/>
        <v>96.759792127976198</v>
      </c>
      <c r="G38">
        <v>101.33750000000001</v>
      </c>
    </row>
    <row r="39" spans="1:7" x14ac:dyDescent="0.3">
      <c r="A39" t="s">
        <v>47</v>
      </c>
      <c r="B39" s="2">
        <v>100.41840000000001</v>
      </c>
      <c r="C39">
        <f t="shared" si="0"/>
        <v>98.744762499999993</v>
      </c>
      <c r="D39" s="2">
        <f t="shared" si="1"/>
        <v>1.6736375000000123</v>
      </c>
      <c r="E39" s="8">
        <v>0.75961412202381029</v>
      </c>
      <c r="F39" s="2">
        <f t="shared" si="2"/>
        <v>99.6587858779762</v>
      </c>
      <c r="G39">
        <v>101.9251</v>
      </c>
    </row>
    <row r="40" spans="1:7" x14ac:dyDescent="0.3">
      <c r="A40" t="s">
        <v>48</v>
      </c>
      <c r="B40" s="2">
        <v>99.581599999999995</v>
      </c>
      <c r="C40">
        <f t="shared" si="0"/>
        <v>99.790787500000008</v>
      </c>
      <c r="D40" s="2">
        <f t="shared" si="1"/>
        <v>-0.20918750000001296</v>
      </c>
      <c r="E40" s="8">
        <v>-0.95039724702381179</v>
      </c>
      <c r="F40" s="2">
        <f t="shared" si="2"/>
        <v>100.53199724702381</v>
      </c>
      <c r="G40">
        <v>102.5127</v>
      </c>
    </row>
    <row r="41" spans="1:7" s="5" customFormat="1" x14ac:dyDescent="0.3">
      <c r="A41" s="5" t="s">
        <v>49</v>
      </c>
      <c r="B41" s="6">
        <v>100.41840000000001</v>
      </c>
      <c r="C41" s="5">
        <f t="shared" si="0"/>
        <v>100.4184125</v>
      </c>
      <c r="D41" s="6">
        <f t="shared" si="1"/>
        <v>-1.2499999996862243E-5</v>
      </c>
      <c r="E41" s="6">
        <v>-0.1205247470238081</v>
      </c>
      <c r="F41" s="6">
        <f t="shared" si="2"/>
        <v>100.53892474702381</v>
      </c>
      <c r="G41" s="5">
        <v>103.1003</v>
      </c>
    </row>
    <row r="42" spans="1:7" x14ac:dyDescent="0.3">
      <c r="A42" t="s">
        <v>50</v>
      </c>
      <c r="B42" s="2">
        <v>100.41840000000001</v>
      </c>
      <c r="C42">
        <f t="shared" si="0"/>
        <v>101.15063750000002</v>
      </c>
      <c r="D42" s="2">
        <f t="shared" si="1"/>
        <v>-0.73223750000001075</v>
      </c>
      <c r="E42" s="8">
        <v>0.31130787202380961</v>
      </c>
      <c r="F42" s="2">
        <f t="shared" si="2"/>
        <v>100.1070921279762</v>
      </c>
      <c r="G42">
        <v>103.6879</v>
      </c>
    </row>
    <row r="43" spans="1:7" x14ac:dyDescent="0.3">
      <c r="A43" t="s">
        <v>51</v>
      </c>
      <c r="B43" s="2">
        <v>102.0921</v>
      </c>
      <c r="C43">
        <f t="shared" si="0"/>
        <v>102.19666249999999</v>
      </c>
      <c r="D43" s="2">
        <f t="shared" si="1"/>
        <v>-0.1045624999999859</v>
      </c>
      <c r="E43" s="8">
        <v>0.75961412202381029</v>
      </c>
      <c r="F43" s="2">
        <f t="shared" si="2"/>
        <v>101.3324858779762</v>
      </c>
      <c r="G43">
        <v>104.27550000000001</v>
      </c>
    </row>
    <row r="44" spans="1:7" x14ac:dyDescent="0.3">
      <c r="A44" t="s">
        <v>52</v>
      </c>
      <c r="B44" s="2">
        <v>103.7657</v>
      </c>
      <c r="C44">
        <f t="shared" si="0"/>
        <v>103.76570000000001</v>
      </c>
      <c r="D44" s="2">
        <f t="shared" si="1"/>
        <v>0</v>
      </c>
      <c r="E44" s="8">
        <v>-0.95039724702381179</v>
      </c>
      <c r="F44" s="2">
        <f t="shared" si="2"/>
        <v>104.71609724702381</v>
      </c>
      <c r="G44">
        <v>104.8631</v>
      </c>
    </row>
    <row r="45" spans="1:7" s="5" customFormat="1" x14ac:dyDescent="0.3">
      <c r="A45" s="5" t="s">
        <v>53</v>
      </c>
      <c r="B45" s="6">
        <v>104.60250000000001</v>
      </c>
      <c r="C45" s="5">
        <f t="shared" si="0"/>
        <v>105.6485375</v>
      </c>
      <c r="D45" s="6">
        <f t="shared" si="1"/>
        <v>-1.0460374999999971</v>
      </c>
      <c r="E45" s="6">
        <v>-0.1205247470238081</v>
      </c>
      <c r="F45" s="6">
        <f t="shared" si="2"/>
        <v>104.72302474702381</v>
      </c>
      <c r="G45" s="5">
        <v>105.45070000000001</v>
      </c>
    </row>
    <row r="46" spans="1:7" x14ac:dyDescent="0.3">
      <c r="A46" t="s">
        <v>54</v>
      </c>
      <c r="B46" s="2">
        <v>108.78660000000001</v>
      </c>
      <c r="C46">
        <f t="shared" si="0"/>
        <v>106.69455000000001</v>
      </c>
      <c r="D46" s="2">
        <f t="shared" si="1"/>
        <v>2.0920500000000004</v>
      </c>
      <c r="E46" s="8">
        <v>0.31130787202380961</v>
      </c>
      <c r="F46" s="2">
        <f t="shared" si="2"/>
        <v>108.4752921279762</v>
      </c>
      <c r="G46">
        <v>106.03830000000001</v>
      </c>
    </row>
    <row r="47" spans="1:7" x14ac:dyDescent="0.3">
      <c r="A47" t="s">
        <v>55</v>
      </c>
      <c r="B47" s="2">
        <v>108.78660000000001</v>
      </c>
      <c r="C47">
        <f t="shared" si="0"/>
        <v>107.21756250000001</v>
      </c>
      <c r="D47" s="2">
        <f t="shared" si="1"/>
        <v>1.5690374999999932</v>
      </c>
      <c r="E47" s="8">
        <v>0.75961412202381029</v>
      </c>
      <c r="F47" s="2">
        <f t="shared" si="2"/>
        <v>108.0269858779762</v>
      </c>
      <c r="G47">
        <v>106.6259</v>
      </c>
    </row>
    <row r="48" spans="1:7" x14ac:dyDescent="0.3">
      <c r="A48" t="s">
        <v>56</v>
      </c>
      <c r="B48" s="2">
        <v>105.4393</v>
      </c>
      <c r="C48">
        <f t="shared" si="0"/>
        <v>107.635975</v>
      </c>
      <c r="D48" s="2">
        <f t="shared" si="1"/>
        <v>-2.196674999999999</v>
      </c>
      <c r="E48" s="8">
        <v>-0.95039724702381179</v>
      </c>
      <c r="F48" s="2">
        <f t="shared" si="2"/>
        <v>106.38969724702382</v>
      </c>
      <c r="G48">
        <v>107.21350000000001</v>
      </c>
    </row>
    <row r="49" spans="1:7" s="5" customFormat="1" x14ac:dyDescent="0.3">
      <c r="A49" s="5" t="s">
        <v>57</v>
      </c>
      <c r="B49" s="6">
        <v>107.113</v>
      </c>
      <c r="C49" s="5">
        <f t="shared" si="0"/>
        <v>108.15898750000001</v>
      </c>
      <c r="D49" s="6">
        <f t="shared" si="1"/>
        <v>-1.0459875000000096</v>
      </c>
      <c r="E49" s="6">
        <v>-0.1205247470238081</v>
      </c>
      <c r="F49" s="6">
        <f t="shared" si="2"/>
        <v>107.23352474702381</v>
      </c>
      <c r="G49" s="5">
        <v>107.80110000000001</v>
      </c>
    </row>
    <row r="50" spans="1:7" x14ac:dyDescent="0.3">
      <c r="A50" t="s">
        <v>58</v>
      </c>
      <c r="B50" s="2">
        <v>109.6234</v>
      </c>
      <c r="C50">
        <f t="shared" si="0"/>
        <v>109.414225</v>
      </c>
      <c r="D50" s="2">
        <f t="shared" si="1"/>
        <v>0.20917500000000189</v>
      </c>
      <c r="E50" s="8">
        <v>0.31130787202380961</v>
      </c>
      <c r="F50" s="2">
        <f t="shared" si="2"/>
        <v>109.3120921279762</v>
      </c>
      <c r="G50">
        <v>108.3887</v>
      </c>
    </row>
    <row r="51" spans="1:7" x14ac:dyDescent="0.3">
      <c r="A51" t="s">
        <v>59</v>
      </c>
      <c r="B51" s="2">
        <v>112.1339</v>
      </c>
      <c r="C51">
        <f t="shared" si="0"/>
        <v>111.29707500000001</v>
      </c>
      <c r="D51" s="2">
        <f t="shared" si="1"/>
        <v>0.83682499999999038</v>
      </c>
      <c r="E51" s="8">
        <v>0.75961412202381029</v>
      </c>
      <c r="F51" s="2">
        <f t="shared" si="2"/>
        <v>111.37428587797619</v>
      </c>
      <c r="G51">
        <v>108.97630000000001</v>
      </c>
    </row>
    <row r="52" spans="1:7" x14ac:dyDescent="0.3">
      <c r="A52" t="s">
        <v>60</v>
      </c>
      <c r="B52" s="2">
        <v>112.1339</v>
      </c>
      <c r="C52">
        <f t="shared" si="0"/>
        <v>113.284525</v>
      </c>
      <c r="D52" s="2">
        <f t="shared" si="1"/>
        <v>-1.1506250000000051</v>
      </c>
      <c r="E52" s="8">
        <v>-0.95039724702381179</v>
      </c>
      <c r="F52" s="2">
        <f t="shared" si="2"/>
        <v>113.08429724702381</v>
      </c>
      <c r="G52">
        <v>109.5639</v>
      </c>
    </row>
    <row r="53" spans="1:7" s="5" customFormat="1" x14ac:dyDescent="0.3">
      <c r="A53" s="5" t="s">
        <v>61</v>
      </c>
      <c r="B53" s="6">
        <v>115.4812</v>
      </c>
      <c r="C53" s="5">
        <f t="shared" si="0"/>
        <v>115.376575</v>
      </c>
      <c r="D53" s="6">
        <f t="shared" si="1"/>
        <v>0.10462499999999864</v>
      </c>
      <c r="E53" s="6">
        <v>-0.1205247470238081</v>
      </c>
      <c r="F53" s="6">
        <f t="shared" si="2"/>
        <v>115.60172474702381</v>
      </c>
      <c r="G53" s="5">
        <v>110.1515</v>
      </c>
    </row>
    <row r="54" spans="1:7" x14ac:dyDescent="0.3">
      <c r="A54" t="s">
        <v>62</v>
      </c>
      <c r="B54" s="2">
        <v>117.15479999999999</v>
      </c>
      <c r="C54">
        <f t="shared" si="0"/>
        <v>117.46862499999999</v>
      </c>
      <c r="D54" s="2">
        <f t="shared" si="1"/>
        <v>-0.31382499999999425</v>
      </c>
      <c r="E54" s="8">
        <v>0.31130787202380961</v>
      </c>
      <c r="F54" s="2">
        <f t="shared" si="2"/>
        <v>116.84349212797619</v>
      </c>
      <c r="G54">
        <v>110.73910000000001</v>
      </c>
    </row>
    <row r="55" spans="1:7" x14ac:dyDescent="0.3">
      <c r="A55" t="s">
        <v>63</v>
      </c>
      <c r="B55" s="2">
        <v>121.3389</v>
      </c>
      <c r="C55">
        <f t="shared" si="0"/>
        <v>119.35147499999999</v>
      </c>
      <c r="D55" s="2">
        <f t="shared" si="1"/>
        <v>1.9874250000000018</v>
      </c>
      <c r="E55" s="8">
        <v>0.75961412202381029</v>
      </c>
      <c r="F55" s="2">
        <f t="shared" si="2"/>
        <v>120.57928587797619</v>
      </c>
      <c r="G55">
        <v>111.3267</v>
      </c>
    </row>
    <row r="56" spans="1:7" x14ac:dyDescent="0.3">
      <c r="A56" t="s">
        <v>64</v>
      </c>
      <c r="B56" s="2">
        <v>119.6653</v>
      </c>
      <c r="C56">
        <f t="shared" si="0"/>
        <v>120.9205125</v>
      </c>
      <c r="D56" s="2">
        <f t="shared" si="1"/>
        <v>-1.255212499999999</v>
      </c>
      <c r="E56" s="8">
        <v>-0.95039724702381179</v>
      </c>
      <c r="F56" s="2">
        <f t="shared" si="2"/>
        <v>120.61569724702382</v>
      </c>
      <c r="G56">
        <v>111.9143</v>
      </c>
    </row>
    <row r="57" spans="1:7" s="5" customFormat="1" x14ac:dyDescent="0.3">
      <c r="A57" s="5" t="s">
        <v>65</v>
      </c>
      <c r="B57" s="6">
        <v>123.01260000000001</v>
      </c>
      <c r="C57" s="5">
        <f t="shared" si="0"/>
        <v>121.548125</v>
      </c>
      <c r="D57" s="6">
        <f t="shared" si="1"/>
        <v>1.4644750000000073</v>
      </c>
      <c r="E57" s="6">
        <v>-0.1205247470238081</v>
      </c>
      <c r="F57" s="6">
        <f t="shared" si="2"/>
        <v>123.13312474702381</v>
      </c>
      <c r="G57" s="5">
        <v>112.50190000000001</v>
      </c>
    </row>
    <row r="58" spans="1:7" x14ac:dyDescent="0.3">
      <c r="A58" t="s">
        <v>66</v>
      </c>
      <c r="B58" s="2">
        <v>122.17570000000001</v>
      </c>
      <c r="C58">
        <f t="shared" si="0"/>
        <v>122.28033750000002</v>
      </c>
      <c r="D58" s="2">
        <f t="shared" si="1"/>
        <v>-0.10463750000000971</v>
      </c>
      <c r="E58" s="8">
        <v>0.31130787202380961</v>
      </c>
      <c r="F58" s="2">
        <f t="shared" si="2"/>
        <v>121.8643921279762</v>
      </c>
      <c r="G58">
        <v>113.0895</v>
      </c>
    </row>
    <row r="59" spans="1:7" x14ac:dyDescent="0.3">
      <c r="A59" t="s">
        <v>67</v>
      </c>
      <c r="B59" s="2">
        <v>121.3389</v>
      </c>
      <c r="C59">
        <f t="shared" si="0"/>
        <v>123.5355625</v>
      </c>
      <c r="D59" s="2">
        <f t="shared" si="1"/>
        <v>-2.1966625000000022</v>
      </c>
      <c r="E59" s="8">
        <v>0.75961412202381029</v>
      </c>
      <c r="F59" s="2">
        <f t="shared" si="2"/>
        <v>120.57928587797619</v>
      </c>
      <c r="G59">
        <v>113.6771</v>
      </c>
    </row>
    <row r="60" spans="1:7" x14ac:dyDescent="0.3">
      <c r="A60" t="s">
        <v>68</v>
      </c>
      <c r="B60" s="2">
        <v>125.523</v>
      </c>
      <c r="C60">
        <f t="shared" si="0"/>
        <v>124.8954</v>
      </c>
      <c r="D60" s="2">
        <f t="shared" si="1"/>
        <v>0.62760000000000105</v>
      </c>
      <c r="E60" s="8">
        <v>-0.95039724702381179</v>
      </c>
      <c r="F60" s="2">
        <f t="shared" si="2"/>
        <v>126.47339724702381</v>
      </c>
      <c r="G60">
        <v>114.2647</v>
      </c>
    </row>
    <row r="61" spans="1:7" s="5" customFormat="1" x14ac:dyDescent="0.3">
      <c r="A61" s="5" t="s">
        <v>69</v>
      </c>
      <c r="B61" s="6">
        <v>127.19670000000001</v>
      </c>
      <c r="C61" s="5">
        <f>((B59/2)+B60+B61+B62+(B63/2))/4</f>
        <v>126.77825</v>
      </c>
      <c r="D61" s="6">
        <f>B61-C61</f>
        <v>0.41845000000000709</v>
      </c>
      <c r="E61" s="6">
        <v>-0.1205247470238081</v>
      </c>
      <c r="F61" s="6">
        <f t="shared" si="2"/>
        <v>127.31722474702381</v>
      </c>
      <c r="G61" s="5">
        <v>114.85230000000001</v>
      </c>
    </row>
    <row r="62" spans="1:7" x14ac:dyDescent="0.3">
      <c r="A62" t="s">
        <v>70</v>
      </c>
      <c r="B62" s="2">
        <v>128.87029999999999</v>
      </c>
      <c r="C62" t="s">
        <v>74</v>
      </c>
      <c r="D62" s="2" t="s">
        <v>74</v>
      </c>
      <c r="E62" s="2" t="s">
        <v>74</v>
      </c>
      <c r="G62" t="s">
        <v>74</v>
      </c>
    </row>
    <row r="63" spans="1:7" x14ac:dyDescent="0.3">
      <c r="A63" t="s">
        <v>71</v>
      </c>
      <c r="B63" s="2">
        <v>129.7071</v>
      </c>
      <c r="C63" t="s">
        <v>74</v>
      </c>
      <c r="D63" s="2" t="s">
        <v>74</v>
      </c>
      <c r="E63" s="2" t="s">
        <v>74</v>
      </c>
      <c r="G63" t="s">
        <v>74</v>
      </c>
    </row>
    <row r="64" spans="1:7" s="7" customFormat="1" x14ac:dyDescent="0.3">
      <c r="D64" s="8"/>
      <c r="E64" s="8"/>
    </row>
    <row r="65" spans="2:5" s="7" customFormat="1" x14ac:dyDescent="0.3">
      <c r="D65" s="8"/>
      <c r="E65" s="8"/>
    </row>
    <row r="66" spans="2:5" s="7" customFormat="1" ht="13.8" customHeight="1" x14ac:dyDescent="0.3">
      <c r="D66" s="8"/>
      <c r="E66" s="8"/>
    </row>
    <row r="72" spans="2:5" x14ac:dyDescent="0.3">
      <c r="B72" s="2" t="s">
        <v>112</v>
      </c>
    </row>
    <row r="74" spans="2:5" x14ac:dyDescent="0.3">
      <c r="B74" s="2" t="s">
        <v>109</v>
      </c>
    </row>
    <row r="75" spans="2:5" x14ac:dyDescent="0.3">
      <c r="B75" s="11">
        <v>45474</v>
      </c>
      <c r="C75" s="12">
        <f>80.7715+0.5876*59</f>
        <v>115.43989999999999</v>
      </c>
      <c r="D75" s="12">
        <v>-0.95039724702381179</v>
      </c>
      <c r="E75" s="14">
        <f>C75+D75</f>
        <v>114.48950275297618</v>
      </c>
    </row>
    <row r="76" spans="2:5" x14ac:dyDescent="0.3">
      <c r="B76" s="11">
        <v>45566</v>
      </c>
      <c r="C76" s="12">
        <f>80.7715+0.5876*60</f>
        <v>116.0275</v>
      </c>
      <c r="D76" s="12">
        <v>-0.1205247470238081</v>
      </c>
      <c r="E76" s="14">
        <f>C76+D76</f>
        <v>115.9069752529762</v>
      </c>
    </row>
    <row r="77" spans="2:5" x14ac:dyDescent="0.3">
      <c r="B77" s="11">
        <v>45658</v>
      </c>
      <c r="C77" s="12">
        <f>80.7715+0.5876*61</f>
        <v>116.61510000000001</v>
      </c>
      <c r="D77" s="12">
        <v>0.31130787202380961</v>
      </c>
      <c r="E77" s="14">
        <f>C77+D77</f>
        <v>116.92640787202382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ADBBD-9FDA-41A3-9DED-93A13763EE73}">
  <dimension ref="A1:C17"/>
  <sheetViews>
    <sheetView topLeftCell="A7" workbookViewId="0">
      <selection activeCell="E19" sqref="E19"/>
    </sheetView>
  </sheetViews>
  <sheetFormatPr defaultRowHeight="14.4" x14ac:dyDescent="0.3"/>
  <sheetData>
    <row r="1" spans="1:3" x14ac:dyDescent="0.3">
      <c r="A1" t="s">
        <v>77</v>
      </c>
      <c r="B1" t="s">
        <v>78</v>
      </c>
      <c r="C1" t="s">
        <v>79</v>
      </c>
    </row>
    <row r="2" spans="1:3" x14ac:dyDescent="0.3">
      <c r="A2">
        <v>2009</v>
      </c>
      <c r="B2">
        <v>108.36822500000001</v>
      </c>
      <c r="C2">
        <v>2.5104388890855973</v>
      </c>
    </row>
    <row r="3" spans="1:3" x14ac:dyDescent="0.3">
      <c r="A3">
        <v>2010</v>
      </c>
      <c r="B3">
        <v>100</v>
      </c>
      <c r="C3">
        <v>3.5173265320884433</v>
      </c>
    </row>
    <row r="4" spans="1:3" x14ac:dyDescent="0.3">
      <c r="A4">
        <v>2011</v>
      </c>
      <c r="B4">
        <v>87.656900000000007</v>
      </c>
      <c r="C4">
        <v>4.287434802614106</v>
      </c>
    </row>
    <row r="5" spans="1:3" x14ac:dyDescent="0.3">
      <c r="A5">
        <v>2012</v>
      </c>
      <c r="B5">
        <v>83.263574999999989</v>
      </c>
      <c r="C5">
        <v>1.9920174436568916</v>
      </c>
    </row>
    <row r="6" spans="1:3" x14ac:dyDescent="0.3">
      <c r="A6">
        <v>2013</v>
      </c>
      <c r="B6">
        <v>83.054400000000001</v>
      </c>
      <c r="C6">
        <v>1.255200000000003</v>
      </c>
    </row>
    <row r="7" spans="1:3" x14ac:dyDescent="0.3">
      <c r="A7">
        <v>2014</v>
      </c>
      <c r="B7">
        <v>81.380749999999992</v>
      </c>
      <c r="C7">
        <v>0.80122722744549668</v>
      </c>
    </row>
    <row r="8" spans="1:3" x14ac:dyDescent="0.3">
      <c r="A8">
        <v>2015</v>
      </c>
      <c r="B8">
        <v>83.682000000000002</v>
      </c>
      <c r="C8">
        <v>0.68324433892031844</v>
      </c>
    </row>
    <row r="9" spans="1:3" x14ac:dyDescent="0.3">
      <c r="A9">
        <v>2016</v>
      </c>
      <c r="B9">
        <v>88.912125000000003</v>
      </c>
      <c r="C9">
        <v>1.429142223794861</v>
      </c>
    </row>
    <row r="10" spans="1:3" x14ac:dyDescent="0.3">
      <c r="A10">
        <v>2017</v>
      </c>
      <c r="B10">
        <v>93.933049999999994</v>
      </c>
      <c r="C10">
        <v>1.977330632443649</v>
      </c>
    </row>
    <row r="11" spans="1:3" x14ac:dyDescent="0.3">
      <c r="A11">
        <v>2018</v>
      </c>
      <c r="B11">
        <v>99.372375000000005</v>
      </c>
      <c r="C11">
        <v>1.584085259437342</v>
      </c>
    </row>
    <row r="12" spans="1:3" x14ac:dyDescent="0.3">
      <c r="A12">
        <v>2019</v>
      </c>
      <c r="B12">
        <v>102.71967500000001</v>
      </c>
      <c r="C12">
        <v>1.8555246596313388</v>
      </c>
    </row>
    <row r="13" spans="1:3" x14ac:dyDescent="0.3">
      <c r="A13">
        <v>2020</v>
      </c>
      <c r="B13">
        <v>107.53137500000001</v>
      </c>
      <c r="C13">
        <v>1.6023935271441099</v>
      </c>
    </row>
    <row r="14" spans="1:3" x14ac:dyDescent="0.3">
      <c r="A14">
        <v>2021</v>
      </c>
      <c r="B14">
        <v>112.34309999999999</v>
      </c>
      <c r="C14">
        <v>2.4036062475649649</v>
      </c>
    </row>
    <row r="15" spans="1:3" x14ac:dyDescent="0.3">
      <c r="A15">
        <v>2022</v>
      </c>
      <c r="B15">
        <v>120.2929</v>
      </c>
      <c r="C15">
        <v>2.4988288897001367</v>
      </c>
    </row>
    <row r="16" spans="1:3" x14ac:dyDescent="0.3">
      <c r="A16">
        <v>2023</v>
      </c>
      <c r="B16">
        <v>124.058575</v>
      </c>
      <c r="C16">
        <v>2.7649122630745468</v>
      </c>
    </row>
    <row r="17" spans="1:3" x14ac:dyDescent="0.3">
      <c r="A17">
        <v>2024</v>
      </c>
      <c r="B17">
        <v>129.28870000000001</v>
      </c>
      <c r="C17">
        <v>0.59170695449691058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2980A-F5B1-4D77-A7B7-1D70043B830E}">
  <dimension ref="A1:D63"/>
  <sheetViews>
    <sheetView workbookViewId="0">
      <selection activeCell="D6" sqref="D6:D9"/>
    </sheetView>
  </sheetViews>
  <sheetFormatPr defaultRowHeight="14.4" x14ac:dyDescent="0.3"/>
  <cols>
    <col min="1" max="1" width="19.88671875" customWidth="1"/>
    <col min="2" max="2" width="43.33203125" customWidth="1"/>
  </cols>
  <sheetData>
    <row r="1" spans="1:4" x14ac:dyDescent="0.3">
      <c r="A1" t="s">
        <v>9</v>
      </c>
      <c r="B1" t="s">
        <v>73</v>
      </c>
      <c r="C1" t="s">
        <v>75</v>
      </c>
      <c r="D1" t="s">
        <v>76</v>
      </c>
    </row>
    <row r="2" spans="1:4" x14ac:dyDescent="0.3">
      <c r="A2" t="s">
        <v>10</v>
      </c>
      <c r="B2">
        <v>111.2971</v>
      </c>
      <c r="C2" s="9">
        <f>AVERAGE(B2:B5)</f>
        <v>108.36822500000001</v>
      </c>
      <c r="D2" s="9">
        <f>STDEV(B2:B5)</f>
        <v>2.5104388890855973</v>
      </c>
    </row>
    <row r="3" spans="1:4" x14ac:dyDescent="0.3">
      <c r="A3" t="s">
        <v>11</v>
      </c>
      <c r="B3">
        <v>106.2762</v>
      </c>
      <c r="C3" s="9"/>
      <c r="D3" s="9"/>
    </row>
    <row r="4" spans="1:4" x14ac:dyDescent="0.3">
      <c r="A4" t="s">
        <v>12</v>
      </c>
      <c r="B4">
        <v>106.2762</v>
      </c>
      <c r="C4" s="9"/>
      <c r="D4" s="9"/>
    </row>
    <row r="5" spans="1:4" s="5" customFormat="1" x14ac:dyDescent="0.3">
      <c r="A5" s="5" t="s">
        <v>13</v>
      </c>
      <c r="B5" s="5">
        <v>109.6234</v>
      </c>
      <c r="C5" s="9"/>
      <c r="D5" s="9"/>
    </row>
    <row r="6" spans="1:4" x14ac:dyDescent="0.3">
      <c r="A6" t="s">
        <v>14</v>
      </c>
      <c r="B6">
        <v>103.7657</v>
      </c>
      <c r="C6" s="9">
        <f>AVERAGE(B6:B9)</f>
        <v>100</v>
      </c>
      <c r="D6" s="9">
        <f>STDEV(B6:B9)</f>
        <v>3.5173265320884433</v>
      </c>
    </row>
    <row r="7" spans="1:4" x14ac:dyDescent="0.3">
      <c r="A7" t="s">
        <v>15</v>
      </c>
      <c r="B7">
        <v>102.0921</v>
      </c>
      <c r="C7" s="9"/>
      <c r="D7" s="9"/>
    </row>
    <row r="8" spans="1:4" x14ac:dyDescent="0.3">
      <c r="A8" t="s">
        <v>16</v>
      </c>
      <c r="B8">
        <v>97.907899999999998</v>
      </c>
      <c r="C8" s="9"/>
      <c r="D8" s="9"/>
    </row>
    <row r="9" spans="1:4" s="5" customFormat="1" x14ac:dyDescent="0.3">
      <c r="A9" s="5" t="s">
        <v>17</v>
      </c>
      <c r="B9" s="5">
        <v>96.234300000000005</v>
      </c>
      <c r="C9" s="9"/>
      <c r="D9" s="9"/>
    </row>
    <row r="10" spans="1:4" x14ac:dyDescent="0.3">
      <c r="A10" t="s">
        <v>18</v>
      </c>
      <c r="B10">
        <v>92.050200000000004</v>
      </c>
      <c r="C10" s="9">
        <f>AVERAGE(B10:B13)</f>
        <v>87.656900000000007</v>
      </c>
      <c r="D10" s="9">
        <f>STDEV(B10:B13)</f>
        <v>4.287434802614106</v>
      </c>
    </row>
    <row r="11" spans="1:4" x14ac:dyDescent="0.3">
      <c r="A11" t="s">
        <v>19</v>
      </c>
      <c r="B11">
        <v>90.376599999999996</v>
      </c>
      <c r="C11" s="9"/>
      <c r="D11" s="9"/>
    </row>
    <row r="12" spans="1:4" x14ac:dyDescent="0.3">
      <c r="A12" t="s">
        <v>20</v>
      </c>
      <c r="B12">
        <v>85.355599999999995</v>
      </c>
      <c r="C12" s="9"/>
      <c r="D12" s="9"/>
    </row>
    <row r="13" spans="1:4" s="5" customFormat="1" x14ac:dyDescent="0.3">
      <c r="A13" s="5" t="s">
        <v>21</v>
      </c>
      <c r="B13" s="5">
        <v>82.845200000000006</v>
      </c>
      <c r="C13" s="9"/>
      <c r="D13" s="9"/>
    </row>
    <row r="14" spans="1:4" x14ac:dyDescent="0.3">
      <c r="A14" t="s">
        <v>22</v>
      </c>
      <c r="B14">
        <v>85.355599999999995</v>
      </c>
      <c r="C14" s="9">
        <f>AVERAGE(B14:B17)</f>
        <v>83.263574999999989</v>
      </c>
      <c r="D14" s="9">
        <f>STDEV(B14:B17)</f>
        <v>1.9920174436568916</v>
      </c>
    </row>
    <row r="15" spans="1:4" x14ac:dyDescent="0.3">
      <c r="A15" t="s">
        <v>23</v>
      </c>
      <c r="B15">
        <v>84.518799999999999</v>
      </c>
      <c r="C15" s="9"/>
      <c r="D15" s="9"/>
    </row>
    <row r="16" spans="1:4" x14ac:dyDescent="0.3">
      <c r="A16" t="s">
        <v>24</v>
      </c>
      <c r="B16">
        <v>81.171499999999995</v>
      </c>
      <c r="C16" s="9"/>
      <c r="D16" s="9"/>
    </row>
    <row r="17" spans="1:4" s="5" customFormat="1" x14ac:dyDescent="0.3">
      <c r="A17" s="5" t="s">
        <v>25</v>
      </c>
      <c r="B17" s="5">
        <v>82.008399999999995</v>
      </c>
      <c r="C17" s="9"/>
      <c r="D17" s="9"/>
    </row>
    <row r="18" spans="1:4" x14ac:dyDescent="0.3">
      <c r="A18" t="s">
        <v>26</v>
      </c>
      <c r="B18">
        <v>84.518799999999999</v>
      </c>
      <c r="C18" s="9">
        <f>AVERAGE(B18:B21)</f>
        <v>83.054400000000001</v>
      </c>
      <c r="D18" s="9">
        <f>STDEV(B18:B21)</f>
        <v>1.255200000000003</v>
      </c>
    </row>
    <row r="19" spans="1:4" x14ac:dyDescent="0.3">
      <c r="A19" t="s">
        <v>27</v>
      </c>
      <c r="B19">
        <v>83.682000000000002</v>
      </c>
      <c r="C19" s="9"/>
      <c r="D19" s="9"/>
    </row>
    <row r="20" spans="1:4" x14ac:dyDescent="0.3">
      <c r="A20" t="s">
        <v>28</v>
      </c>
      <c r="B20">
        <v>82.008399999999995</v>
      </c>
      <c r="C20" s="9"/>
      <c r="D20" s="9"/>
    </row>
    <row r="21" spans="1:4" s="5" customFormat="1" x14ac:dyDescent="0.3">
      <c r="A21" s="5" t="s">
        <v>29</v>
      </c>
      <c r="B21" s="5">
        <v>82.008399999999995</v>
      </c>
      <c r="C21" s="9"/>
      <c r="D21" s="9"/>
    </row>
    <row r="22" spans="1:4" x14ac:dyDescent="0.3">
      <c r="A22" t="s">
        <v>30</v>
      </c>
      <c r="B22">
        <v>82.008399999999995</v>
      </c>
      <c r="C22" s="9">
        <f>AVERAGE(B22:B25)</f>
        <v>81.380749999999992</v>
      </c>
      <c r="D22" s="9">
        <f>STDEV(B22:B25)</f>
        <v>0.80122722744549668</v>
      </c>
    </row>
    <row r="23" spans="1:4" x14ac:dyDescent="0.3">
      <c r="A23" t="s">
        <v>31</v>
      </c>
      <c r="B23">
        <v>81.171499999999995</v>
      </c>
      <c r="C23" s="9"/>
      <c r="D23" s="9"/>
    </row>
    <row r="24" spans="1:4" x14ac:dyDescent="0.3">
      <c r="A24" t="s">
        <v>32</v>
      </c>
      <c r="B24">
        <v>80.334699999999998</v>
      </c>
      <c r="C24" s="9"/>
      <c r="D24" s="9"/>
    </row>
    <row r="25" spans="1:4" s="5" customFormat="1" x14ac:dyDescent="0.3">
      <c r="A25" s="5" t="s">
        <v>33</v>
      </c>
      <c r="B25" s="5">
        <v>82.008399999999995</v>
      </c>
      <c r="C25" s="9"/>
      <c r="D25" s="9"/>
    </row>
    <row r="26" spans="1:4" x14ac:dyDescent="0.3">
      <c r="A26" t="s">
        <v>34</v>
      </c>
      <c r="B26">
        <v>84.518799999999999</v>
      </c>
      <c r="C26" s="9">
        <f>AVERAGE(B26:B29)</f>
        <v>83.682000000000002</v>
      </c>
      <c r="D26" s="9">
        <f>STDEV(B26:B29)</f>
        <v>0.68324433892031844</v>
      </c>
    </row>
    <row r="27" spans="1:4" x14ac:dyDescent="0.3">
      <c r="A27" t="s">
        <v>35</v>
      </c>
      <c r="B27">
        <v>83.682000000000002</v>
      </c>
      <c r="C27" s="9"/>
      <c r="D27" s="9"/>
    </row>
    <row r="28" spans="1:4" x14ac:dyDescent="0.3">
      <c r="A28" t="s">
        <v>36</v>
      </c>
      <c r="B28">
        <v>82.845200000000006</v>
      </c>
      <c r="C28" s="9"/>
      <c r="D28" s="9"/>
    </row>
    <row r="29" spans="1:4" s="5" customFormat="1" x14ac:dyDescent="0.3">
      <c r="A29" s="5" t="s">
        <v>37</v>
      </c>
      <c r="B29" s="5">
        <v>83.682000000000002</v>
      </c>
      <c r="C29" s="9"/>
      <c r="D29" s="9"/>
    </row>
    <row r="30" spans="1:4" x14ac:dyDescent="0.3">
      <c r="A30" t="s">
        <v>38</v>
      </c>
      <c r="B30">
        <v>87.029300000000006</v>
      </c>
      <c r="C30" s="9">
        <f>AVERAGE(B30:B33)</f>
        <v>88.912125000000003</v>
      </c>
      <c r="D30" s="9">
        <f>STDEV(B30:B33)</f>
        <v>1.429142223794861</v>
      </c>
    </row>
    <row r="31" spans="1:4" x14ac:dyDescent="0.3">
      <c r="A31" t="s">
        <v>39</v>
      </c>
      <c r="B31">
        <v>89.539699999999996</v>
      </c>
      <c r="C31" s="9"/>
      <c r="D31" s="9"/>
    </row>
    <row r="32" spans="1:4" x14ac:dyDescent="0.3">
      <c r="A32" t="s">
        <v>40</v>
      </c>
      <c r="B32">
        <v>88.7029</v>
      </c>
      <c r="C32" s="9"/>
      <c r="D32" s="9"/>
    </row>
    <row r="33" spans="1:4" s="5" customFormat="1" x14ac:dyDescent="0.3">
      <c r="A33" s="5" t="s">
        <v>41</v>
      </c>
      <c r="B33" s="5">
        <v>90.376599999999996</v>
      </c>
      <c r="C33" s="9"/>
      <c r="D33" s="9"/>
    </row>
    <row r="34" spans="1:4" x14ac:dyDescent="0.3">
      <c r="A34" t="s">
        <v>42</v>
      </c>
      <c r="B34">
        <v>91.213399999999993</v>
      </c>
      <c r="C34" s="9">
        <f>AVERAGE(B34:B37)</f>
        <v>93.933049999999994</v>
      </c>
      <c r="D34" s="9">
        <f>STDEV(B34:B37)</f>
        <v>1.977330632443649</v>
      </c>
    </row>
    <row r="35" spans="1:4" x14ac:dyDescent="0.3">
      <c r="A35" t="s">
        <v>43</v>
      </c>
      <c r="B35">
        <v>95.397499999999994</v>
      </c>
      <c r="C35" s="9"/>
      <c r="D35" s="9"/>
    </row>
    <row r="36" spans="1:4" x14ac:dyDescent="0.3">
      <c r="A36" t="s">
        <v>44</v>
      </c>
      <c r="B36">
        <v>93.723799999999997</v>
      </c>
      <c r="C36" s="9"/>
      <c r="D36" s="9"/>
    </row>
    <row r="37" spans="1:4" s="5" customFormat="1" x14ac:dyDescent="0.3">
      <c r="A37" s="5" t="s">
        <v>45</v>
      </c>
      <c r="B37" s="5">
        <v>95.397499999999994</v>
      </c>
      <c r="C37" s="9"/>
      <c r="D37" s="9"/>
    </row>
    <row r="38" spans="1:4" x14ac:dyDescent="0.3">
      <c r="A38" t="s">
        <v>46</v>
      </c>
      <c r="B38">
        <v>97.071100000000001</v>
      </c>
      <c r="C38" s="9">
        <f>AVERAGE(B38:B41)</f>
        <v>99.372375000000005</v>
      </c>
      <c r="D38" s="9">
        <f>STDEV(B38:B41)</f>
        <v>1.584085259437342</v>
      </c>
    </row>
    <row r="39" spans="1:4" x14ac:dyDescent="0.3">
      <c r="A39" t="s">
        <v>47</v>
      </c>
      <c r="B39">
        <v>100.41840000000001</v>
      </c>
      <c r="C39" s="9"/>
      <c r="D39" s="9"/>
    </row>
    <row r="40" spans="1:4" x14ac:dyDescent="0.3">
      <c r="A40" t="s">
        <v>48</v>
      </c>
      <c r="B40">
        <v>99.581599999999995</v>
      </c>
      <c r="C40" s="9"/>
      <c r="D40" s="9"/>
    </row>
    <row r="41" spans="1:4" s="5" customFormat="1" x14ac:dyDescent="0.3">
      <c r="A41" s="5" t="s">
        <v>49</v>
      </c>
      <c r="B41" s="5">
        <v>100.41840000000001</v>
      </c>
      <c r="C41" s="9"/>
      <c r="D41" s="9"/>
    </row>
    <row r="42" spans="1:4" x14ac:dyDescent="0.3">
      <c r="A42" t="s">
        <v>50</v>
      </c>
      <c r="B42">
        <v>100.41840000000001</v>
      </c>
      <c r="C42" s="9">
        <f>AVERAGE(B42:B45)</f>
        <v>102.71967500000001</v>
      </c>
      <c r="D42" s="9">
        <f>STDEV(B42:B45)</f>
        <v>1.8555246596313388</v>
      </c>
    </row>
    <row r="43" spans="1:4" x14ac:dyDescent="0.3">
      <c r="A43" t="s">
        <v>51</v>
      </c>
      <c r="B43">
        <v>102.0921</v>
      </c>
      <c r="C43" s="9"/>
      <c r="D43" s="9"/>
    </row>
    <row r="44" spans="1:4" x14ac:dyDescent="0.3">
      <c r="A44" t="s">
        <v>52</v>
      </c>
      <c r="B44">
        <v>103.7657</v>
      </c>
      <c r="C44" s="9"/>
      <c r="D44" s="9"/>
    </row>
    <row r="45" spans="1:4" s="5" customFormat="1" x14ac:dyDescent="0.3">
      <c r="A45" s="5" t="s">
        <v>53</v>
      </c>
      <c r="B45" s="5">
        <v>104.60250000000001</v>
      </c>
      <c r="C45" s="9"/>
      <c r="D45" s="9"/>
    </row>
    <row r="46" spans="1:4" x14ac:dyDescent="0.3">
      <c r="A46" t="s">
        <v>54</v>
      </c>
      <c r="B46">
        <v>108.78660000000001</v>
      </c>
      <c r="C46" s="9">
        <f>AVERAGE(B46:B49)</f>
        <v>107.53137500000001</v>
      </c>
      <c r="D46" s="9">
        <f>STDEV(B46:B49)</f>
        <v>1.6023935271441099</v>
      </c>
    </row>
    <row r="47" spans="1:4" x14ac:dyDescent="0.3">
      <c r="A47" t="s">
        <v>55</v>
      </c>
      <c r="B47">
        <v>108.78660000000001</v>
      </c>
      <c r="C47" s="9"/>
      <c r="D47" s="9"/>
    </row>
    <row r="48" spans="1:4" x14ac:dyDescent="0.3">
      <c r="A48" t="s">
        <v>56</v>
      </c>
      <c r="B48">
        <v>105.4393</v>
      </c>
      <c r="C48" s="9"/>
      <c r="D48" s="9"/>
    </row>
    <row r="49" spans="1:4" s="5" customFormat="1" x14ac:dyDescent="0.3">
      <c r="A49" s="5" t="s">
        <v>57</v>
      </c>
      <c r="B49" s="5">
        <v>107.113</v>
      </c>
      <c r="C49" s="9"/>
      <c r="D49" s="9"/>
    </row>
    <row r="50" spans="1:4" x14ac:dyDescent="0.3">
      <c r="A50" t="s">
        <v>58</v>
      </c>
      <c r="B50">
        <v>109.6234</v>
      </c>
      <c r="C50" s="9">
        <f>AVERAGE(B50:B53)</f>
        <v>112.34309999999999</v>
      </c>
      <c r="D50" s="9">
        <f>STDEV(B50:B53)</f>
        <v>2.4036062475649649</v>
      </c>
    </row>
    <row r="51" spans="1:4" x14ac:dyDescent="0.3">
      <c r="A51" t="s">
        <v>59</v>
      </c>
      <c r="B51">
        <v>112.1339</v>
      </c>
      <c r="C51" s="9"/>
      <c r="D51" s="9"/>
    </row>
    <row r="52" spans="1:4" x14ac:dyDescent="0.3">
      <c r="A52" t="s">
        <v>60</v>
      </c>
      <c r="B52">
        <v>112.1339</v>
      </c>
      <c r="C52" s="9"/>
      <c r="D52" s="9"/>
    </row>
    <row r="53" spans="1:4" s="5" customFormat="1" x14ac:dyDescent="0.3">
      <c r="A53" s="5" t="s">
        <v>61</v>
      </c>
      <c r="B53" s="5">
        <v>115.4812</v>
      </c>
      <c r="C53" s="9"/>
      <c r="D53" s="9"/>
    </row>
    <row r="54" spans="1:4" x14ac:dyDescent="0.3">
      <c r="A54" t="s">
        <v>62</v>
      </c>
      <c r="B54">
        <v>117.15479999999999</v>
      </c>
      <c r="C54" s="9">
        <f>AVERAGE(B54:B57)</f>
        <v>120.2929</v>
      </c>
      <c r="D54" s="9">
        <f>STDEV(B54:B57)</f>
        <v>2.4988288897001367</v>
      </c>
    </row>
    <row r="55" spans="1:4" x14ac:dyDescent="0.3">
      <c r="A55" t="s">
        <v>63</v>
      </c>
      <c r="B55">
        <v>121.3389</v>
      </c>
      <c r="C55" s="9"/>
      <c r="D55" s="9"/>
    </row>
    <row r="56" spans="1:4" x14ac:dyDescent="0.3">
      <c r="A56" t="s">
        <v>64</v>
      </c>
      <c r="B56">
        <v>119.6653</v>
      </c>
      <c r="C56" s="9"/>
      <c r="D56" s="9"/>
    </row>
    <row r="57" spans="1:4" s="5" customFormat="1" x14ac:dyDescent="0.3">
      <c r="A57" s="5" t="s">
        <v>65</v>
      </c>
      <c r="B57" s="5">
        <v>123.01260000000001</v>
      </c>
      <c r="C57" s="9"/>
      <c r="D57" s="9"/>
    </row>
    <row r="58" spans="1:4" x14ac:dyDescent="0.3">
      <c r="A58" t="s">
        <v>66</v>
      </c>
      <c r="B58">
        <v>122.17570000000001</v>
      </c>
      <c r="C58" s="9">
        <f>AVERAGE(B58:B61)</f>
        <v>124.058575</v>
      </c>
      <c r="D58" s="9">
        <f>STDEV(B58:B61)</f>
        <v>2.7649122630745468</v>
      </c>
    </row>
    <row r="59" spans="1:4" x14ac:dyDescent="0.3">
      <c r="A59" t="s">
        <v>67</v>
      </c>
      <c r="B59">
        <v>121.3389</v>
      </c>
      <c r="C59" s="9"/>
      <c r="D59" s="9"/>
    </row>
    <row r="60" spans="1:4" x14ac:dyDescent="0.3">
      <c r="A60" t="s">
        <v>68</v>
      </c>
      <c r="B60">
        <v>125.523</v>
      </c>
      <c r="C60" s="9"/>
      <c r="D60" s="9"/>
    </row>
    <row r="61" spans="1:4" s="5" customFormat="1" x14ac:dyDescent="0.3">
      <c r="A61" s="5" t="s">
        <v>69</v>
      </c>
      <c r="B61" s="5">
        <v>127.19670000000001</v>
      </c>
      <c r="C61" s="9"/>
      <c r="D61" s="9"/>
    </row>
    <row r="62" spans="1:4" x14ac:dyDescent="0.3">
      <c r="A62" t="s">
        <v>70</v>
      </c>
      <c r="B62">
        <v>128.87029999999999</v>
      </c>
      <c r="C62" s="9">
        <f>AVERAGE(B62:B63)</f>
        <v>129.28870000000001</v>
      </c>
      <c r="D62" s="9">
        <f>STDEV(B62:B63)</f>
        <v>0.59170695449691058</v>
      </c>
    </row>
    <row r="63" spans="1:4" x14ac:dyDescent="0.3">
      <c r="A63" t="s">
        <v>71</v>
      </c>
      <c r="B63">
        <v>129.7071</v>
      </c>
      <c r="C63" s="9"/>
      <c r="D63" s="9"/>
    </row>
  </sheetData>
  <mergeCells count="32">
    <mergeCell ref="C62:C63"/>
    <mergeCell ref="D62:D63"/>
    <mergeCell ref="C50:C53"/>
    <mergeCell ref="D50:D53"/>
    <mergeCell ref="C54:C57"/>
    <mergeCell ref="D54:D57"/>
    <mergeCell ref="C58:C61"/>
    <mergeCell ref="D58:D61"/>
    <mergeCell ref="C38:C41"/>
    <mergeCell ref="D38:D41"/>
    <mergeCell ref="C42:C45"/>
    <mergeCell ref="D42:D45"/>
    <mergeCell ref="C46:C49"/>
    <mergeCell ref="D46:D49"/>
    <mergeCell ref="C26:C29"/>
    <mergeCell ref="D26:D29"/>
    <mergeCell ref="C30:C33"/>
    <mergeCell ref="D30:D33"/>
    <mergeCell ref="C34:C37"/>
    <mergeCell ref="D34:D37"/>
    <mergeCell ref="C14:C17"/>
    <mergeCell ref="D14:D17"/>
    <mergeCell ref="C18:C21"/>
    <mergeCell ref="D18:D21"/>
    <mergeCell ref="C22:C25"/>
    <mergeCell ref="D22:D25"/>
    <mergeCell ref="C2:C5"/>
    <mergeCell ref="C6:C9"/>
    <mergeCell ref="C10:C13"/>
    <mergeCell ref="D2:D5"/>
    <mergeCell ref="D6:D9"/>
    <mergeCell ref="D10:D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63A1D-E142-4D98-898F-F2DEBDA45FC9}">
  <dimension ref="A1:G24"/>
  <sheetViews>
    <sheetView workbookViewId="0">
      <selection activeCell="B19" sqref="B19"/>
    </sheetView>
  </sheetViews>
  <sheetFormatPr defaultRowHeight="14.4" x14ac:dyDescent="0.3"/>
  <cols>
    <col min="1" max="1" width="15.44140625" customWidth="1"/>
  </cols>
  <sheetData>
    <row r="1" spans="1:5" x14ac:dyDescent="0.3">
      <c r="B1" t="s">
        <v>82</v>
      </c>
      <c r="C1" t="s">
        <v>83</v>
      </c>
      <c r="D1" t="s">
        <v>84</v>
      </c>
      <c r="E1" t="s">
        <v>85</v>
      </c>
    </row>
    <row r="2" spans="1:5" x14ac:dyDescent="0.3">
      <c r="A2">
        <v>2009</v>
      </c>
      <c r="B2" s="2" t="s">
        <v>74</v>
      </c>
      <c r="C2" s="2" t="s">
        <v>74</v>
      </c>
      <c r="D2" s="2">
        <v>-1.1506000000000114</v>
      </c>
      <c r="E2" s="2">
        <v>3.6610375000000204</v>
      </c>
    </row>
    <row r="3" spans="1:5" x14ac:dyDescent="0.3">
      <c r="A3">
        <v>2010</v>
      </c>
      <c r="B3" s="2">
        <v>-0.62761250000001212</v>
      </c>
      <c r="C3" s="2">
        <v>0.41846250000000396</v>
      </c>
      <c r="D3" s="2">
        <v>-0.62766250000001378</v>
      </c>
      <c r="E3" s="2">
        <v>0.62761250000001212</v>
      </c>
    </row>
    <row r="4" spans="1:5" x14ac:dyDescent="0.3">
      <c r="A4">
        <v>2011</v>
      </c>
      <c r="B4" s="2">
        <v>-0.523012499999993</v>
      </c>
      <c r="C4" s="2">
        <v>1.046062500000005</v>
      </c>
      <c r="D4" s="2">
        <v>-1.4644749999999931</v>
      </c>
      <c r="E4" s="2">
        <v>-2.405824999999993</v>
      </c>
    </row>
    <row r="5" spans="1:5" x14ac:dyDescent="0.3">
      <c r="A5">
        <v>2012</v>
      </c>
      <c r="B5" s="2">
        <v>1.3598124999999897</v>
      </c>
      <c r="C5" s="2">
        <v>1.1506249999999909</v>
      </c>
      <c r="D5" s="2">
        <v>-1.9874750000000034</v>
      </c>
      <c r="E5" s="2">
        <v>-0.94137500000000784</v>
      </c>
    </row>
    <row r="6" spans="1:5" x14ac:dyDescent="0.3">
      <c r="A6">
        <v>2013</v>
      </c>
      <c r="B6" s="2">
        <v>1.5690125000000137</v>
      </c>
      <c r="C6" s="2">
        <v>0.62760000000001526</v>
      </c>
      <c r="D6" s="2">
        <v>-0.73220000000000596</v>
      </c>
      <c r="E6" s="2">
        <v>-0.10458750000000805</v>
      </c>
    </row>
    <row r="7" spans="1:5" x14ac:dyDescent="0.3">
      <c r="A7">
        <v>2014</v>
      </c>
      <c r="B7" s="2">
        <v>0.41843749999999602</v>
      </c>
      <c r="C7" s="2">
        <v>-0.20925000000001148</v>
      </c>
      <c r="D7" s="2">
        <v>-1.3598499999999945</v>
      </c>
      <c r="E7" s="2">
        <v>-0.31376249999999573</v>
      </c>
    </row>
    <row r="8" spans="1:5" x14ac:dyDescent="0.3">
      <c r="A8">
        <v>2015</v>
      </c>
      <c r="B8" s="2">
        <v>1.5690124999999995</v>
      </c>
      <c r="C8" s="2">
        <v>0.20919999999999561</v>
      </c>
      <c r="D8" s="2">
        <v>-1.1506125000000083</v>
      </c>
      <c r="E8" s="2">
        <v>-1.3598375000000118</v>
      </c>
    </row>
    <row r="9" spans="1:5" x14ac:dyDescent="0.3">
      <c r="A9">
        <v>2016</v>
      </c>
      <c r="B9" s="2">
        <v>0.52303750000000093</v>
      </c>
      <c r="C9" s="2">
        <v>1.4643999999999977</v>
      </c>
      <c r="D9" s="2">
        <v>-0.73223749999999654</v>
      </c>
      <c r="E9" s="2">
        <v>-0.3137750000000068</v>
      </c>
    </row>
    <row r="10" spans="1:5" x14ac:dyDescent="0.3">
      <c r="A10">
        <v>2017</v>
      </c>
      <c r="B10" s="2">
        <v>-0.83681249999999352</v>
      </c>
      <c r="C10" s="2">
        <v>2.0920624999999973</v>
      </c>
      <c r="D10" s="2">
        <v>-0.94146250000000009</v>
      </c>
      <c r="E10" s="2">
        <v>-0.62758750000000418</v>
      </c>
    </row>
    <row r="11" spans="1:5" x14ac:dyDescent="0.3">
      <c r="A11">
        <v>2018</v>
      </c>
      <c r="B11" s="2">
        <v>-0.31382499999999425</v>
      </c>
      <c r="C11" s="2">
        <v>1.6736375000000123</v>
      </c>
      <c r="D11" s="2">
        <v>-0.20918750000001296</v>
      </c>
      <c r="E11" s="2">
        <v>-1.2499999996862243E-5</v>
      </c>
    </row>
    <row r="12" spans="1:5" x14ac:dyDescent="0.3">
      <c r="A12">
        <v>2019</v>
      </c>
      <c r="B12" s="2">
        <v>-0.73223750000001075</v>
      </c>
      <c r="C12" s="2">
        <v>-0.1045624999999859</v>
      </c>
      <c r="D12" s="2">
        <v>0</v>
      </c>
      <c r="E12" s="2">
        <v>-1.0460374999999971</v>
      </c>
    </row>
    <row r="13" spans="1:5" x14ac:dyDescent="0.3">
      <c r="A13">
        <v>2020</v>
      </c>
      <c r="B13" s="2">
        <v>2.0920500000000004</v>
      </c>
      <c r="C13" s="2">
        <v>1.5690374999999932</v>
      </c>
      <c r="D13" s="2">
        <v>-2.196674999999999</v>
      </c>
      <c r="E13" s="2">
        <v>-1.0459875000000096</v>
      </c>
    </row>
    <row r="14" spans="1:5" x14ac:dyDescent="0.3">
      <c r="A14">
        <v>2021</v>
      </c>
      <c r="B14" s="2">
        <v>0.20917500000000189</v>
      </c>
      <c r="C14" s="2">
        <v>0.83682499999999038</v>
      </c>
      <c r="D14" s="2">
        <v>-1.1506250000000051</v>
      </c>
      <c r="E14" s="2">
        <v>0.10462499999999864</v>
      </c>
    </row>
    <row r="15" spans="1:5" x14ac:dyDescent="0.3">
      <c r="A15">
        <v>2022</v>
      </c>
      <c r="B15" s="2">
        <v>-0.31382499999999425</v>
      </c>
      <c r="C15" s="2">
        <v>1.9874250000000018</v>
      </c>
      <c r="D15" s="2">
        <v>-1.255212499999999</v>
      </c>
      <c r="E15" s="2">
        <v>1.4644750000000073</v>
      </c>
    </row>
    <row r="16" spans="1:5" x14ac:dyDescent="0.3">
      <c r="A16">
        <v>2023</v>
      </c>
      <c r="B16" s="2">
        <v>-0.10463750000000971</v>
      </c>
      <c r="C16" s="2">
        <v>-2.1966625000000022</v>
      </c>
      <c r="D16" s="2">
        <v>0.62760000000000105</v>
      </c>
      <c r="E16" s="2">
        <v>0.41845000000000709</v>
      </c>
    </row>
    <row r="17" spans="1:7" x14ac:dyDescent="0.3">
      <c r="A17">
        <v>2024</v>
      </c>
      <c r="B17" s="2" t="s">
        <v>74</v>
      </c>
      <c r="C17" s="2" t="s">
        <v>74</v>
      </c>
      <c r="D17" s="2" t="s">
        <v>74</v>
      </c>
      <c r="E17" s="2" t="s">
        <v>74</v>
      </c>
    </row>
    <row r="18" spans="1:7" x14ac:dyDescent="0.3">
      <c r="B18" s="2">
        <f>AVERAGE(B3:B16)</f>
        <v>0.30632678571428534</v>
      </c>
      <c r="C18" s="2">
        <f>AVERAGE(C3:C16)</f>
        <v>0.75463303571428597</v>
      </c>
      <c r="D18" s="2">
        <f>AVERAGE(D2:D16)</f>
        <v>-0.9553783333333361</v>
      </c>
      <c r="E18" s="2">
        <f>AVERAGE(E2:E16)</f>
        <v>-0.12550583333333237</v>
      </c>
      <c r="F18" s="10" t="s">
        <v>86</v>
      </c>
      <c r="G18" s="2">
        <f>AVERAGE(B18:E18)</f>
        <v>-4.9810863095242769E-3</v>
      </c>
    </row>
    <row r="19" spans="1:7" x14ac:dyDescent="0.3">
      <c r="B19" s="2">
        <f>B18-G18</f>
        <v>0.31130787202380961</v>
      </c>
      <c r="C19" s="2">
        <f>C18-G18</f>
        <v>0.75961412202381029</v>
      </c>
      <c r="D19" s="2">
        <f>D18-G18</f>
        <v>-0.95039724702381179</v>
      </c>
      <c r="E19" s="2">
        <f>E18-G18</f>
        <v>-0.1205247470238081</v>
      </c>
      <c r="G19" s="2">
        <f>AVERAGE(B19:E19)</f>
        <v>3.1225022567582528E-17</v>
      </c>
    </row>
    <row r="24" spans="1:7" x14ac:dyDescent="0.3">
      <c r="A24" s="5" t="s">
        <v>88</v>
      </c>
      <c r="B24" s="13">
        <v>0.31130787202380961</v>
      </c>
      <c r="C24" s="13">
        <v>0.75961412202381029</v>
      </c>
      <c r="D24" s="13">
        <v>-0.95039724702381179</v>
      </c>
      <c r="E24" s="13">
        <v>-0.1205247470238081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B3D3-7DA2-4953-AD5D-F66E2E605BF5}">
  <dimension ref="A1:T64"/>
  <sheetViews>
    <sheetView topLeftCell="B1" workbookViewId="0">
      <selection activeCell="N5" sqref="N5"/>
    </sheetView>
  </sheetViews>
  <sheetFormatPr defaultRowHeight="14.4" x14ac:dyDescent="0.3"/>
  <cols>
    <col min="11" max="11" width="9.5546875" bestFit="1" customWidth="1"/>
    <col min="13" max="13" width="16.44140625" customWidth="1"/>
  </cols>
  <sheetData>
    <row r="1" spans="2:20" x14ac:dyDescent="0.3">
      <c r="B1" t="s">
        <v>91</v>
      </c>
      <c r="C1" t="s">
        <v>90</v>
      </c>
      <c r="D1" t="s">
        <v>92</v>
      </c>
      <c r="E1" t="s">
        <v>93</v>
      </c>
      <c r="F1" t="s">
        <v>108</v>
      </c>
      <c r="T1" t="s">
        <v>73</v>
      </c>
    </row>
    <row r="2" spans="2:20" x14ac:dyDescent="0.3">
      <c r="B2" t="s">
        <v>74</v>
      </c>
      <c r="C2" t="s">
        <v>74</v>
      </c>
      <c r="D2" t="s">
        <v>74</v>
      </c>
      <c r="E2" t="s">
        <v>74</v>
      </c>
      <c r="F2" t="s">
        <v>74</v>
      </c>
      <c r="T2" t="s">
        <v>74</v>
      </c>
    </row>
    <row r="3" spans="2:20" x14ac:dyDescent="0.3">
      <c r="B3" t="s">
        <v>74</v>
      </c>
      <c r="C3" t="s">
        <v>74</v>
      </c>
      <c r="D3" t="s">
        <v>74</v>
      </c>
      <c r="E3" t="s">
        <v>74</v>
      </c>
      <c r="F3" t="s">
        <v>74</v>
      </c>
      <c r="T3" t="s">
        <v>74</v>
      </c>
    </row>
    <row r="4" spans="2:20" x14ac:dyDescent="0.3">
      <c r="B4">
        <v>107.42680000000001</v>
      </c>
      <c r="C4">
        <v>1</v>
      </c>
      <c r="D4">
        <f>B4*C4</f>
        <v>107.42680000000001</v>
      </c>
      <c r="E4">
        <f>POWER(C4,2)</f>
        <v>1</v>
      </c>
      <c r="F4">
        <f>80.7715+0.5876*C4</f>
        <v>81.359099999999998</v>
      </c>
      <c r="T4">
        <v>106.2762</v>
      </c>
    </row>
    <row r="5" spans="2:20" x14ac:dyDescent="0.3">
      <c r="B5">
        <v>105.96236249999998</v>
      </c>
      <c r="C5">
        <v>2</v>
      </c>
      <c r="D5">
        <f t="shared" ref="D5:D61" si="0">B5*C5</f>
        <v>211.92472499999997</v>
      </c>
      <c r="E5">
        <f t="shared" ref="E5:E60" si="1">POWER(C5,2)</f>
        <v>4</v>
      </c>
      <c r="F5">
        <f t="shared" ref="F5:F61" si="2">80.7715+0.5876*C5</f>
        <v>81.946700000000007</v>
      </c>
      <c r="L5" t="s">
        <v>95</v>
      </c>
      <c r="M5" t="s">
        <v>107</v>
      </c>
      <c r="N5" s="5" t="s">
        <v>111</v>
      </c>
      <c r="O5" s="5"/>
      <c r="T5">
        <v>109.6234</v>
      </c>
    </row>
    <row r="6" spans="2:20" x14ac:dyDescent="0.3">
      <c r="B6">
        <v>104.39331250000001</v>
      </c>
      <c r="C6">
        <v>3</v>
      </c>
      <c r="D6">
        <f t="shared" si="0"/>
        <v>313.17993750000005</v>
      </c>
      <c r="E6">
        <f t="shared" si="1"/>
        <v>9</v>
      </c>
      <c r="F6">
        <f>80.7715+0.5876*C6</f>
        <v>82.534300000000002</v>
      </c>
      <c r="T6">
        <v>103.7657</v>
      </c>
    </row>
    <row r="7" spans="2:20" x14ac:dyDescent="0.3">
      <c r="B7">
        <v>101.6736375</v>
      </c>
      <c r="C7">
        <v>4</v>
      </c>
      <c r="D7">
        <f t="shared" si="0"/>
        <v>406.69454999999999</v>
      </c>
      <c r="E7">
        <f t="shared" si="1"/>
        <v>16</v>
      </c>
      <c r="F7">
        <f t="shared" si="2"/>
        <v>83.121899999999997</v>
      </c>
      <c r="M7" t="s">
        <v>110</v>
      </c>
      <c r="N7" s="2">
        <f>K16-N15</f>
        <v>80.7715462794921</v>
      </c>
      <c r="T7">
        <v>102.0921</v>
      </c>
    </row>
    <row r="8" spans="2:20" x14ac:dyDescent="0.3">
      <c r="B8">
        <v>98.535562500000012</v>
      </c>
      <c r="C8">
        <v>5</v>
      </c>
      <c r="D8">
        <f t="shared" si="0"/>
        <v>492.67781250000007</v>
      </c>
      <c r="E8">
        <f t="shared" si="1"/>
        <v>25</v>
      </c>
      <c r="F8">
        <f t="shared" si="2"/>
        <v>83.709500000000006</v>
      </c>
      <c r="M8" t="s">
        <v>96</v>
      </c>
      <c r="T8">
        <v>97.907899999999998</v>
      </c>
    </row>
    <row r="9" spans="2:20" x14ac:dyDescent="0.3">
      <c r="B9">
        <v>95.606687499999992</v>
      </c>
      <c r="C9">
        <v>6</v>
      </c>
      <c r="D9">
        <f t="shared" si="0"/>
        <v>573.6401249999999</v>
      </c>
      <c r="E9">
        <f t="shared" si="1"/>
        <v>36</v>
      </c>
      <c r="F9">
        <f t="shared" si="2"/>
        <v>84.2971</v>
      </c>
      <c r="T9">
        <v>96.234300000000005</v>
      </c>
    </row>
    <row r="10" spans="2:20" x14ac:dyDescent="0.3">
      <c r="B10">
        <v>92.573212499999997</v>
      </c>
      <c r="C10">
        <v>7</v>
      </c>
      <c r="D10">
        <f t="shared" si="0"/>
        <v>648.01248750000002</v>
      </c>
      <c r="E10">
        <f t="shared" si="1"/>
        <v>49</v>
      </c>
      <c r="F10">
        <f t="shared" si="2"/>
        <v>84.884700000000009</v>
      </c>
      <c r="T10">
        <v>92.050200000000004</v>
      </c>
    </row>
    <row r="11" spans="2:20" x14ac:dyDescent="0.3">
      <c r="B11">
        <v>89.330537499999991</v>
      </c>
      <c r="C11">
        <v>8</v>
      </c>
      <c r="D11">
        <f t="shared" si="0"/>
        <v>714.64429999999993</v>
      </c>
      <c r="E11">
        <f t="shared" si="1"/>
        <v>64</v>
      </c>
      <c r="F11">
        <f t="shared" si="2"/>
        <v>85.472300000000004</v>
      </c>
      <c r="T11">
        <v>90.376599999999996</v>
      </c>
    </row>
    <row r="12" spans="2:20" x14ac:dyDescent="0.3">
      <c r="B12">
        <v>86.820074999999989</v>
      </c>
      <c r="C12">
        <v>9</v>
      </c>
      <c r="D12">
        <f t="shared" si="0"/>
        <v>781.38067499999988</v>
      </c>
      <c r="E12">
        <f t="shared" si="1"/>
        <v>81</v>
      </c>
      <c r="F12">
        <f t="shared" si="2"/>
        <v>86.059899999999999</v>
      </c>
      <c r="M12" t="s">
        <v>103</v>
      </c>
      <c r="N12">
        <f>K15-K20</f>
        <v>164.66332650861887</v>
      </c>
      <c r="T12">
        <v>85.355599999999995</v>
      </c>
    </row>
    <row r="13" spans="2:20" x14ac:dyDescent="0.3">
      <c r="B13">
        <v>85.251024999999998</v>
      </c>
      <c r="C13">
        <v>10</v>
      </c>
      <c r="D13">
        <f t="shared" si="0"/>
        <v>852.51025000000004</v>
      </c>
      <c r="E13">
        <f t="shared" si="1"/>
        <v>100</v>
      </c>
      <c r="F13">
        <f t="shared" si="2"/>
        <v>86.647500000000008</v>
      </c>
      <c r="M13" t="s">
        <v>105</v>
      </c>
      <c r="N13" s="2">
        <f>K18-K19</f>
        <v>280.25</v>
      </c>
      <c r="T13">
        <v>82.845200000000006</v>
      </c>
    </row>
    <row r="14" spans="2:20" x14ac:dyDescent="0.3">
      <c r="B14">
        <v>83.995787500000006</v>
      </c>
      <c r="C14">
        <v>11</v>
      </c>
      <c r="D14">
        <f t="shared" si="0"/>
        <v>923.95366250000006</v>
      </c>
      <c r="E14">
        <f t="shared" si="1"/>
        <v>121</v>
      </c>
      <c r="F14">
        <f t="shared" si="2"/>
        <v>87.235100000000003</v>
      </c>
      <c r="M14" t="s">
        <v>97</v>
      </c>
      <c r="N14" s="2">
        <f>N12/N13</f>
        <v>0.58755870297455437</v>
      </c>
      <c r="T14">
        <v>85.355599999999995</v>
      </c>
    </row>
    <row r="15" spans="2:20" x14ac:dyDescent="0.3">
      <c r="B15">
        <v>83.368175000000008</v>
      </c>
      <c r="C15">
        <v>12</v>
      </c>
      <c r="D15">
        <f t="shared" si="0"/>
        <v>1000.4181000000001</v>
      </c>
      <c r="E15">
        <f t="shared" si="1"/>
        <v>144</v>
      </c>
      <c r="F15">
        <f t="shared" si="2"/>
        <v>87.822699999999998</v>
      </c>
      <c r="J15" t="s">
        <v>102</v>
      </c>
      <c r="K15">
        <f>AVERAGE(D4:D61)</f>
        <v>3058.7469030172415</v>
      </c>
      <c r="M15" t="s">
        <v>106</v>
      </c>
      <c r="N15">
        <f>N14*K17</f>
        <v>17.332981737749353</v>
      </c>
      <c r="T15">
        <v>84.518799999999999</v>
      </c>
    </row>
    <row r="16" spans="2:20" x14ac:dyDescent="0.3">
      <c r="B16">
        <v>83.158974999999998</v>
      </c>
      <c r="C16">
        <v>13</v>
      </c>
      <c r="D16">
        <f t="shared" si="0"/>
        <v>1081.066675</v>
      </c>
      <c r="E16">
        <f t="shared" si="1"/>
        <v>169</v>
      </c>
      <c r="F16">
        <f t="shared" si="2"/>
        <v>88.410300000000007</v>
      </c>
      <c r="J16" t="s">
        <v>98</v>
      </c>
      <c r="K16" s="2">
        <f>AVERAGE(B4:B61)</f>
        <v>98.104528017241449</v>
      </c>
      <c r="T16">
        <v>81.171499999999995</v>
      </c>
    </row>
    <row r="17" spans="2:20" x14ac:dyDescent="0.3">
      <c r="B17">
        <v>82.949775000000002</v>
      </c>
      <c r="C17">
        <v>14</v>
      </c>
      <c r="D17">
        <f t="shared" si="0"/>
        <v>1161.2968499999999</v>
      </c>
      <c r="E17">
        <f t="shared" si="1"/>
        <v>196</v>
      </c>
      <c r="F17">
        <f t="shared" si="2"/>
        <v>88.997900000000001</v>
      </c>
      <c r="J17" t="s">
        <v>99</v>
      </c>
      <c r="K17">
        <f>AVERAGE(C4:C61)</f>
        <v>29.5</v>
      </c>
      <c r="T17">
        <v>82.008399999999995</v>
      </c>
    </row>
    <row r="18" spans="2:20" x14ac:dyDescent="0.3">
      <c r="B18">
        <v>82.949787499999985</v>
      </c>
      <c r="C18">
        <v>15</v>
      </c>
      <c r="D18">
        <f t="shared" si="0"/>
        <v>1244.2468124999998</v>
      </c>
      <c r="E18">
        <f t="shared" si="1"/>
        <v>225</v>
      </c>
      <c r="F18">
        <f t="shared" si="2"/>
        <v>89.585499999999996</v>
      </c>
      <c r="J18" t="s">
        <v>100</v>
      </c>
      <c r="K18" s="2">
        <f>AVERAGE(E4:E61)</f>
        <v>1150.5</v>
      </c>
      <c r="T18">
        <v>84.518799999999999</v>
      </c>
    </row>
    <row r="19" spans="2:20" x14ac:dyDescent="0.3">
      <c r="B19">
        <v>83.054399999999987</v>
      </c>
      <c r="C19">
        <v>16</v>
      </c>
      <c r="D19">
        <f t="shared" si="0"/>
        <v>1328.8703999999998</v>
      </c>
      <c r="E19">
        <f t="shared" si="1"/>
        <v>256</v>
      </c>
      <c r="F19">
        <f t="shared" si="2"/>
        <v>90.173100000000005</v>
      </c>
      <c r="J19" t="s">
        <v>101</v>
      </c>
      <c r="K19">
        <f>POWER(K17,2)</f>
        <v>870.25</v>
      </c>
      <c r="T19">
        <v>83.682000000000002</v>
      </c>
    </row>
    <row r="20" spans="2:20" x14ac:dyDescent="0.3">
      <c r="B20">
        <v>82.740600000000001</v>
      </c>
      <c r="C20">
        <v>17</v>
      </c>
      <c r="D20">
        <f t="shared" si="0"/>
        <v>1406.5902000000001</v>
      </c>
      <c r="E20">
        <f t="shared" si="1"/>
        <v>289</v>
      </c>
      <c r="F20">
        <f t="shared" si="2"/>
        <v>90.7607</v>
      </c>
      <c r="J20" t="s">
        <v>104</v>
      </c>
      <c r="K20">
        <f>K17*K16</f>
        <v>2894.0835765086226</v>
      </c>
      <c r="T20">
        <v>82.008399999999995</v>
      </c>
    </row>
    <row r="21" spans="2:20" x14ac:dyDescent="0.3">
      <c r="B21">
        <v>82.112987500000003</v>
      </c>
      <c r="C21">
        <v>18</v>
      </c>
      <c r="D21">
        <f t="shared" si="0"/>
        <v>1478.0337750000001</v>
      </c>
      <c r="E21">
        <f t="shared" si="1"/>
        <v>324</v>
      </c>
      <c r="F21">
        <f t="shared" si="2"/>
        <v>91.348300000000009</v>
      </c>
      <c r="T21">
        <v>82.008399999999995</v>
      </c>
    </row>
    <row r="22" spans="2:20" x14ac:dyDescent="0.3">
      <c r="B22">
        <v>81.589962499999999</v>
      </c>
      <c r="C22">
        <v>19</v>
      </c>
      <c r="D22">
        <f t="shared" si="0"/>
        <v>1550.2092875000001</v>
      </c>
      <c r="E22">
        <f t="shared" si="1"/>
        <v>361</v>
      </c>
      <c r="F22">
        <f t="shared" si="2"/>
        <v>91.935900000000004</v>
      </c>
      <c r="T22">
        <v>82.008399999999995</v>
      </c>
    </row>
    <row r="23" spans="2:20" x14ac:dyDescent="0.3">
      <c r="B23">
        <v>81.380750000000006</v>
      </c>
      <c r="C23">
        <v>20</v>
      </c>
      <c r="D23">
        <f t="shared" si="0"/>
        <v>1627.6150000000002</v>
      </c>
      <c r="E23">
        <f t="shared" si="1"/>
        <v>400</v>
      </c>
      <c r="F23">
        <f t="shared" si="2"/>
        <v>92.523499999999999</v>
      </c>
      <c r="T23">
        <v>81.171499999999995</v>
      </c>
    </row>
    <row r="24" spans="2:20" x14ac:dyDescent="0.3">
      <c r="B24">
        <v>81.694549999999992</v>
      </c>
      <c r="C24">
        <v>21</v>
      </c>
      <c r="D24">
        <f t="shared" si="0"/>
        <v>1715.5855499999998</v>
      </c>
      <c r="E24">
        <f t="shared" si="1"/>
        <v>441</v>
      </c>
      <c r="F24">
        <f t="shared" si="2"/>
        <v>93.111100000000008</v>
      </c>
      <c r="T24">
        <v>80.334699999999998</v>
      </c>
    </row>
    <row r="25" spans="2:20" x14ac:dyDescent="0.3">
      <c r="B25">
        <v>82.32216249999999</v>
      </c>
      <c r="C25">
        <v>22</v>
      </c>
      <c r="D25">
        <f t="shared" si="0"/>
        <v>1811.0875749999998</v>
      </c>
      <c r="E25">
        <f t="shared" si="1"/>
        <v>484</v>
      </c>
      <c r="F25">
        <f t="shared" si="2"/>
        <v>93.698700000000002</v>
      </c>
      <c r="T25">
        <v>82.008399999999995</v>
      </c>
    </row>
    <row r="26" spans="2:20" x14ac:dyDescent="0.3">
      <c r="B26">
        <v>82.949787499999999</v>
      </c>
      <c r="C26">
        <v>23</v>
      </c>
      <c r="D26">
        <f t="shared" si="0"/>
        <v>1907.8451124999999</v>
      </c>
      <c r="E26">
        <f t="shared" si="1"/>
        <v>529</v>
      </c>
      <c r="F26">
        <f t="shared" si="2"/>
        <v>94.286300000000011</v>
      </c>
      <c r="T26">
        <v>84.518799999999999</v>
      </c>
    </row>
    <row r="27" spans="2:20" x14ac:dyDescent="0.3">
      <c r="B27">
        <v>83.472800000000007</v>
      </c>
      <c r="C27">
        <v>24</v>
      </c>
      <c r="D27">
        <f t="shared" si="0"/>
        <v>2003.3472000000002</v>
      </c>
      <c r="E27">
        <f t="shared" si="1"/>
        <v>576</v>
      </c>
      <c r="F27">
        <f t="shared" si="2"/>
        <v>94.873900000000006</v>
      </c>
      <c r="T27">
        <v>83.682000000000002</v>
      </c>
    </row>
    <row r="28" spans="2:20" x14ac:dyDescent="0.3">
      <c r="B28">
        <v>83.995812500000014</v>
      </c>
      <c r="C28">
        <v>25</v>
      </c>
      <c r="D28">
        <f t="shared" si="0"/>
        <v>2099.8953125000003</v>
      </c>
      <c r="E28">
        <f t="shared" si="1"/>
        <v>625</v>
      </c>
      <c r="F28">
        <f t="shared" si="2"/>
        <v>95.461500000000001</v>
      </c>
      <c r="T28">
        <v>82.845200000000006</v>
      </c>
    </row>
    <row r="29" spans="2:20" x14ac:dyDescent="0.3">
      <c r="B29">
        <v>85.041837500000014</v>
      </c>
      <c r="C29">
        <v>26</v>
      </c>
      <c r="D29">
        <f t="shared" si="0"/>
        <v>2211.0877750000004</v>
      </c>
      <c r="E29">
        <f t="shared" si="1"/>
        <v>676</v>
      </c>
      <c r="F29">
        <f t="shared" si="2"/>
        <v>96.04910000000001</v>
      </c>
      <c r="T29">
        <v>83.682000000000002</v>
      </c>
    </row>
    <row r="30" spans="2:20" x14ac:dyDescent="0.3">
      <c r="B30">
        <v>86.506262500000005</v>
      </c>
      <c r="C30">
        <v>27</v>
      </c>
      <c r="D30">
        <f t="shared" si="0"/>
        <v>2335.6690874999999</v>
      </c>
      <c r="E30">
        <f t="shared" si="1"/>
        <v>729</v>
      </c>
      <c r="F30">
        <f t="shared" si="2"/>
        <v>96.636700000000005</v>
      </c>
      <c r="T30">
        <v>87.029300000000006</v>
      </c>
    </row>
    <row r="31" spans="2:20" x14ac:dyDescent="0.3">
      <c r="B31">
        <v>88.075299999999999</v>
      </c>
      <c r="C31">
        <v>28</v>
      </c>
      <c r="D31">
        <f t="shared" si="0"/>
        <v>2466.1084000000001</v>
      </c>
      <c r="E31">
        <f t="shared" si="1"/>
        <v>784</v>
      </c>
      <c r="F31">
        <f t="shared" si="2"/>
        <v>97.224299999999999</v>
      </c>
      <c r="T31">
        <v>89.539699999999996</v>
      </c>
    </row>
    <row r="32" spans="2:20" x14ac:dyDescent="0.3">
      <c r="B32">
        <v>89.435137499999996</v>
      </c>
      <c r="C32">
        <v>29</v>
      </c>
      <c r="D32">
        <f t="shared" si="0"/>
        <v>2593.6189875</v>
      </c>
      <c r="E32">
        <f t="shared" si="1"/>
        <v>841</v>
      </c>
      <c r="F32">
        <f t="shared" si="2"/>
        <v>97.811900000000009</v>
      </c>
      <c r="T32">
        <v>88.7029</v>
      </c>
    </row>
    <row r="33" spans="2:20" x14ac:dyDescent="0.3">
      <c r="B33">
        <v>90.690375000000003</v>
      </c>
      <c r="C33">
        <v>30</v>
      </c>
      <c r="D33">
        <f t="shared" si="0"/>
        <v>2720.7112500000003</v>
      </c>
      <c r="E33">
        <f t="shared" si="1"/>
        <v>900</v>
      </c>
      <c r="F33">
        <f t="shared" si="2"/>
        <v>98.399500000000003</v>
      </c>
      <c r="T33">
        <v>90.376599999999996</v>
      </c>
    </row>
    <row r="34" spans="2:20" x14ac:dyDescent="0.3">
      <c r="B34">
        <v>92.050212499999986</v>
      </c>
      <c r="C34">
        <v>31</v>
      </c>
      <c r="D34">
        <f t="shared" si="0"/>
        <v>2853.5565874999998</v>
      </c>
      <c r="E34">
        <f t="shared" si="1"/>
        <v>961</v>
      </c>
      <c r="F34">
        <f t="shared" si="2"/>
        <v>98.987099999999998</v>
      </c>
      <c r="T34">
        <v>91.213399999999993</v>
      </c>
    </row>
    <row r="35" spans="2:20" x14ac:dyDescent="0.3">
      <c r="B35">
        <v>93.305437499999996</v>
      </c>
      <c r="C35">
        <v>32</v>
      </c>
      <c r="D35">
        <f t="shared" si="0"/>
        <v>2985.7739999999999</v>
      </c>
      <c r="E35">
        <f t="shared" si="1"/>
        <v>1024</v>
      </c>
      <c r="F35">
        <f t="shared" si="2"/>
        <v>99.574700000000007</v>
      </c>
      <c r="T35">
        <v>95.397499999999994</v>
      </c>
    </row>
    <row r="36" spans="2:20" x14ac:dyDescent="0.3">
      <c r="B36">
        <v>94.665262499999997</v>
      </c>
      <c r="C36">
        <v>33</v>
      </c>
      <c r="D36">
        <f t="shared" si="0"/>
        <v>3123.9536625000001</v>
      </c>
      <c r="E36">
        <f t="shared" si="1"/>
        <v>1089</v>
      </c>
      <c r="F36">
        <f t="shared" si="2"/>
        <v>100.1623</v>
      </c>
      <c r="T36">
        <v>93.723799999999997</v>
      </c>
    </row>
    <row r="37" spans="2:20" x14ac:dyDescent="0.3">
      <c r="B37">
        <v>96.025087499999998</v>
      </c>
      <c r="C37">
        <v>34</v>
      </c>
      <c r="D37">
        <f t="shared" si="0"/>
        <v>3264.8529749999998</v>
      </c>
      <c r="E37">
        <f t="shared" si="1"/>
        <v>1156</v>
      </c>
      <c r="F37">
        <f t="shared" si="2"/>
        <v>100.7499</v>
      </c>
      <c r="T37">
        <v>95.397499999999994</v>
      </c>
    </row>
    <row r="38" spans="2:20" x14ac:dyDescent="0.3">
      <c r="B38">
        <v>97.384924999999996</v>
      </c>
      <c r="C38">
        <v>35</v>
      </c>
      <c r="D38">
        <f t="shared" si="0"/>
        <v>3408.4723749999998</v>
      </c>
      <c r="E38">
        <f t="shared" si="1"/>
        <v>1225</v>
      </c>
      <c r="F38">
        <f t="shared" si="2"/>
        <v>101.33750000000001</v>
      </c>
      <c r="T38">
        <v>97.071100000000001</v>
      </c>
    </row>
    <row r="39" spans="2:20" x14ac:dyDescent="0.3">
      <c r="B39">
        <v>98.744762499999993</v>
      </c>
      <c r="C39">
        <v>36</v>
      </c>
      <c r="D39">
        <f t="shared" si="0"/>
        <v>3554.8114499999997</v>
      </c>
      <c r="E39">
        <f t="shared" si="1"/>
        <v>1296</v>
      </c>
      <c r="F39">
        <f t="shared" si="2"/>
        <v>101.9251</v>
      </c>
      <c r="T39">
        <v>100.41840000000001</v>
      </c>
    </row>
    <row r="40" spans="2:20" x14ac:dyDescent="0.3">
      <c r="B40">
        <v>99.790787500000008</v>
      </c>
      <c r="C40">
        <v>37</v>
      </c>
      <c r="D40">
        <f t="shared" si="0"/>
        <v>3692.2591375000002</v>
      </c>
      <c r="E40">
        <f t="shared" si="1"/>
        <v>1369</v>
      </c>
      <c r="F40">
        <f t="shared" si="2"/>
        <v>102.5127</v>
      </c>
      <c r="T40">
        <v>99.581599999999995</v>
      </c>
    </row>
    <row r="41" spans="2:20" x14ac:dyDescent="0.3">
      <c r="B41">
        <v>100.4184125</v>
      </c>
      <c r="C41">
        <v>38</v>
      </c>
      <c r="D41">
        <f t="shared" si="0"/>
        <v>3815.8996750000001</v>
      </c>
      <c r="E41">
        <f t="shared" si="1"/>
        <v>1444</v>
      </c>
      <c r="F41">
        <f t="shared" si="2"/>
        <v>103.1003</v>
      </c>
      <c r="T41">
        <v>100.41840000000001</v>
      </c>
    </row>
    <row r="42" spans="2:20" x14ac:dyDescent="0.3">
      <c r="B42">
        <v>101.15063750000002</v>
      </c>
      <c r="C42">
        <v>39</v>
      </c>
      <c r="D42">
        <f t="shared" si="0"/>
        <v>3944.8748625000007</v>
      </c>
      <c r="E42">
        <f t="shared" si="1"/>
        <v>1521</v>
      </c>
      <c r="F42">
        <f t="shared" si="2"/>
        <v>103.6879</v>
      </c>
      <c r="T42">
        <v>100.41840000000001</v>
      </c>
    </row>
    <row r="43" spans="2:20" x14ac:dyDescent="0.3">
      <c r="B43">
        <v>102.19666249999999</v>
      </c>
      <c r="C43">
        <v>40</v>
      </c>
      <c r="D43">
        <f t="shared" si="0"/>
        <v>4087.8664999999996</v>
      </c>
      <c r="E43">
        <f t="shared" si="1"/>
        <v>1600</v>
      </c>
      <c r="F43">
        <f t="shared" si="2"/>
        <v>104.27550000000001</v>
      </c>
      <c r="T43">
        <v>102.0921</v>
      </c>
    </row>
    <row r="44" spans="2:20" x14ac:dyDescent="0.3">
      <c r="B44">
        <v>103.76570000000001</v>
      </c>
      <c r="C44">
        <v>41</v>
      </c>
      <c r="D44">
        <f t="shared" si="0"/>
        <v>4254.3937000000005</v>
      </c>
      <c r="E44">
        <f t="shared" si="1"/>
        <v>1681</v>
      </c>
      <c r="F44">
        <f t="shared" si="2"/>
        <v>104.8631</v>
      </c>
      <c r="T44">
        <v>103.7657</v>
      </c>
    </row>
    <row r="45" spans="2:20" x14ac:dyDescent="0.3">
      <c r="B45">
        <v>105.6485375</v>
      </c>
      <c r="C45">
        <v>42</v>
      </c>
      <c r="D45">
        <f t="shared" si="0"/>
        <v>4437.2385750000003</v>
      </c>
      <c r="E45">
        <f t="shared" si="1"/>
        <v>1764</v>
      </c>
      <c r="F45">
        <f t="shared" si="2"/>
        <v>105.45070000000001</v>
      </c>
      <c r="T45">
        <v>104.60250000000001</v>
      </c>
    </row>
    <row r="46" spans="2:20" x14ac:dyDescent="0.3">
      <c r="B46">
        <v>106.69455000000001</v>
      </c>
      <c r="C46">
        <v>43</v>
      </c>
      <c r="D46">
        <f t="shared" si="0"/>
        <v>4587.8656500000006</v>
      </c>
      <c r="E46">
        <f t="shared" si="1"/>
        <v>1849</v>
      </c>
      <c r="F46">
        <f t="shared" si="2"/>
        <v>106.03830000000001</v>
      </c>
      <c r="T46">
        <v>108.78660000000001</v>
      </c>
    </row>
    <row r="47" spans="2:20" x14ac:dyDescent="0.3">
      <c r="B47">
        <v>107.21756250000001</v>
      </c>
      <c r="C47">
        <v>44</v>
      </c>
      <c r="D47">
        <f t="shared" si="0"/>
        <v>4717.5727500000003</v>
      </c>
      <c r="E47">
        <f t="shared" si="1"/>
        <v>1936</v>
      </c>
      <c r="F47">
        <f t="shared" si="2"/>
        <v>106.6259</v>
      </c>
      <c r="T47">
        <v>108.78660000000001</v>
      </c>
    </row>
    <row r="48" spans="2:20" x14ac:dyDescent="0.3">
      <c r="B48">
        <v>107.635975</v>
      </c>
      <c r="C48">
        <v>45</v>
      </c>
      <c r="D48">
        <f t="shared" si="0"/>
        <v>4843.6188750000001</v>
      </c>
      <c r="E48">
        <f t="shared" si="1"/>
        <v>2025</v>
      </c>
      <c r="F48">
        <f t="shared" si="2"/>
        <v>107.21350000000001</v>
      </c>
      <c r="T48">
        <v>105.4393</v>
      </c>
    </row>
    <row r="49" spans="1:20" x14ac:dyDescent="0.3">
      <c r="B49">
        <v>108.15898750000001</v>
      </c>
      <c r="C49">
        <v>46</v>
      </c>
      <c r="D49">
        <f t="shared" si="0"/>
        <v>4975.3134250000003</v>
      </c>
      <c r="E49">
        <f t="shared" si="1"/>
        <v>2116</v>
      </c>
      <c r="F49">
        <f t="shared" si="2"/>
        <v>107.80110000000001</v>
      </c>
      <c r="T49">
        <v>107.113</v>
      </c>
    </row>
    <row r="50" spans="1:20" x14ac:dyDescent="0.3">
      <c r="B50">
        <v>109.414225</v>
      </c>
      <c r="C50">
        <v>47</v>
      </c>
      <c r="D50">
        <f t="shared" si="0"/>
        <v>5142.4685749999999</v>
      </c>
      <c r="E50">
        <f t="shared" si="1"/>
        <v>2209</v>
      </c>
      <c r="F50">
        <f t="shared" si="2"/>
        <v>108.3887</v>
      </c>
      <c r="T50">
        <v>109.6234</v>
      </c>
    </row>
    <row r="51" spans="1:20" x14ac:dyDescent="0.3">
      <c r="B51">
        <v>111.29707500000001</v>
      </c>
      <c r="C51">
        <v>48</v>
      </c>
      <c r="D51">
        <f t="shared" si="0"/>
        <v>5342.2596000000003</v>
      </c>
      <c r="E51">
        <f t="shared" si="1"/>
        <v>2304</v>
      </c>
      <c r="F51">
        <f t="shared" si="2"/>
        <v>108.97630000000001</v>
      </c>
      <c r="T51">
        <v>112.1339</v>
      </c>
    </row>
    <row r="52" spans="1:20" x14ac:dyDescent="0.3">
      <c r="B52">
        <v>113.284525</v>
      </c>
      <c r="C52">
        <v>49</v>
      </c>
      <c r="D52">
        <f t="shared" si="0"/>
        <v>5550.9417249999997</v>
      </c>
      <c r="E52">
        <f t="shared" si="1"/>
        <v>2401</v>
      </c>
      <c r="F52">
        <f t="shared" si="2"/>
        <v>109.5639</v>
      </c>
      <c r="T52">
        <v>112.1339</v>
      </c>
    </row>
    <row r="53" spans="1:20" x14ac:dyDescent="0.3">
      <c r="B53">
        <v>115.376575</v>
      </c>
      <c r="C53">
        <v>50</v>
      </c>
      <c r="D53">
        <f t="shared" si="0"/>
        <v>5768.8287500000006</v>
      </c>
      <c r="E53">
        <f t="shared" si="1"/>
        <v>2500</v>
      </c>
      <c r="F53">
        <f t="shared" si="2"/>
        <v>110.1515</v>
      </c>
      <c r="T53">
        <v>115.4812</v>
      </c>
    </row>
    <row r="54" spans="1:20" x14ac:dyDescent="0.3">
      <c r="B54">
        <v>117.46862499999999</v>
      </c>
      <c r="C54">
        <v>51</v>
      </c>
      <c r="D54">
        <f t="shared" si="0"/>
        <v>5990.8998749999992</v>
      </c>
      <c r="E54">
        <f t="shared" si="1"/>
        <v>2601</v>
      </c>
      <c r="F54">
        <f t="shared" si="2"/>
        <v>110.73910000000001</v>
      </c>
      <c r="T54">
        <v>117.15479999999999</v>
      </c>
    </row>
    <row r="55" spans="1:20" x14ac:dyDescent="0.3">
      <c r="B55">
        <v>119.35147499999999</v>
      </c>
      <c r="C55">
        <v>52</v>
      </c>
      <c r="D55">
        <f t="shared" si="0"/>
        <v>6206.2766999999994</v>
      </c>
      <c r="E55">
        <f t="shared" si="1"/>
        <v>2704</v>
      </c>
      <c r="F55">
        <f t="shared" si="2"/>
        <v>111.3267</v>
      </c>
      <c r="T55">
        <v>121.3389</v>
      </c>
    </row>
    <row r="56" spans="1:20" x14ac:dyDescent="0.3">
      <c r="B56">
        <v>120.9205125</v>
      </c>
      <c r="C56">
        <v>53</v>
      </c>
      <c r="D56">
        <f t="shared" si="0"/>
        <v>6408.7871624999998</v>
      </c>
      <c r="E56">
        <f t="shared" si="1"/>
        <v>2809</v>
      </c>
      <c r="F56">
        <f t="shared" si="2"/>
        <v>111.9143</v>
      </c>
      <c r="T56">
        <v>119.6653</v>
      </c>
    </row>
    <row r="57" spans="1:20" x14ac:dyDescent="0.3">
      <c r="B57">
        <v>121.548125</v>
      </c>
      <c r="C57">
        <v>54</v>
      </c>
      <c r="D57">
        <f t="shared" si="0"/>
        <v>6563.5987500000001</v>
      </c>
      <c r="E57">
        <f t="shared" si="1"/>
        <v>2916</v>
      </c>
      <c r="F57">
        <f t="shared" si="2"/>
        <v>112.50190000000001</v>
      </c>
      <c r="T57">
        <v>123.01260000000001</v>
      </c>
    </row>
    <row r="58" spans="1:20" x14ac:dyDescent="0.3">
      <c r="B58">
        <v>122.28033750000002</v>
      </c>
      <c r="C58">
        <v>55</v>
      </c>
      <c r="D58">
        <f t="shared" si="0"/>
        <v>6725.4185625000009</v>
      </c>
      <c r="E58">
        <f t="shared" si="1"/>
        <v>3025</v>
      </c>
      <c r="F58">
        <f t="shared" si="2"/>
        <v>113.0895</v>
      </c>
      <c r="T58">
        <v>122.17570000000001</v>
      </c>
    </row>
    <row r="59" spans="1:20" x14ac:dyDescent="0.3">
      <c r="B59">
        <v>123.5355625</v>
      </c>
      <c r="C59">
        <v>56</v>
      </c>
      <c r="D59">
        <f t="shared" si="0"/>
        <v>6917.9915000000001</v>
      </c>
      <c r="E59">
        <f t="shared" si="1"/>
        <v>3136</v>
      </c>
      <c r="F59">
        <f t="shared" si="2"/>
        <v>113.6771</v>
      </c>
      <c r="T59">
        <v>121.3389</v>
      </c>
    </row>
    <row r="60" spans="1:20" x14ac:dyDescent="0.3">
      <c r="B60">
        <v>124.8954</v>
      </c>
      <c r="C60">
        <v>57</v>
      </c>
      <c r="D60">
        <f t="shared" si="0"/>
        <v>7119.0378000000001</v>
      </c>
      <c r="E60">
        <f t="shared" si="1"/>
        <v>3249</v>
      </c>
      <c r="F60">
        <f t="shared" si="2"/>
        <v>114.2647</v>
      </c>
      <c r="T60">
        <v>125.523</v>
      </c>
    </row>
    <row r="61" spans="1:20" x14ac:dyDescent="0.3">
      <c r="B61">
        <v>126.77825</v>
      </c>
      <c r="C61">
        <v>58</v>
      </c>
      <c r="D61">
        <f t="shared" si="0"/>
        <v>7353.1385</v>
      </c>
      <c r="E61">
        <f>POWER(C61,2)</f>
        <v>3364</v>
      </c>
      <c r="F61">
        <f t="shared" si="2"/>
        <v>114.85230000000001</v>
      </c>
      <c r="T61">
        <v>127.19670000000001</v>
      </c>
    </row>
    <row r="62" spans="1:20" x14ac:dyDescent="0.3">
      <c r="B62" t="s">
        <v>74</v>
      </c>
      <c r="C62" t="s">
        <v>74</v>
      </c>
      <c r="D62" t="s">
        <v>74</v>
      </c>
      <c r="E62" t="s">
        <v>74</v>
      </c>
      <c r="F62" t="s">
        <v>74</v>
      </c>
      <c r="T62" t="s">
        <v>74</v>
      </c>
    </row>
    <row r="63" spans="1:20" x14ac:dyDescent="0.3">
      <c r="B63" t="s">
        <v>74</v>
      </c>
      <c r="C63" t="s">
        <v>74</v>
      </c>
      <c r="D63" t="s">
        <v>74</v>
      </c>
      <c r="E63" t="s">
        <v>74</v>
      </c>
      <c r="F63" t="s">
        <v>74</v>
      </c>
      <c r="T63" t="s">
        <v>74</v>
      </c>
    </row>
    <row r="64" spans="1:20" x14ac:dyDescent="0.3">
      <c r="A64" t="s">
        <v>94</v>
      </c>
      <c r="B64">
        <f>AVERAGE(B4:B61)</f>
        <v>98.104528017241449</v>
      </c>
      <c r="C64">
        <f>AVERAGE(C4:C61)</f>
        <v>29.5</v>
      </c>
      <c r="D64">
        <f>AVERAGE(D4:D61)</f>
        <v>3058.7469030172415</v>
      </c>
      <c r="E64">
        <f>AVERAGE(E4:E61)</f>
        <v>1150.5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A16" sqref="A16"/>
    </sheetView>
  </sheetViews>
  <sheetFormatPr defaultRowHeight="14.4" x14ac:dyDescent="0.3"/>
  <cols>
    <col min="1" max="1" width="85.6640625" style="1" customWidth="1"/>
    <col min="2" max="2" width="82.44140625" bestFit="1" customWidth="1"/>
    <col min="3" max="3" width="23.44140625" bestFit="1" customWidth="1"/>
  </cols>
  <sheetData>
    <row r="1" spans="1:3" x14ac:dyDescent="0.3">
      <c r="A1" s="1" t="s">
        <v>0</v>
      </c>
    </row>
    <row r="2" spans="1:3" x14ac:dyDescent="0.3">
      <c r="A2" s="1" t="s">
        <v>1</v>
      </c>
    </row>
    <row r="3" spans="1:3" x14ac:dyDescent="0.3">
      <c r="A3" s="1" t="s">
        <v>2</v>
      </c>
    </row>
    <row r="4" spans="1:3" x14ac:dyDescent="0.3">
      <c r="A4" s="1" t="s">
        <v>3</v>
      </c>
    </row>
    <row r="5" spans="1:3" ht="28.8" x14ac:dyDescent="0.3">
      <c r="A5" s="1" t="s">
        <v>4</v>
      </c>
    </row>
    <row r="6" spans="1:3" x14ac:dyDescent="0.3">
      <c r="A6" s="1" t="s">
        <v>5</v>
      </c>
    </row>
    <row r="8" spans="1:3" x14ac:dyDescent="0.3">
      <c r="A8" s="1" t="s">
        <v>6</v>
      </c>
      <c r="B8" t="s">
        <v>7</v>
      </c>
      <c r="C8" t="s">
        <v>8</v>
      </c>
    </row>
    <row r="16" spans="1:3" x14ac:dyDescent="0.3">
      <c r="A16" s="4" t="s">
        <v>72</v>
      </c>
    </row>
  </sheetData>
  <hyperlinks>
    <hyperlink ref="A16" r:id="rId1" xr:uid="{EED1CF47-801E-49CE-A06A-E0D54A9601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proiect</vt:lpstr>
      <vt:lpstr>date_r</vt:lpstr>
      <vt:lpstr>medie_abatere </vt:lpstr>
      <vt:lpstr>comp_sez</vt:lpstr>
      <vt:lpstr>trend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</dc:creator>
  <cp:lastModifiedBy>Simona Adnana</cp:lastModifiedBy>
  <dcterms:created xsi:type="dcterms:W3CDTF">2025-01-02T11:09:11Z</dcterms:created>
  <dcterms:modified xsi:type="dcterms:W3CDTF">2025-01-02T16:33:44Z</dcterms:modified>
</cp:coreProperties>
</file>