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n pawer" sheetId="1" state="visible" r:id="rId2"/>
  </sheets>
  <definedNames>
    <definedName function="false" hidden="true" localSheetId="0" name="_xlnm._FilterDatabase" vbProcedure="false">'man pawer'!$A$1:$AV$293</definedName>
    <definedName function="false" hidden="false" name="sisay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<sst xmlns="http://schemas.openxmlformats.org/spreadsheetml/2006/main" count="2197" uniqueCount="715">
  <si>
    <t xml:space="preserve">S.No.</t>
  </si>
  <si>
    <t xml:space="preserve">Name of Employee</t>
  </si>
  <si>
    <t xml:space="preserve">Gender</t>
  </si>
  <si>
    <t xml:space="preserve">Department</t>
  </si>
  <si>
    <t xml:space="preserve">Project</t>
  </si>
  <si>
    <t xml:space="preserve">Position</t>
  </si>
  <si>
    <t xml:space="preserve">Education</t>
  </si>
  <si>
    <t xml:space="preserve">Specialized  in</t>
  </si>
  <si>
    <t xml:space="preserve">Date of Employment</t>
  </si>
  <si>
    <t xml:space="preserve">End date </t>
  </si>
  <si>
    <t xml:space="preserve">Total Year of Service </t>
  </si>
  <si>
    <t xml:space="preserve">Year of Experience</t>
  </si>
  <si>
    <t xml:space="preserve">Basic salary</t>
  </si>
  <si>
    <t xml:space="preserve">Transport Allowance</t>
  </si>
  <si>
    <t xml:space="preserve">Perdiem</t>
  </si>
  <si>
    <t xml:space="preserve">Gross Salary </t>
  </si>
  <si>
    <t xml:space="preserve">Employee Phone number</t>
  </si>
  <si>
    <t xml:space="preserve"> Tadele Amsalu </t>
  </si>
  <si>
    <t xml:space="preserve">Male</t>
  </si>
  <si>
    <t xml:space="preserve">Management</t>
  </si>
  <si>
    <t xml:space="preserve">Head Office </t>
  </si>
  <si>
    <t xml:space="preserve">General Manager </t>
  </si>
  <si>
    <t xml:space="preserve">B.Sc,MBA </t>
  </si>
  <si>
    <t xml:space="preserve"> Civil Engineering, Business Administration</t>
  </si>
  <si>
    <t xml:space="preserve">Girma Abebe</t>
  </si>
  <si>
    <t xml:space="preserve">Design</t>
  </si>
  <si>
    <t xml:space="preserve">Laboratory &amp; Material Engineer Head </t>
  </si>
  <si>
    <t xml:space="preserve">B.Sc </t>
  </si>
  <si>
    <t xml:space="preserve">Civil Engineering </t>
  </si>
  <si>
    <t xml:space="preserve">Andualem H/Giorgis</t>
  </si>
  <si>
    <t xml:space="preserve">Design Dept Head</t>
  </si>
  <si>
    <t xml:space="preserve">Asfaw Debebe</t>
  </si>
  <si>
    <t xml:space="preserve">RCMD</t>
  </si>
  <si>
    <t xml:space="preserve">RCMD Dept Head</t>
  </si>
  <si>
    <t xml:space="preserve">Kuratu Kassahun </t>
  </si>
  <si>
    <t xml:space="preserve">RCMD Section Head </t>
  </si>
  <si>
    <t xml:space="preserve">Eyoel Bogale</t>
  </si>
  <si>
    <t xml:space="preserve">Betremariam Tilahun</t>
  </si>
  <si>
    <t xml:space="preserve">Project Formulation</t>
  </si>
  <si>
    <t xml:space="preserve">Project Formulation Section Head</t>
  </si>
  <si>
    <t xml:space="preserve">Getamesay Dejene</t>
  </si>
  <si>
    <t xml:space="preserve">Administration and Finance</t>
  </si>
  <si>
    <t xml:space="preserve">Administration &amp; Finance  Head</t>
  </si>
  <si>
    <t xml:space="preserve">B.A</t>
  </si>
  <si>
    <t xml:space="preserve">Accounting</t>
  </si>
  <si>
    <t xml:space="preserve">Sara Urge</t>
  </si>
  <si>
    <t xml:space="preserve">Female</t>
  </si>
  <si>
    <t xml:space="preserve">Finance section head</t>
  </si>
  <si>
    <t xml:space="preserve">Diploma </t>
  </si>
  <si>
    <t xml:space="preserve">Accounting </t>
  </si>
  <si>
    <t xml:space="preserve">Zinash Fonji</t>
  </si>
  <si>
    <t xml:space="preserve">Accountant</t>
  </si>
  <si>
    <t xml:space="preserve">Bemnet Tesfaye </t>
  </si>
  <si>
    <t xml:space="preserve">Kibebe Simie </t>
  </si>
  <si>
    <t xml:space="preserve">Store Keeper </t>
  </si>
  <si>
    <t xml:space="preserve">Certificate </t>
  </si>
  <si>
    <t xml:space="preserve">Grader, Excavator Construction Machinery </t>
  </si>
  <si>
    <t xml:space="preserve">Bekele Kebede</t>
  </si>
  <si>
    <t xml:space="preserve">Driver and Liaison</t>
  </si>
  <si>
    <t xml:space="preserve">Driver Mechanics </t>
  </si>
  <si>
    <t xml:space="preserve">Natenael Tameru</t>
  </si>
  <si>
    <t xml:space="preserve">IT Technician</t>
  </si>
  <si>
    <t xml:space="preserve">Degree</t>
  </si>
  <si>
    <t xml:space="preserve">Computer Science</t>
  </si>
  <si>
    <t xml:space="preserve">Ayan Hussen</t>
  </si>
  <si>
    <t xml:space="preserve">Draft Person</t>
  </si>
  <si>
    <t xml:space="preserve">Drafting </t>
  </si>
  <si>
    <t xml:space="preserve">Muluemebet Wudneh</t>
  </si>
  <si>
    <t xml:space="preserve">Messenger &amp; Office girl </t>
  </si>
  <si>
    <t xml:space="preserve">Helen Taye </t>
  </si>
  <si>
    <t xml:space="preserve">Diploma</t>
  </si>
  <si>
    <t xml:space="preserve">Marketing Management </t>
  </si>
  <si>
    <t xml:space="preserve">Hana Teshome</t>
  </si>
  <si>
    <t xml:space="preserve">Cleaner </t>
  </si>
  <si>
    <t xml:space="preserve">Grade 6</t>
  </si>
  <si>
    <t xml:space="preserve">Daniel Berhanu </t>
  </si>
  <si>
    <t xml:space="preserve">Koshe Mito</t>
  </si>
  <si>
    <t xml:space="preserve">Driver</t>
  </si>
  <si>
    <t xml:space="preserve">Grade 12</t>
  </si>
  <si>
    <t xml:space="preserve">Mulugeta Ayele</t>
  </si>
  <si>
    <t xml:space="preserve">koysha</t>
  </si>
  <si>
    <t xml:space="preserve">Grade 10</t>
  </si>
  <si>
    <t xml:space="preserve">Kedir Gelaye</t>
  </si>
  <si>
    <t xml:space="preserve">Tisgereda Abebe</t>
  </si>
  <si>
    <t xml:space="preserve">Junior Contract Engineer</t>
  </si>
  <si>
    <t xml:space="preserve">Construction Technology &amp; Management </t>
  </si>
  <si>
    <t xml:space="preserve"> Jalila Keno</t>
  </si>
  <si>
    <t xml:space="preserve">Roman Melkamu</t>
  </si>
  <si>
    <t xml:space="preserve">Secretary </t>
  </si>
  <si>
    <t xml:space="preserve">Business Management</t>
  </si>
  <si>
    <t xml:space="preserve">Selamawit Terefe</t>
  </si>
  <si>
    <t xml:space="preserve">Secretary</t>
  </si>
  <si>
    <t xml:space="preserve">Diploma in Secretarial Science &amp; Office Managemnt</t>
  </si>
  <si>
    <t xml:space="preserve">0 Years 3 Months</t>
  </si>
  <si>
    <t xml:space="preserve">3 months</t>
  </si>
  <si>
    <t xml:space="preserve">Endalk Fentie</t>
  </si>
  <si>
    <t xml:space="preserve">Projrct Cordenat</t>
  </si>
  <si>
    <r>
      <rPr>
        <sz val="14"/>
        <color rgb="FF000000"/>
        <rFont val="Times New Roman"/>
        <family val="1"/>
        <charset val="1"/>
      </rPr>
      <t xml:space="preserve">Bsc&amp;</t>
    </r>
    <r>
      <rPr>
        <sz val="11.2"/>
        <color rgb="FF000000"/>
        <rFont val="Times New Roman"/>
        <family val="1"/>
        <charset val="1"/>
      </rPr>
      <t xml:space="preserve">Msc</t>
    </r>
  </si>
  <si>
    <r>
      <rPr>
        <sz val="14"/>
        <rFont val="Times New Roman"/>
        <family val="1"/>
        <charset val="1"/>
      </rPr>
      <t xml:space="preserve">Civil Engineering &amp;</t>
    </r>
    <r>
      <rPr>
        <sz val="11.2"/>
        <rFont val="Times New Roman"/>
        <family val="1"/>
        <charset val="1"/>
      </rPr>
      <t xml:space="preserve"> Geotechnical Engineer</t>
    </r>
  </si>
  <si>
    <t xml:space="preserve">0 Years 3Months</t>
  </si>
  <si>
    <t xml:space="preserve">Serkalem Desalge</t>
  </si>
  <si>
    <t xml:space="preserve">1 Years 3Months</t>
  </si>
  <si>
    <t xml:space="preserve">Nuhamin Demeke</t>
  </si>
  <si>
    <t xml:space="preserve">09 16 41 6 0 50</t>
  </si>
  <si>
    <t xml:space="preserve">Dereje Girma</t>
  </si>
  <si>
    <t xml:space="preserve">Central Laboratory</t>
  </si>
  <si>
    <t xml:space="preserve">Junior Material Engineer &amp; Laboratory Sec.Head</t>
  </si>
  <si>
    <t xml:space="preserve">Laboratory Management System Development  &amp; Implementation</t>
  </si>
  <si>
    <t xml:space="preserve">Adam Lemma </t>
  </si>
  <si>
    <t xml:space="preserve">Material Laboratory</t>
  </si>
  <si>
    <t xml:space="preserve">Junior Material Engineer and Senior Lab. Tech.</t>
  </si>
  <si>
    <t xml:space="preserve">Ethaferaw Getachew </t>
  </si>
  <si>
    <t xml:space="preserve">Laboratory Technician</t>
  </si>
  <si>
    <t xml:space="preserve">Information Technology</t>
  </si>
  <si>
    <t xml:space="preserve">Kelem Alemayehu </t>
  </si>
  <si>
    <t xml:space="preserve">Ass Laboratory Technician</t>
  </si>
  <si>
    <t xml:space="preserve">Melaku Zeleke </t>
  </si>
  <si>
    <t xml:space="preserve">Yetayal Yesmaw  </t>
  </si>
  <si>
    <t xml:space="preserve">Abush Tadesse</t>
  </si>
  <si>
    <t xml:space="preserve">8 Month</t>
  </si>
  <si>
    <t xml:space="preserve">Shewanew Temsgen  </t>
  </si>
  <si>
    <t xml:space="preserve">Laboratory Helper </t>
  </si>
  <si>
    <t xml:space="preserve">Wondossen Teshome </t>
  </si>
  <si>
    <t xml:space="preserve">4 Month</t>
  </si>
  <si>
    <t xml:space="preserve">Kalkidan Daba </t>
  </si>
  <si>
    <t xml:space="preserve">Eden Fantu</t>
  </si>
  <si>
    <t xml:space="preserve">Fantanesh Melese</t>
  </si>
  <si>
    <t xml:space="preserve">Data Encoder</t>
  </si>
  <si>
    <t xml:space="preserve">Accounts &amp; Budget Support </t>
  </si>
  <si>
    <t xml:space="preserve">Beyene Amente</t>
  </si>
  <si>
    <t xml:space="preserve">Cleaner &amp; Office Assistant </t>
  </si>
  <si>
    <t xml:space="preserve">Site Building Construction Management </t>
  </si>
  <si>
    <t xml:space="preserve">Taddes Teshome</t>
  </si>
  <si>
    <t xml:space="preserve">Guard</t>
  </si>
  <si>
    <t xml:space="preserve">Silenat Yemataw </t>
  </si>
  <si>
    <t xml:space="preserve">Building</t>
  </si>
  <si>
    <t xml:space="preserve">Stadia Building</t>
  </si>
  <si>
    <t xml:space="preserve">Surveying Technology </t>
  </si>
  <si>
    <t xml:space="preserve">Demena Tefera </t>
  </si>
  <si>
    <t xml:space="preserve">Bedlu Tulu</t>
  </si>
  <si>
    <t xml:space="preserve">Shalom Yeneneh</t>
  </si>
  <si>
    <t xml:space="preserve">Hawala Tula</t>
  </si>
  <si>
    <t xml:space="preserve">Design Dept Sec Head</t>
  </si>
  <si>
    <t xml:space="preserve">B.Sc,M.Sc</t>
  </si>
  <si>
    <t xml:space="preserve">Civil Engineering,Road &amp; Transport Engineering</t>
  </si>
  <si>
    <t xml:space="preserve">09 11 04 84 45</t>
  </si>
  <si>
    <t xml:space="preserve">Yonathan Gizaw </t>
  </si>
  <si>
    <t xml:space="preserve">Senior Highway Engineer</t>
  </si>
  <si>
    <t xml:space="preserve">Civil Engineering,Road &amp;Transport Engineering </t>
  </si>
  <si>
    <t xml:space="preserve">Ibsa Demmelash </t>
  </si>
  <si>
    <t xml:space="preserve">Quantity Surveyor </t>
  </si>
  <si>
    <t xml:space="preserve">Berhanu Eshetu</t>
  </si>
  <si>
    <t xml:space="preserve">Office Engineer </t>
  </si>
  <si>
    <t xml:space="preserve">09-21-33-47-94</t>
  </si>
  <si>
    <t xml:space="preserve">Meron Deresse</t>
  </si>
  <si>
    <t xml:space="preserve">1 Month</t>
  </si>
  <si>
    <t xml:space="preserve">Abel Melese </t>
  </si>
  <si>
    <t xml:space="preserve">Korem Sekota</t>
  </si>
  <si>
    <t xml:space="preserve">09 13 73 70 65</t>
  </si>
  <si>
    <t xml:space="preserve">Michale Haile </t>
  </si>
  <si>
    <t xml:space="preserve">Traffic Engineer</t>
  </si>
  <si>
    <t xml:space="preserve"> </t>
  </si>
  <si>
    <t xml:space="preserve">Abinet H/giorgis </t>
  </si>
  <si>
    <t xml:space="preserve">Civil Engineering</t>
  </si>
  <si>
    <t xml:space="preserve">Dawit Gebre </t>
  </si>
  <si>
    <t xml:space="preserve">Wacha- Maji</t>
  </si>
  <si>
    <t xml:space="preserve">Structural Engineer </t>
  </si>
  <si>
    <t xml:space="preserve">Civil Engineering,Structural Engineering</t>
  </si>
  <si>
    <t xml:space="preserve">09 12 37 05 63</t>
  </si>
  <si>
    <t xml:space="preserve">Hagos K/mariam </t>
  </si>
  <si>
    <t xml:space="preserve">Geotechnical Engineer </t>
  </si>
  <si>
    <t xml:space="preserve">Geology </t>
  </si>
  <si>
    <t xml:space="preserve">09 14 28 20 87</t>
  </si>
  <si>
    <t xml:space="preserve">Tamrat Tesfaye </t>
  </si>
  <si>
    <t xml:space="preserve">Geomatics Engineering</t>
  </si>
  <si>
    <t xml:space="preserve">Alemnesh Mebratu </t>
  </si>
  <si>
    <t xml:space="preserve">Quantity Surveyor</t>
  </si>
  <si>
    <t xml:space="preserve">09 10 56 43 38</t>
  </si>
  <si>
    <t xml:space="preserve">Abenezer Buche</t>
  </si>
  <si>
    <t xml:space="preserve">Surveyor</t>
  </si>
  <si>
    <t xml:space="preserve">Teshome Abera</t>
  </si>
  <si>
    <t xml:space="preserve">Sociologist</t>
  </si>
  <si>
    <t xml:space="preserve">Phd</t>
  </si>
  <si>
    <t xml:space="preserve">Sociology </t>
  </si>
  <si>
    <t xml:space="preserve">Yenenesh Desalegn </t>
  </si>
  <si>
    <t xml:space="preserve">Adele Grawa</t>
  </si>
  <si>
    <t xml:space="preserve">Highway Engineer</t>
  </si>
  <si>
    <t xml:space="preserve">Civil Engineering,Road &amp;Transport Engineering</t>
  </si>
  <si>
    <t xml:space="preserve">09 13 97 25 40</t>
  </si>
  <si>
    <t xml:space="preserve">Lalisa Debelo</t>
  </si>
  <si>
    <t xml:space="preserve">Hydraulic &amp;Water Resources Engineering</t>
  </si>
  <si>
    <t xml:space="preserve">Yared Amdie</t>
  </si>
  <si>
    <t xml:space="preserve">Hydrologist</t>
  </si>
  <si>
    <t xml:space="preserve">Msc</t>
  </si>
  <si>
    <t xml:space="preserve">09 11 69 12 88</t>
  </si>
  <si>
    <t xml:space="preserve">Biruk Kassaye</t>
  </si>
  <si>
    <t xml:space="preserve">Biniyam G/selassie </t>
  </si>
  <si>
    <t xml:space="preserve">Gishen Junction</t>
  </si>
  <si>
    <t xml:space="preserve">Senior Hydrologist /Hydraulic Engineer</t>
  </si>
  <si>
    <t xml:space="preserve">Agriculture Irrigation Engineering,Hydraulic Engineering</t>
  </si>
  <si>
    <t xml:space="preserve">Semehagn Abayene </t>
  </si>
  <si>
    <t xml:space="preserve">Junior Surveyor </t>
  </si>
  <si>
    <t xml:space="preserve">5 Month</t>
  </si>
  <si>
    <t xml:space="preserve">Tilahun lemma</t>
  </si>
  <si>
    <t xml:space="preserve">Water Supply &amp; Environmental Engineering</t>
  </si>
  <si>
    <t xml:space="preserve">kidist Wagaye</t>
  </si>
  <si>
    <t xml:space="preserve">4 years</t>
  </si>
  <si>
    <t xml:space="preserve">Temesgen Birhanu</t>
  </si>
  <si>
    <t xml:space="preserve">09-23-25-75-97</t>
  </si>
  <si>
    <t xml:space="preserve">Ashenafi Gebretsadik</t>
  </si>
  <si>
    <t xml:space="preserve">Technologe and Mangement</t>
  </si>
  <si>
    <t xml:space="preserve">09-55-43-32-00</t>
  </si>
  <si>
    <t xml:space="preserve">Tibebe Solomon</t>
  </si>
  <si>
    <t xml:space="preserve">Wondosen Tilahun </t>
  </si>
  <si>
    <t xml:space="preserve">Adiarekay</t>
  </si>
  <si>
    <t xml:space="preserve">09 09 22 41 50</t>
  </si>
  <si>
    <t xml:space="preserve">Aschalew Teshome</t>
  </si>
  <si>
    <t xml:space="preserve">Senior Surveyor </t>
  </si>
  <si>
    <t xml:space="preserve">09 26 77 15 86</t>
  </si>
  <si>
    <t xml:space="preserve">Wendifraw Tadesse </t>
  </si>
  <si>
    <t xml:space="preserve">09 38 29 82 19</t>
  </si>
  <si>
    <t xml:space="preserve">Mickyas Arega</t>
  </si>
  <si>
    <t xml:space="preserve">Road Construction </t>
  </si>
  <si>
    <t xml:space="preserve">09 10 93 08 01</t>
  </si>
  <si>
    <t xml:space="preserve">Shalom Michael</t>
  </si>
  <si>
    <t xml:space="preserve">Junior Quantity Surveyor </t>
  </si>
  <si>
    <t xml:space="preserve">09 45 05 83 80</t>
  </si>
  <si>
    <t xml:space="preserve">Temesgen Shumye</t>
  </si>
  <si>
    <t xml:space="preserve">Omo Sai</t>
  </si>
  <si>
    <t xml:space="preserve">License</t>
  </si>
  <si>
    <t xml:space="preserve">09 35 02 46 01</t>
  </si>
  <si>
    <t xml:space="preserve">Seyfu Abebe</t>
  </si>
  <si>
    <t xml:space="preserve">Biruktawit Teshome </t>
  </si>
  <si>
    <t xml:space="preserve">CAD Engineer</t>
  </si>
  <si>
    <t xml:space="preserve">Birhanemeskel Maru</t>
  </si>
  <si>
    <t xml:space="preserve">B.Sc ,M.Sc</t>
  </si>
  <si>
    <t xml:space="preserve">Hydraulic &amp;Water Resources Engineering, Hydraelic Engineering</t>
  </si>
  <si>
    <t xml:space="preserve">Mintesnot Birhanu</t>
  </si>
  <si>
    <t xml:space="preserve">B.sc</t>
  </si>
  <si>
    <t xml:space="preserve">09-12-25-66-25</t>
  </si>
  <si>
    <t xml:space="preserve">Yebeital Ferede</t>
  </si>
  <si>
    <t xml:space="preserve">Draft Person </t>
  </si>
  <si>
    <t xml:space="preserve">0 Years  1Months</t>
  </si>
  <si>
    <t xml:space="preserve">Mamush Kebebew </t>
  </si>
  <si>
    <t xml:space="preserve">Gode Hargele</t>
  </si>
  <si>
    <t xml:space="preserve">General Drafting</t>
  </si>
  <si>
    <t xml:space="preserve"> Abraham Girma </t>
  </si>
  <si>
    <t xml:space="preserve">Ass Resident Engineer</t>
  </si>
  <si>
    <t xml:space="preserve"> Estifanos Teju </t>
  </si>
  <si>
    <t xml:space="preserve">09 11 76 46 83</t>
  </si>
  <si>
    <t xml:space="preserve">Meseret Bekele</t>
  </si>
  <si>
    <t xml:space="preserve">Soil Laboratory Technician</t>
  </si>
  <si>
    <t xml:space="preserve">09 26 25 83 94</t>
  </si>
  <si>
    <t xml:space="preserve"> Muluken Abebe</t>
  </si>
  <si>
    <t xml:space="preserve">Material Inspector </t>
  </si>
  <si>
    <t xml:space="preserve">Road Construction &amp; Maintenance</t>
  </si>
  <si>
    <t xml:space="preserve">09 10 68 88 45</t>
  </si>
  <si>
    <t xml:space="preserve">Tegezeab Kiflom </t>
  </si>
  <si>
    <t xml:space="preserve">Soclojogy&amp; Socal Work</t>
  </si>
  <si>
    <t xml:space="preserve"> Mekonen Dilebo </t>
  </si>
  <si>
    <t xml:space="preserve"> Surveyor </t>
  </si>
  <si>
    <t xml:space="preserve"> Sisay Girma </t>
  </si>
  <si>
    <t xml:space="preserve">Senior Environmentalist </t>
  </si>
  <si>
    <t xml:space="preserve">General Forestry ,Climate Smart Agricultural Landscape Assessment </t>
  </si>
  <si>
    <t xml:space="preserve">Eniyew Asaminew</t>
  </si>
  <si>
    <t xml:space="preserve">Work of Inspector </t>
  </si>
  <si>
    <t xml:space="preserve">2 Month</t>
  </si>
  <si>
    <t xml:space="preserve">Demmelash Kebede</t>
  </si>
  <si>
    <t xml:space="preserve">Junior Structural Engineer </t>
  </si>
  <si>
    <t xml:space="preserve">Certificate</t>
  </si>
  <si>
    <t xml:space="preserve">Mekonnen Abebe</t>
  </si>
  <si>
    <t xml:space="preserve">Junior Material Engineer</t>
  </si>
  <si>
    <t xml:space="preserve">Kelemuwa Getenet</t>
  </si>
  <si>
    <t xml:space="preserve">Cumulatiy GPS</t>
  </si>
  <si>
    <t xml:space="preserve">Yonas Hangos</t>
  </si>
  <si>
    <t xml:space="preserve">Geology</t>
  </si>
  <si>
    <t xml:space="preserve">Addis Teklu</t>
  </si>
  <si>
    <t xml:space="preserve">Surveying Engineering</t>
  </si>
  <si>
    <t xml:space="preserve">1  Month</t>
  </si>
  <si>
    <t xml:space="preserve">Mohammad Husen</t>
  </si>
  <si>
    <t xml:space="preserve">Junior Quantity Surveyor</t>
  </si>
  <si>
    <t xml:space="preserve">Getachew  Eticha </t>
  </si>
  <si>
    <t xml:space="preserve">Robsan Hailu</t>
  </si>
  <si>
    <t xml:space="preserve">Material Engineer</t>
  </si>
  <si>
    <t xml:space="preserve">Kaleab Mulugeta</t>
  </si>
  <si>
    <t xml:space="preserve">    Assistant Surveyor</t>
  </si>
  <si>
    <t xml:space="preserve">09-36-65-80-82</t>
  </si>
  <si>
    <t xml:space="preserve">Biya Shewangizaw </t>
  </si>
  <si>
    <t xml:space="preserve">Junior Environmentalist </t>
  </si>
  <si>
    <t xml:space="preserve">Construction Technology and Managemen</t>
  </si>
  <si>
    <t xml:space="preserve">09 31 22 65 49</t>
  </si>
  <si>
    <t xml:space="preserve">Semira Esmail</t>
  </si>
  <si>
    <t xml:space="preserve">EnvironmentalistEngineering </t>
  </si>
  <si>
    <t xml:space="preserve">09-64-52-23-50</t>
  </si>
  <si>
    <t xml:space="preserve">Sisay Hrregu</t>
  </si>
  <si>
    <t xml:space="preserve">Structural Inspector </t>
  </si>
  <si>
    <t xml:space="preserve">Builoing Construction</t>
  </si>
  <si>
    <t xml:space="preserve">09-11-83-09-66</t>
  </si>
  <si>
    <t xml:space="preserve">Dagmawit Sisay</t>
  </si>
  <si>
    <t xml:space="preserve">Basic Computer</t>
  </si>
  <si>
    <t xml:space="preserve">Nahom Damte</t>
  </si>
  <si>
    <t xml:space="preserve">Resident Engineer</t>
  </si>
  <si>
    <t xml:space="preserve">Sintayehu Yimer </t>
  </si>
  <si>
    <t xml:space="preserve">Kality-Total</t>
  </si>
  <si>
    <t xml:space="preserve">Junior Structural Engineer</t>
  </si>
  <si>
    <t xml:space="preserve">09 74 73 13 62</t>
  </si>
  <si>
    <t xml:space="preserve"> Andualem Arega</t>
  </si>
  <si>
    <t xml:space="preserve">Senior Surveyor</t>
  </si>
  <si>
    <t xml:space="preserve">09 11 13 81 55</t>
  </si>
  <si>
    <t xml:space="preserve">Yohannes Mekonnen</t>
  </si>
  <si>
    <t xml:space="preserve">Rahel G/slase</t>
  </si>
  <si>
    <r>
      <rPr>
        <sz val="14"/>
        <rFont val="Times New Roman"/>
        <family val="1"/>
        <charset val="1"/>
      </rPr>
      <t xml:space="preserve">Administrion&amp;</t>
    </r>
    <r>
      <rPr>
        <sz val="11.2"/>
        <rFont val="Times New Roman"/>
        <family val="1"/>
        <charset val="1"/>
      </rPr>
      <t xml:space="preserve">Secretarial</t>
    </r>
  </si>
  <si>
    <t xml:space="preserve">0 Years  3Months</t>
  </si>
  <si>
    <t xml:space="preserve">3 Month</t>
  </si>
  <si>
    <t xml:space="preserve">Mitiku Dinkalem</t>
  </si>
  <si>
    <t xml:space="preserve">Senior Serveyor</t>
  </si>
  <si>
    <t xml:space="preserve">Surveying Technician</t>
  </si>
  <si>
    <t xml:space="preserve">Yirdaw Arega</t>
  </si>
  <si>
    <t xml:space="preserve">Construction Technology</t>
  </si>
  <si>
    <t xml:space="preserve">09-11-93-50-01</t>
  </si>
  <si>
    <t xml:space="preserve">Tesfaye Merawi</t>
  </si>
  <si>
    <t xml:space="preserve">09-41-83-39-38</t>
  </si>
  <si>
    <t xml:space="preserve">Germa Tilahun </t>
  </si>
  <si>
    <t xml:space="preserve"> Laboratory Technician</t>
  </si>
  <si>
    <t xml:space="preserve">Building Engineering </t>
  </si>
  <si>
    <t xml:space="preserve">09-32-66-11-02</t>
  </si>
  <si>
    <t xml:space="preserve">Solomon Shiferaw</t>
  </si>
  <si>
    <t xml:space="preserve">Building Construction</t>
  </si>
  <si>
    <t xml:space="preserve">09-11-03-84-11</t>
  </si>
  <si>
    <t xml:space="preserve">Abdi Bichaka</t>
  </si>
  <si>
    <t xml:space="preserve">Material Inispector</t>
  </si>
  <si>
    <t xml:space="preserve">09-13-19-94-30</t>
  </si>
  <si>
    <t xml:space="preserve">Mahlet Giday</t>
  </si>
  <si>
    <t xml:space="preserve">Construction Technology and Management</t>
  </si>
  <si>
    <t xml:space="preserve">09-86-28-18-79</t>
  </si>
  <si>
    <t xml:space="preserve">Melkam Simegn</t>
  </si>
  <si>
    <t xml:space="preserve">Guder I</t>
  </si>
  <si>
    <t xml:space="preserve">09-10-13-96-74</t>
  </si>
  <si>
    <t xml:space="preserve"> Yofete Tameru </t>
  </si>
  <si>
    <t xml:space="preserve">Computer Since </t>
  </si>
  <si>
    <t xml:space="preserve">2.year</t>
  </si>
  <si>
    <t xml:space="preserve">10 Month</t>
  </si>
  <si>
    <t xml:space="preserve">Tewodros Amsalu </t>
  </si>
  <si>
    <t xml:space="preserve">Jigiga City</t>
  </si>
  <si>
    <t xml:space="preserve">09 62 88 90 75</t>
  </si>
  <si>
    <t xml:space="preserve"> Mesfin Tadesse </t>
  </si>
  <si>
    <t xml:space="preserve">Building Technology</t>
  </si>
  <si>
    <t xml:space="preserve">Aynalem Chanyalew </t>
  </si>
  <si>
    <t xml:space="preserve">09 11 99 70 32</t>
  </si>
  <si>
    <t xml:space="preserve"> Masresha Mesele </t>
  </si>
  <si>
    <t xml:space="preserve">Teferi Feye </t>
  </si>
  <si>
    <t xml:space="preserve"> Abzeid Hairu </t>
  </si>
  <si>
    <t xml:space="preserve">09 13 85 10 88</t>
  </si>
  <si>
    <t xml:space="preserve"> Abdijibar Mohammed</t>
  </si>
  <si>
    <t xml:space="preserve">Elesabet Getachew</t>
  </si>
  <si>
    <t xml:space="preserve">09-21-25-11-65</t>
  </si>
  <si>
    <t xml:space="preserve">Saladin Surur</t>
  </si>
  <si>
    <t xml:space="preserve">4 Years  1Months</t>
  </si>
  <si>
    <t xml:space="preserve">Meseret Tefera </t>
  </si>
  <si>
    <t xml:space="preserve">Jigjiga Tuli</t>
  </si>
  <si>
    <t xml:space="preserve"> Information Technology </t>
  </si>
  <si>
    <t xml:space="preserve">Akililu Demerew</t>
  </si>
  <si>
    <t xml:space="preserve">Construction Technology &amp; Management</t>
  </si>
  <si>
    <t xml:space="preserve">09 12 08 69 03</t>
  </si>
  <si>
    <t xml:space="preserve">Getnet Assefa </t>
  </si>
  <si>
    <t xml:space="preserve">ROW Specialist </t>
  </si>
  <si>
    <t xml:space="preserve">Management </t>
  </si>
  <si>
    <t xml:space="preserve">Endalkachew Zemene</t>
  </si>
  <si>
    <t xml:space="preserve">Junior Highway Engineer </t>
  </si>
  <si>
    <t xml:space="preserve">09 18 44 95 07 </t>
  </si>
  <si>
    <t xml:space="preserve">Zinabu Tesfaye </t>
  </si>
  <si>
    <t xml:space="preserve">Getachew Agnelem </t>
  </si>
  <si>
    <t xml:space="preserve"> Hydraulic &amp;Water Resources Engineering</t>
  </si>
  <si>
    <t xml:space="preserve">09 21 11 50 30 </t>
  </si>
  <si>
    <t xml:space="preserve">Addise Azimeraw </t>
  </si>
  <si>
    <t xml:space="preserve">09 31 87 83 68 </t>
  </si>
  <si>
    <t xml:space="preserve"> Lelisa Dirarsa </t>
  </si>
  <si>
    <t xml:space="preserve"> Samueal Shiferaw</t>
  </si>
  <si>
    <t xml:space="preserve">Material Inspector</t>
  </si>
  <si>
    <t xml:space="preserve">09 15 37 32 24</t>
  </si>
  <si>
    <t xml:space="preserve"> Guta Kebede </t>
  </si>
  <si>
    <t xml:space="preserve">Inspector of Works</t>
  </si>
  <si>
    <t xml:space="preserve">09 25 83 79 96</t>
  </si>
  <si>
    <t xml:space="preserve">Teka Lemma</t>
  </si>
  <si>
    <t xml:space="preserve"> Firaol Shimelis </t>
  </si>
  <si>
    <t xml:space="preserve">Structural Inspector</t>
  </si>
  <si>
    <t xml:space="preserve">09 12 77 70 16</t>
  </si>
  <si>
    <t xml:space="preserve"> Yehwalashet Getachew </t>
  </si>
  <si>
    <t xml:space="preserve"> Michael Atsef</t>
  </si>
  <si>
    <t xml:space="preserve">Level 5</t>
  </si>
  <si>
    <t xml:space="preserve">09 40 87 73 91</t>
  </si>
  <si>
    <t xml:space="preserve">Addisu Negesse </t>
  </si>
  <si>
    <t xml:space="preserve">Abrha G/Selasie</t>
  </si>
  <si>
    <t xml:space="preserve"> Geytu Feyera</t>
  </si>
  <si>
    <t xml:space="preserve">Gode Kelafo</t>
  </si>
  <si>
    <t xml:space="preserve">09-24-16-01-43</t>
  </si>
  <si>
    <t xml:space="preserve">Elias Bayissa</t>
  </si>
  <si>
    <t xml:space="preserve">Bsc</t>
  </si>
  <si>
    <t xml:space="preserve">Aregaw Tigabu</t>
  </si>
  <si>
    <t xml:space="preserve">09-12-12-97-54</t>
  </si>
  <si>
    <t xml:space="preserve">Birehanu Mandefro </t>
  </si>
  <si>
    <t xml:space="preserve">Surveying </t>
  </si>
  <si>
    <t xml:space="preserve"> Ewentu Simegn</t>
  </si>
  <si>
    <t xml:space="preserve">Geography &amp; Environmental Studies</t>
  </si>
  <si>
    <t xml:space="preserve">  Eden H/Mariyam </t>
  </si>
  <si>
    <t xml:space="preserve">09-10-01-37-15</t>
  </si>
  <si>
    <t xml:space="preserve"> Senayit Asaye </t>
  </si>
  <si>
    <t xml:space="preserve"> Gelana Gudeta </t>
  </si>
  <si>
    <t xml:space="preserve">Road Construction</t>
  </si>
  <si>
    <t xml:space="preserve">Melash Asmare </t>
  </si>
  <si>
    <t xml:space="preserve">Building Technology </t>
  </si>
  <si>
    <t xml:space="preserve">09-11-34-62-45</t>
  </si>
  <si>
    <t xml:space="preserve"> Zeben Agachew </t>
  </si>
  <si>
    <t xml:space="preserve">Ewentu Dadi</t>
  </si>
  <si>
    <t xml:space="preserve">Zemecha Fuja </t>
  </si>
  <si>
    <t xml:space="preserve">09-13-75-58-59</t>
  </si>
  <si>
    <t xml:space="preserve"> Kinfergib Kidane </t>
  </si>
  <si>
    <t xml:space="preserve">09-23-00-24-26</t>
  </si>
  <si>
    <t xml:space="preserve">Abayenhe Mekite</t>
  </si>
  <si>
    <t xml:space="preserve">09-12-11-85-36</t>
  </si>
  <si>
    <t xml:space="preserve">Abdi Taye</t>
  </si>
  <si>
    <t xml:space="preserve">09-27-84-07-33</t>
  </si>
  <si>
    <t xml:space="preserve">Misalie Tewodros</t>
  </si>
  <si>
    <t xml:space="preserve">Junior Claim Expert </t>
  </si>
  <si>
    <t xml:space="preserve">09 13 91 20 43</t>
  </si>
  <si>
    <t xml:space="preserve"> Gizachew Tesfaye</t>
  </si>
  <si>
    <t xml:space="preserve">Yemengist Tesema</t>
  </si>
  <si>
    <t xml:space="preserve">M.sc</t>
  </si>
  <si>
    <t xml:space="preserve">Materiale Science</t>
  </si>
  <si>
    <t xml:space="preserve">09-60-84-79-91</t>
  </si>
  <si>
    <t xml:space="preserve">Rahawa G/Hiwot</t>
  </si>
  <si>
    <t xml:space="preserve"> Customer Contact Works Support </t>
  </si>
  <si>
    <t xml:space="preserve">09-12-18-66-90</t>
  </si>
  <si>
    <t xml:space="preserve">Mensur Temam </t>
  </si>
  <si>
    <t xml:space="preserve">Worabe Bojaber</t>
  </si>
  <si>
    <t xml:space="preserve">Construction Technology &amp; Management,Road &amp;Transport Engineering</t>
  </si>
  <si>
    <t xml:space="preserve">09 11 45 65 68</t>
  </si>
  <si>
    <t xml:space="preserve">Chali Hordofa</t>
  </si>
  <si>
    <t xml:space="preserve">09 36 91 69 12</t>
  </si>
  <si>
    <t xml:space="preserve">Milion Tesfaye </t>
  </si>
  <si>
    <t xml:space="preserve">Pavement/Material Engineer</t>
  </si>
  <si>
    <t xml:space="preserve">Construction Technology,Construction Technology &amp; Management</t>
  </si>
  <si>
    <t xml:space="preserve">09 11 09 73 59</t>
  </si>
  <si>
    <t xml:space="preserve"> Zerubabel Teferi </t>
  </si>
  <si>
    <t xml:space="preserve">09 11 74 66 93</t>
  </si>
  <si>
    <t xml:space="preserve">Yiheyis Wale </t>
  </si>
  <si>
    <t xml:space="preserve"> Abebe Betru</t>
  </si>
  <si>
    <t xml:space="preserve">Chuchu Eyob  </t>
  </si>
  <si>
    <t xml:space="preserve">B.Sc,B.A,B.Ed.  </t>
  </si>
  <si>
    <t xml:space="preserve"> Civil Engineering,Educational Planning &amp;Management,Biology Minor Chemistry</t>
  </si>
  <si>
    <t xml:space="preserve">11  Month</t>
  </si>
  <si>
    <t xml:space="preserve">09 13 21 79 76</t>
  </si>
  <si>
    <t xml:space="preserve">Belachew Shiferaw </t>
  </si>
  <si>
    <t xml:space="preserve">Getahun Demissu</t>
  </si>
  <si>
    <t xml:space="preserve">09 21 35 95 74 </t>
  </si>
  <si>
    <t xml:space="preserve">Seble Taye</t>
  </si>
  <si>
    <t xml:space="preserve">09 13 41 20 32</t>
  </si>
  <si>
    <t xml:space="preserve">Meragiyaw Bekele</t>
  </si>
  <si>
    <t xml:space="preserve">Drafting &amp; Surveying</t>
  </si>
  <si>
    <t xml:space="preserve">09 36 51 02 38</t>
  </si>
  <si>
    <t xml:space="preserve"> Rahima Aman</t>
  </si>
  <si>
    <t xml:space="preserve">09 23 05 34 71</t>
  </si>
  <si>
    <t xml:space="preserve">Haimanot Muluye</t>
  </si>
  <si>
    <t xml:space="preserve">09 12 71 77 60</t>
  </si>
  <si>
    <t xml:space="preserve">Lensa Fikadu</t>
  </si>
  <si>
    <t xml:space="preserve">09-24-47-78-44</t>
  </si>
  <si>
    <t xml:space="preserve">Wondwesen Getahun</t>
  </si>
  <si>
    <t xml:space="preserve">Tesfaye Tsega</t>
  </si>
  <si>
    <t xml:space="preserve">Agaro Gera</t>
  </si>
  <si>
    <t xml:space="preserve">Nigatu Fekede</t>
  </si>
  <si>
    <t xml:space="preserve">Meskerem Birhanu</t>
  </si>
  <si>
    <t xml:space="preserve">Construction Technology &amp; Managemnt</t>
  </si>
  <si>
    <t xml:space="preserve">09 47 32 42 52</t>
  </si>
  <si>
    <t xml:space="preserve">Eskinder Gebre</t>
  </si>
  <si>
    <t xml:space="preserve">Mintamir-Metehbila </t>
  </si>
  <si>
    <t xml:space="preserve">Civil &amp; Urban  Engineering</t>
  </si>
  <si>
    <t xml:space="preserve">Abrham Habete</t>
  </si>
  <si>
    <t xml:space="preserve">B.SC,m.SC</t>
  </si>
  <si>
    <t xml:space="preserve">Gology Engineering&amp;Civil Engineering</t>
  </si>
  <si>
    <t xml:space="preserve">Betelehem Molla</t>
  </si>
  <si>
    <t xml:space="preserve">Water Resources&amp;Irrigation</t>
  </si>
  <si>
    <t xml:space="preserve">Yohnnes G/Giorgis</t>
  </si>
  <si>
    <t xml:space="preserve">Kedija Filatie</t>
  </si>
  <si>
    <t xml:space="preserve">Junior Highway Engineer</t>
  </si>
  <si>
    <t xml:space="preserve">09-60-98-00-80</t>
  </si>
  <si>
    <t xml:space="preserve">Dagim Abera</t>
  </si>
  <si>
    <t xml:space="preserve">09-23-21-59-79</t>
  </si>
  <si>
    <t xml:space="preserve"> Abduljelil Mohammed </t>
  </si>
  <si>
    <t xml:space="preserve">09 11 61 12 14</t>
  </si>
  <si>
    <t xml:space="preserve">Ayantu Assefa</t>
  </si>
  <si>
    <t xml:space="preserve">Kidir Mohammed</t>
  </si>
  <si>
    <t xml:space="preserve"> Ass.Resident Engineer</t>
  </si>
  <si>
    <t xml:space="preserve">09-11-46-03-17</t>
  </si>
  <si>
    <t xml:space="preserve">Berisa Getachew</t>
  </si>
  <si>
    <t xml:space="preserve">Birhanu Kelemwork</t>
  </si>
  <si>
    <t xml:space="preserve">Construction</t>
  </si>
  <si>
    <t xml:space="preserve">Lewaynsh Temtime</t>
  </si>
  <si>
    <t xml:space="preserve"> Secretary  Technology </t>
  </si>
  <si>
    <t xml:space="preserve">Gemechis Abebe</t>
  </si>
  <si>
    <t xml:space="preserve">09-25-77-00-67</t>
  </si>
  <si>
    <t xml:space="preserve">Yared Eshetu</t>
  </si>
  <si>
    <t xml:space="preserve">Surveying Engineering </t>
  </si>
  <si>
    <t xml:space="preserve">09-12-33-54-56</t>
  </si>
  <si>
    <t xml:space="preserve">Selamawit Worku</t>
  </si>
  <si>
    <t xml:space="preserve">09-1141-35-39</t>
  </si>
  <si>
    <t xml:space="preserve">Desta Tsegaye</t>
  </si>
  <si>
    <t xml:space="preserve">Surveying</t>
  </si>
  <si>
    <r>
      <rPr>
        <sz val="14"/>
        <color rgb="FF000000"/>
        <rFont val="Times New Roman"/>
        <family val="1"/>
        <charset val="1"/>
      </rPr>
      <t xml:space="preserve">1/</t>
    </r>
    <r>
      <rPr>
        <sz val="14"/>
        <color rgb="FF000000"/>
        <rFont val="Times New Roman"/>
        <family val="1"/>
      </rPr>
      <t xml:space="preserve">13</t>
    </r>
    <r>
      <rPr>
        <sz val="14"/>
        <color rgb="FF000000"/>
        <rFont val="Times New Roman"/>
        <family val="1"/>
        <charset val="1"/>
      </rPr>
      <t xml:space="preserve">/2020</t>
    </r>
  </si>
  <si>
    <t xml:space="preserve">Assefa Gemeda</t>
  </si>
  <si>
    <t xml:space="preserve">Building Engineering</t>
  </si>
  <si>
    <t xml:space="preserve">09-1137-45-42</t>
  </si>
  <si>
    <t xml:space="preserve">Bezawit Cheru</t>
  </si>
  <si>
    <t xml:space="preserve">Dereje Daniel</t>
  </si>
  <si>
    <t xml:space="preserve">ROW Managemwnt Specialist</t>
  </si>
  <si>
    <t xml:space="preserve">B A</t>
  </si>
  <si>
    <t xml:space="preserve">Fitsum Ageza</t>
  </si>
  <si>
    <t xml:space="preserve">Dep. RE</t>
  </si>
  <si>
    <t xml:space="preserve">09-44-72-28-62</t>
  </si>
  <si>
    <t xml:space="preserve">Mekonnen W/yohannes</t>
  </si>
  <si>
    <t xml:space="preserve">09-44-78-28-62</t>
  </si>
  <si>
    <t xml:space="preserve">Kirubel Eshetu</t>
  </si>
  <si>
    <t xml:space="preserve">Intermediate Stuctural Engineer </t>
  </si>
  <si>
    <t xml:space="preserve">09-82-02-41-31</t>
  </si>
  <si>
    <t xml:space="preserve">Jemil Salahadin </t>
  </si>
  <si>
    <t xml:space="preserve">Junior  Stuctural Engineer </t>
  </si>
  <si>
    <t xml:space="preserve">09-13-53-41-23</t>
  </si>
  <si>
    <t xml:space="preserve">Genet kassa</t>
  </si>
  <si>
    <t xml:space="preserve">Secretarial</t>
  </si>
  <si>
    <t xml:space="preserve">Etenesh Maniza</t>
  </si>
  <si>
    <t xml:space="preserve">Network Servicing</t>
  </si>
  <si>
    <t xml:space="preserve">Biniyam Bekure</t>
  </si>
  <si>
    <t xml:space="preserve">Technology Management</t>
  </si>
  <si>
    <t xml:space="preserve">09-21-29-81-09</t>
  </si>
  <si>
    <t xml:space="preserve">Tewodros Yisehak</t>
  </si>
  <si>
    <t xml:space="preserve">09-11-44-74-83</t>
  </si>
  <si>
    <t xml:space="preserve">Yohannes Bogale</t>
  </si>
  <si>
    <t xml:space="preserve">Debremarkos-Kuch</t>
  </si>
  <si>
    <r>
      <rPr>
        <sz val="14"/>
        <color rgb="FF000000"/>
        <rFont val="Times New Roman"/>
        <family val="1"/>
        <charset val="1"/>
      </rPr>
      <t xml:space="preserve">8/</t>
    </r>
    <r>
      <rPr>
        <sz val="14"/>
        <color rgb="FF000000"/>
        <rFont val="Times New Roman"/>
        <family val="1"/>
      </rPr>
      <t xml:space="preserve">30</t>
    </r>
    <r>
      <rPr>
        <sz val="14"/>
        <color rgb="FF000000"/>
        <rFont val="Times New Roman"/>
        <family val="1"/>
        <charset val="1"/>
      </rPr>
      <t xml:space="preserve">/2021</t>
    </r>
  </si>
  <si>
    <t xml:space="preserve">Zigiju Manay</t>
  </si>
  <si>
    <t xml:space="preserve">Intermediate Highway Engineer</t>
  </si>
  <si>
    <r>
      <rPr>
        <sz val="14"/>
        <color rgb="FF000000"/>
        <rFont val="Times New Roman"/>
        <family val="1"/>
        <charset val="1"/>
      </rPr>
      <t xml:space="preserve">1/</t>
    </r>
    <r>
      <rPr>
        <sz val="14"/>
        <color rgb="FF000000"/>
        <rFont val="Times New Roman"/>
        <family val="1"/>
      </rPr>
      <t xml:space="preserve">24</t>
    </r>
    <r>
      <rPr>
        <sz val="14"/>
        <color rgb="FF000000"/>
        <rFont val="Times New Roman"/>
        <family val="1"/>
        <charset val="1"/>
      </rPr>
      <t xml:space="preserve">/2022</t>
    </r>
  </si>
  <si>
    <t xml:space="preserve">2,Years 9 Monthe</t>
  </si>
  <si>
    <t xml:space="preserve">Wondimu Kassa</t>
  </si>
  <si>
    <t xml:space="preserve">Structural  Engineer</t>
  </si>
  <si>
    <t xml:space="preserve">0 Years  4Months</t>
  </si>
  <si>
    <t xml:space="preserve">Nebyou Esayas</t>
  </si>
  <si>
    <t xml:space="preserve">Intermediate Quantity Surveyor </t>
  </si>
  <si>
    <t xml:space="preserve">Ashenfi Sema</t>
  </si>
  <si>
    <t xml:space="preserve">9/16/2021</t>
  </si>
  <si>
    <t xml:space="preserve">0 Years  2Months</t>
  </si>
  <si>
    <t xml:space="preserve"> Michael Lemma </t>
  </si>
  <si>
    <t xml:space="preserve">Sisay Asefa</t>
  </si>
  <si>
    <t xml:space="preserve">General Foresery</t>
  </si>
  <si>
    <t xml:space="preserve">09 4828 21 11</t>
  </si>
  <si>
    <t xml:space="preserve">Zegeye Fikadu </t>
  </si>
  <si>
    <t xml:space="preserve">09 24 30 72 56</t>
  </si>
  <si>
    <t xml:space="preserve"> Wondifraw Abreham </t>
  </si>
  <si>
    <t xml:space="preserve"> Zerihun Regasa </t>
  </si>
  <si>
    <t xml:space="preserve">Yeabsera Yonas</t>
  </si>
  <si>
    <t xml:space="preserve">Shewa Habte </t>
  </si>
  <si>
    <t xml:space="preserve">Construction Tich.and Mangement</t>
  </si>
  <si>
    <t xml:space="preserve">Sisay Haregu </t>
  </si>
  <si>
    <t xml:space="preserve">Ephrem Geleta</t>
  </si>
  <si>
    <t xml:space="preserve">Kirubel Girma </t>
  </si>
  <si>
    <t xml:space="preserve">Material Eng</t>
  </si>
  <si>
    <t xml:space="preserve">B.Sc, M.Sc Degree</t>
  </si>
  <si>
    <t xml:space="preserve">Civil Engineering  , Civil Engineering (Geotechnical Engineering)(M.Sc)</t>
  </si>
  <si>
    <t xml:space="preserve">09 11 33 94 30</t>
  </si>
  <si>
    <t xml:space="preserve">Shiferaw Alem  </t>
  </si>
  <si>
    <t xml:space="preserve">09 23 21 05 16</t>
  </si>
  <si>
    <t xml:space="preserve"> Asgenew Yerdaw</t>
  </si>
  <si>
    <t xml:space="preserve">Building Masonry Work </t>
  </si>
  <si>
    <t xml:space="preserve">09 11 74 20 26</t>
  </si>
  <si>
    <t xml:space="preserve">Gemechu Chali</t>
  </si>
  <si>
    <t xml:space="preserve">Surveyor Engineering</t>
  </si>
  <si>
    <t xml:space="preserve">Abiot Mulugeta</t>
  </si>
  <si>
    <t xml:space="preserve">Yeshiwork Desta</t>
  </si>
  <si>
    <t xml:space="preserve">Seience and office</t>
  </si>
  <si>
    <t xml:space="preserve">Habtamu Abdi</t>
  </si>
  <si>
    <t xml:space="preserve">Nasir Husen</t>
  </si>
  <si>
    <t xml:space="preserve">Engineering Technology</t>
  </si>
  <si>
    <t xml:space="preserve">09-15-91-16-45</t>
  </si>
  <si>
    <t xml:space="preserve">Hirut Abebe</t>
  </si>
  <si>
    <t xml:space="preserve">09-11-83-34-42</t>
  </si>
  <si>
    <t xml:space="preserve">Mohammed Jemal</t>
  </si>
  <si>
    <t xml:space="preserve"> Geography Minor Economics </t>
  </si>
  <si>
    <t xml:space="preserve">0918 73 08 43</t>
  </si>
  <si>
    <t xml:space="preserve">Bereket Yohannes</t>
  </si>
  <si>
    <t xml:space="preserve">Fik Hamero</t>
  </si>
  <si>
    <t xml:space="preserve">Civil Engineering,Highway Engineering</t>
  </si>
  <si>
    <t xml:space="preserve">09 11 95 59 91</t>
  </si>
  <si>
    <t xml:space="preserve"> Samuel Sultan </t>
  </si>
  <si>
    <t xml:space="preserve">09 11 67 39 87</t>
  </si>
  <si>
    <t xml:space="preserve"> Ebisa Segni </t>
  </si>
  <si>
    <t xml:space="preserve">Social Work </t>
  </si>
  <si>
    <t xml:space="preserve">Me;kamu Desa</t>
  </si>
  <si>
    <t xml:space="preserve">09 23 14 33 59</t>
  </si>
  <si>
    <t xml:space="preserve">Emebet Gosaye</t>
  </si>
  <si>
    <t xml:space="preserve">Fisiha Genet</t>
  </si>
  <si>
    <t xml:space="preserve">Mihret Geremew</t>
  </si>
  <si>
    <t xml:space="preserve">Drainage Engineer</t>
  </si>
  <si>
    <t xml:space="preserve">09 13 2 377 87</t>
  </si>
  <si>
    <t xml:space="preserve"> Biniyam Habtesilassie</t>
  </si>
  <si>
    <t xml:space="preserve">Alemgena Butajira</t>
  </si>
  <si>
    <t xml:space="preserve"> Birhanu Akalu</t>
  </si>
  <si>
    <t xml:space="preserve"> Getenet Ayalew </t>
  </si>
  <si>
    <t xml:space="preserve">Drafting &amp;  Surveying</t>
  </si>
  <si>
    <t xml:space="preserve"> Amen Gudeta</t>
  </si>
  <si>
    <t xml:space="preserve">09 13 12 05 53</t>
  </si>
  <si>
    <t xml:space="preserve">Hera Negussu</t>
  </si>
  <si>
    <t xml:space="preserve">Assisant Resident Engineer</t>
  </si>
  <si>
    <t xml:space="preserve">09-12-02-76-34</t>
  </si>
  <si>
    <t xml:space="preserve"> Melat Hailu</t>
  </si>
  <si>
    <t xml:space="preserve">BA</t>
  </si>
  <si>
    <t xml:space="preserve">09 13 92 48 19</t>
  </si>
  <si>
    <t xml:space="preserve"> Hayat Awol</t>
  </si>
  <si>
    <t xml:space="preserve">Fik-Segeg</t>
  </si>
  <si>
    <t xml:space="preserve">Yared Getachew</t>
  </si>
  <si>
    <t xml:space="preserve">Amnuel Engidaw</t>
  </si>
  <si>
    <t xml:space="preserve">09-22-75-24-87</t>
  </si>
  <si>
    <t xml:space="preserve">Firehiwot Nigusse</t>
  </si>
  <si>
    <t xml:space="preserve">Naol Dereje</t>
  </si>
  <si>
    <t xml:space="preserve"> Inter.Quantity Surveyor</t>
  </si>
  <si>
    <t xml:space="preserve">09-22-76-96-24</t>
  </si>
  <si>
    <t xml:space="preserve">Enderias Hussen </t>
  </si>
  <si>
    <t xml:space="preserve">Gender Specialis</t>
  </si>
  <si>
    <t xml:space="preserve">Psychology</t>
  </si>
  <si>
    <t xml:space="preserve">09-11-87-40-20</t>
  </si>
  <si>
    <t xml:space="preserve">Fantu Tsegaye</t>
  </si>
  <si>
    <t xml:space="preserve">Concetration</t>
  </si>
  <si>
    <t xml:space="preserve">Yirgu Mulugeta</t>
  </si>
  <si>
    <t xml:space="preserve">Surveying &amp;Spatiol Informatoin </t>
  </si>
  <si>
    <t xml:space="preserve">09-88-20-61-30</t>
  </si>
  <si>
    <t xml:space="preserve">Muluken Amdisa</t>
  </si>
  <si>
    <t xml:space="preserve">Ass Surveyor Claimen</t>
  </si>
  <si>
    <t xml:space="preserve">Kiflemariam Abebaw</t>
  </si>
  <si>
    <t xml:space="preserve">09 11 10 72 30</t>
  </si>
  <si>
    <t xml:space="preserve"> Melese Endalk</t>
  </si>
  <si>
    <t xml:space="preserve">Grop Production and Protection</t>
  </si>
  <si>
    <t xml:space="preserve">09 18 38 06 97</t>
  </si>
  <si>
    <t xml:space="preserve">Habtamu Shiferaw</t>
  </si>
  <si>
    <t xml:space="preserve">Surveying Techican </t>
  </si>
  <si>
    <t xml:space="preserve"> Yirgu Mulugeta </t>
  </si>
  <si>
    <t xml:space="preserve"> Liben Teka </t>
  </si>
  <si>
    <t xml:space="preserve">Henok Endrias </t>
  </si>
  <si>
    <t xml:space="preserve">Marketing &amp;Salesmanship</t>
  </si>
  <si>
    <t xml:space="preserve">09 20 29 01 01</t>
  </si>
  <si>
    <t xml:space="preserve">Fikresilassie Worku </t>
  </si>
  <si>
    <t xml:space="preserve">Bahirdar Abay Bridge</t>
  </si>
  <si>
    <t xml:space="preserve">09 11 90 75 33</t>
  </si>
  <si>
    <t xml:space="preserve">Sisay Desalegn</t>
  </si>
  <si>
    <t xml:space="preserve"> Technology &amp; Management </t>
  </si>
  <si>
    <t xml:space="preserve">09 11 44 25 29</t>
  </si>
  <si>
    <t xml:space="preserve"> Tadese Lema</t>
  </si>
  <si>
    <t xml:space="preserve">Engineering</t>
  </si>
  <si>
    <t xml:space="preserve">09 11 67 03 60</t>
  </si>
  <si>
    <t xml:space="preserve"> Tesfaye Gedamu</t>
  </si>
  <si>
    <t xml:space="preserve">Geography Technology</t>
  </si>
  <si>
    <t xml:space="preserve">09 18 23 36 43</t>
  </si>
  <si>
    <t xml:space="preserve"> Fantaw Berhanu</t>
  </si>
  <si>
    <t xml:space="preserve">09 11 45 51 41</t>
  </si>
  <si>
    <t xml:space="preserve"> Selam Getahun </t>
  </si>
  <si>
    <t xml:space="preserve">09 26 68 80 71</t>
  </si>
  <si>
    <t xml:space="preserve">Mulatu Yalew</t>
  </si>
  <si>
    <t xml:space="preserve">09 10 62 90 31</t>
  </si>
  <si>
    <t xml:space="preserve">Samson T/Birhan </t>
  </si>
  <si>
    <t xml:space="preserve">Senior Work of Inspector </t>
  </si>
  <si>
    <t xml:space="preserve">09 11 74 52 30</t>
  </si>
  <si>
    <t xml:space="preserve"> Selamawit Worku</t>
  </si>
  <si>
    <t xml:space="preserve">09 15 95 24 12</t>
  </si>
  <si>
    <t xml:space="preserve"> Teferi Dea </t>
  </si>
  <si>
    <t xml:space="preserve">09 13 85 47 24</t>
  </si>
  <si>
    <t xml:space="preserve"> Abera Zegeye</t>
  </si>
  <si>
    <t xml:space="preserve">09 11 72 62 05</t>
  </si>
  <si>
    <t xml:space="preserve"> Yigermal Bekalu</t>
  </si>
  <si>
    <t xml:space="preserve"> Surveying Technology </t>
  </si>
  <si>
    <t xml:space="preserve">09 18 14 44 96</t>
  </si>
  <si>
    <t xml:space="preserve"> Flegeselam Gebru </t>
  </si>
  <si>
    <t xml:space="preserve">09 11 94 40 58</t>
  </si>
  <si>
    <t xml:space="preserve">Selamawit Nega</t>
  </si>
  <si>
    <t xml:space="preserve">09 68 09 72 22</t>
  </si>
  <si>
    <t xml:space="preserve">Segenet Tsehay</t>
  </si>
  <si>
    <t xml:space="preserve">09 22 86 16 90</t>
  </si>
  <si>
    <t xml:space="preserve">Tiruwork Matebe</t>
  </si>
  <si>
    <t xml:space="preserve">09 18 16 48 57</t>
  </si>
  <si>
    <t xml:space="preserve">Amanuel Abebe </t>
  </si>
  <si>
    <t xml:space="preserve">Sena Abera</t>
  </si>
  <si>
    <t xml:space="preserve">09 80 20 78 88</t>
  </si>
  <si>
    <t xml:space="preserve">Tigist Andargi</t>
  </si>
  <si>
    <t xml:space="preserve">Enviromental</t>
  </si>
  <si>
    <t xml:space="preserve">Meseret Fikade</t>
  </si>
  <si>
    <t xml:space="preserve">Junior Claim Expert</t>
  </si>
  <si>
    <t xml:space="preserve">09-23-80-52-62</t>
  </si>
  <si>
    <t xml:space="preserve">Bezawit Tesfaye</t>
  </si>
  <si>
    <t xml:space="preserve">09-12-88-53-22</t>
  </si>
  <si>
    <t xml:space="preserve">Adiam Solomon</t>
  </si>
  <si>
    <t xml:space="preserve">CADD Engineer</t>
  </si>
  <si>
    <t xml:space="preserve">09-21-98-60-53</t>
  </si>
  <si>
    <t xml:space="preserve">Abreha Teka</t>
  </si>
  <si>
    <t xml:space="preserve">Woldebrehan Abreha</t>
  </si>
  <si>
    <t xml:space="preserve"> Biniyam Admasu </t>
  </si>
  <si>
    <t xml:space="preserve"> Surveying </t>
  </si>
  <si>
    <t xml:space="preserve">09 12 02 76 34 </t>
  </si>
  <si>
    <t xml:space="preserve">Surveyor </t>
  </si>
  <si>
    <t xml:space="preserve">Advanced Surveying Technician </t>
  </si>
  <si>
    <t xml:space="preserve">Quntity Surveyor </t>
  </si>
  <si>
    <t xml:space="preserve">Betelehem Birhanu</t>
  </si>
  <si>
    <t xml:space="preserve">Soil Lab.Technician</t>
  </si>
  <si>
    <t xml:space="preserve">Melese Godabo </t>
  </si>
  <si>
    <t xml:space="preserve">Work Inspector </t>
  </si>
  <si>
    <t xml:space="preserve">Tassew Aklilu</t>
  </si>
  <si>
    <t xml:space="preserve"> Fitting &amp; Plumbing</t>
  </si>
  <si>
    <t xml:space="preserve">Tsegaye Hailu,</t>
  </si>
  <si>
    <t xml:space="preserve">Surafel Tekola</t>
  </si>
  <si>
    <t xml:space="preserve">Hawella Tula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</si>
</sst>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_(* #,##0.00_);_(* \(#,##0.00\);_(* \-??_);_(@_)"/>
    <numFmt numFmtId="166" formatCode="m/d/yyyy"/>
    <numFmt numFmtId="167" formatCode="#,##0.00"/>
    <numFmt numFmtId="168" formatCode="mm/dd/yy"/>
    <numFmt numFmtId="169" formatCode="0.00"/>
  </numFmts>
  <fonts count="2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Times New Roman"/>
      <family val="1"/>
      <charset val="1"/>
    </font>
    <font>
      <sz val="14"/>
      <color rgb="FF000000"/>
      <name val="Times New Roman"/>
      <family val="1"/>
      <charset val="1"/>
    </font>
    <font>
      <b val="true"/>
      <sz val="14"/>
      <color rgb="FF000000"/>
      <name val="Times New Roman"/>
      <family val="1"/>
      <charset val="1"/>
    </font>
    <font>
      <b val="true"/>
      <sz val="14"/>
      <name val="Times New Roman"/>
      <family val="1"/>
      <charset val="1"/>
    </font>
    <font>
      <sz val="14"/>
      <name val="Times New Roman"/>
      <family val="1"/>
      <charset val="1"/>
    </font>
    <font>
      <sz val="14"/>
      <color rgb="FFFF0000"/>
      <name val="Times New Roman"/>
      <family val="1"/>
      <charset val="1"/>
    </font>
    <font>
      <sz val="11"/>
      <color rgb="FFFF0000"/>
      <name val="Times New Roman"/>
      <family val="1"/>
      <charset val="1"/>
    </font>
    <font>
      <sz val="11"/>
      <name val="Times New Roman"/>
      <family val="1"/>
      <charset val="1"/>
    </font>
    <font>
      <sz val="11.2"/>
      <color rgb="FF000000"/>
      <name val="Times New Roman"/>
      <family val="1"/>
      <charset val="1"/>
    </font>
    <font>
      <sz val="11.2"/>
      <name val="Times New Roman"/>
      <family val="1"/>
      <charset val="1"/>
    </font>
    <font>
      <sz val="16"/>
      <color rgb="FF000000"/>
      <name val="Times New Roman"/>
      <family val="1"/>
      <charset val="1"/>
    </font>
    <font>
      <b val="true"/>
      <sz val="12"/>
      <color rgb="FF000000"/>
      <name val="Times New Roman"/>
      <family val="1"/>
      <charset val="1"/>
    </font>
    <font>
      <sz val="12"/>
      <color rgb="FF000000"/>
      <name val="Times New Roman"/>
      <family val="1"/>
      <charset val="1"/>
    </font>
    <font>
      <sz val="14"/>
      <color rgb="FF000000"/>
      <name val="Times New Roman"/>
      <family val="1"/>
    </font>
    <font>
      <sz val="16"/>
      <name val="Times New Roman"/>
      <family val="1"/>
      <charset val="1"/>
    </font>
    <font>
      <sz val="14"/>
      <name val="Cambria"/>
      <family val="1"/>
      <charset val="1"/>
    </font>
  </fonts>
  <fills count="2">
    <fill>
      <patternFill patternType="none"/>
    </fill>
    <fill>
      <patternFill patternType="gray125"/>
    </fill>
  </fills>
  <borders count="34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/>
      <top style="medium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/>
      <top style="slantDashDot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 style="thin"/>
      <bottom style="medium"/>
      <diagonal/>
    </border>
    <border diagonalUp="false" diagonalDown="false">
      <left/>
      <right style="medium"/>
      <top/>
      <bottom/>
      <diagonal/>
    </border>
    <border diagonalUp="false" diagonalDown="false">
      <left style="thin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2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6" fillId="0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0" borderId="3" xfId="15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6" fillId="0" borderId="2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7" fillId="0" borderId="3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7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7" fillId="0" borderId="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8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8" fillId="0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8" fillId="0" borderId="8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8" fillId="0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8" fillId="0" borderId="9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8" fillId="0" borderId="8" xfId="15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8" fillId="0" borderId="10" xfId="15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5" fillId="0" borderId="8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1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1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8" fillId="0" borderId="1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8" fillId="0" borderId="1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8" fillId="0" borderId="1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1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8" fillId="0" borderId="15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8" fillId="0" borderId="14" xfId="15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8" fillId="0" borderId="5" xfId="15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5" fillId="0" borderId="14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1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8" fillId="0" borderId="14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5" fontId="8" fillId="0" borderId="14" xfId="15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8" fillId="0" borderId="14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8" fillId="0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8" fillId="0" borderId="15" xfId="15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0" borderId="1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8" fillId="0" borderId="14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8" fillId="0" borderId="15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0" borderId="1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0" borderId="1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5" fillId="0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0" borderId="1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1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1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5" fillId="0" borderId="15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5" fillId="0" borderId="14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0" borderId="17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0" borderId="1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1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1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5" fillId="0" borderId="1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5" fillId="0" borderId="15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5" fillId="0" borderId="5" xfId="15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5" fillId="0" borderId="18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5" fillId="0" borderId="5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8" fillId="0" borderId="1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8" fillId="0" borderId="15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5" fillId="0" borderId="1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8" fillId="0" borderId="1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8" fillId="0" borderId="14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5" fillId="0" borderId="1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1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8" fillId="0" borderId="1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1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14" xfId="15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1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19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5" fillId="0" borderId="1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6" xfId="15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20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5" fillId="0" borderId="21" xfId="15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9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0" borderId="2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5" fillId="0" borderId="1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15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5" fillId="0" borderId="1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5" fillId="0" borderId="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2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2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14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5" fillId="0" borderId="1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5" fillId="0" borderId="20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5" fillId="0" borderId="23" xfId="15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5" fillId="0" borderId="1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1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15" xfId="15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0" borderId="1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1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0" borderId="1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9" fillId="0" borderId="1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9" fillId="0" borderId="1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9" fillId="0" borderId="1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1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9" fillId="0" borderId="15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9" fillId="0" borderId="5" xfId="15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9" fillId="0" borderId="1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5" xfId="15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14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1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5" fillId="0" borderId="1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1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2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2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2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0" borderId="2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8" fillId="0" borderId="2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1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9" fillId="0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1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9" fillId="0" borderId="1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9" fillId="0" borderId="14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9" fillId="0" borderId="15" xfId="15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5" fillId="0" borderId="14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5" fillId="0" borderId="9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5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1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1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0" borderId="1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8" fillId="0" borderId="1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2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26" xfId="15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9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1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2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6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1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8" fillId="0" borderId="20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8" fillId="0" borderId="21" xfId="15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8" fillId="0" borderId="2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9" fillId="0" borderId="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9" fillId="0" borderId="20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5" fillId="0" borderId="2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21" xfId="15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8" fillId="0" borderId="1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5" fillId="0" borderId="14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7" fontId="5" fillId="0" borderId="1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15" xfId="15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1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8" fillId="0" borderId="14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5" fillId="0" borderId="15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9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1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0" borderId="2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5" fillId="0" borderId="14" xfId="15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5" fillId="0" borderId="5" xfId="15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8" fillId="0" borderId="2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5" fillId="0" borderId="18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5" fillId="0" borderId="26" xfId="15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0" borderId="2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5" fillId="0" borderId="21" xfId="15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8" fillId="0" borderId="15" xfId="15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8" fillId="0" borderId="18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8" fillId="0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1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8" fillId="0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5" fillId="0" borderId="10" xfId="15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8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5" fillId="0" borderId="15" xfId="15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5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15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9" fillId="0" borderId="1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0" borderId="1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5" fillId="0" borderId="1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5" fillId="0" borderId="2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8" fillId="0" borderId="9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5" fillId="0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1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5" fillId="0" borderId="1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15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1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8" fillId="0" borderId="1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5" fillId="0" borderId="10" xfId="15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5" fillId="0" borderId="1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8" fontId="5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5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5" fillId="0" borderId="0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8" fillId="0" borderId="0" xfId="15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0" borderId="2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1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8" fillId="0" borderId="1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19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9" fillId="0" borderId="19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0" borderId="2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0" borderId="1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8" fontId="9" fillId="0" borderId="1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5" fillId="0" borderId="19" xfId="15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6" fillId="0" borderId="1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6" fillId="0" borderId="1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5" fillId="0" borderId="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9" fillId="0" borderId="14" xfId="15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5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8" fillId="0" borderId="0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5" fillId="0" borderId="2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8" fillId="0" borderId="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8" fillId="0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28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29" xfId="15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8" fillId="0" borderId="1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6" fillId="0" borderId="1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4" fillId="0" borderId="1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4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5" fillId="0" borderId="1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3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8" fillId="0" borderId="14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8" fillId="0" borderId="15" xfId="15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5" fontId="5" fillId="0" borderId="19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5" fillId="0" borderId="15" xfId="15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5" fontId="8" fillId="0" borderId="6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8" fillId="0" borderId="19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1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8" fillId="0" borderId="1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3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8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8" fillId="0" borderId="12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1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5" fillId="0" borderId="6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8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5" fillId="0" borderId="9" xfId="15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19" fillId="0" borderId="1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8" fillId="0" borderId="3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1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5" fillId="0" borderId="1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8" fillId="0" borderId="17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5" fillId="0" borderId="1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8" fillId="0" borderId="17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8" fillId="0" borderId="18" xfId="15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8" fillId="0" borderId="33" xfId="0" applyFont="true" applyBorder="tru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ill>
        <patternFill patternType="solid">
          <fgColor rgb="00FFFFFF"/>
        </patternFill>
      </fill>
    </dxf>
    <dxf>
      <fill>
        <patternFill patternType="solid">
          <fgColor rgb="FFF7F7F7"/>
          <bgColor rgb="FF272727"/>
        </patternFill>
      </fill>
    </dxf>
    <dxf>
      <fill>
        <patternFill patternType="solid">
          <fgColor rgb="FFFF000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V1048576"/>
  <sheetViews>
    <sheetView showFormulas="false" showGridLines="true" showRowColHeaders="true" showZeros="true" rightToLeft="false" tabSelected="true" showOutlineSymbols="true" defaultGridColor="true" view="normal" topLeftCell="A234" colorId="64" zoomScale="95" zoomScaleNormal="95" zoomScalePageLayoutView="100" workbookViewId="0">
      <selection pane="topLeft" activeCell="A244" activeCellId="0" sqref="A244"/>
    </sheetView>
  </sheetViews>
  <sheetFormatPr defaultColWidth="9.1484375" defaultRowHeight="18.75" zeroHeight="false" outlineLevelRow="0" outlineLevelCol="0"/>
  <cols>
    <col collapsed="false" customWidth="false" hidden="false" outlineLevel="0" max="1" min="1" style="1" width="9.13"/>
    <col collapsed="false" customWidth="true" hidden="false" outlineLevel="0" max="2" min="2" style="1" width="26.59"/>
    <col collapsed="false" customWidth="true" hidden="false" outlineLevel="0" max="3" min="3" style="1" width="10.71"/>
    <col collapsed="false" customWidth="true" hidden="false" outlineLevel="0" max="4" min="4" style="1" width="24.15"/>
    <col collapsed="false" customWidth="true" hidden="false" outlineLevel="0" max="5" min="5" style="1" width="31.15"/>
    <col collapsed="false" customWidth="true" hidden="false" outlineLevel="0" max="6" min="6" style="1" width="31.01"/>
    <col collapsed="false" customWidth="true" hidden="false" outlineLevel="0" max="7" min="7" style="1" width="16.14"/>
    <col collapsed="false" customWidth="true" hidden="false" outlineLevel="0" max="8" min="8" style="1" width="36.3"/>
    <col collapsed="false" customWidth="true" hidden="false" outlineLevel="0" max="9" min="9" style="1" width="22.43"/>
    <col collapsed="false" customWidth="true" hidden="false" outlineLevel="0" max="10" min="10" style="1" width="17.13"/>
    <col collapsed="false" customWidth="true" hidden="false" outlineLevel="0" max="11" min="11" style="1" width="22.28"/>
    <col collapsed="false" customWidth="true" hidden="false" outlineLevel="0" max="12" min="12" style="1" width="21.71"/>
    <col collapsed="false" customWidth="true" hidden="false" outlineLevel="0" max="13" min="13" style="2" width="18.85"/>
    <col collapsed="false" customWidth="true" hidden="false" outlineLevel="0" max="14" min="14" style="2" width="14.86"/>
    <col collapsed="false" customWidth="true" hidden="false" outlineLevel="0" max="15" min="15" style="2" width="14.01"/>
    <col collapsed="false" customWidth="true" hidden="false" outlineLevel="0" max="16" min="16" style="2" width="20.98"/>
    <col collapsed="false" customWidth="true" hidden="false" outlineLevel="0" max="17" min="17" style="1" width="33.41"/>
    <col collapsed="false" customWidth="true" hidden="true" outlineLevel="0" max="18" min="18" style="1" width="17.41"/>
    <col collapsed="false" customWidth="true" hidden="true" outlineLevel="0" max="19" min="19" style="1" width="0.29"/>
    <col collapsed="false" customWidth="false" hidden="false" outlineLevel="0" max="1024" min="20" style="1" width="9.13"/>
  </cols>
  <sheetData>
    <row r="1" customFormat="false" ht="92.25" hidden="false" customHeight="true" outlineLevel="0" collapsed="false">
      <c r="A1" s="3" t="s">
        <v>0</v>
      </c>
      <c r="B1" s="4" t="s">
        <v>1</v>
      </c>
      <c r="C1" s="5" t="s">
        <v>2</v>
      </c>
      <c r="D1" s="6" t="s">
        <v>3</v>
      </c>
      <c r="E1" s="5" t="s">
        <v>4</v>
      </c>
      <c r="F1" s="4" t="s">
        <v>5</v>
      </c>
      <c r="G1" s="4" t="s">
        <v>6</v>
      </c>
      <c r="H1" s="4" t="s">
        <v>7</v>
      </c>
      <c r="I1" s="7" t="s">
        <v>8</v>
      </c>
      <c r="J1" s="4" t="s">
        <v>9</v>
      </c>
      <c r="K1" s="8" t="s">
        <v>10</v>
      </c>
      <c r="L1" s="9" t="s">
        <v>11</v>
      </c>
      <c r="M1" s="10" t="s">
        <v>12</v>
      </c>
      <c r="N1" s="11" t="s">
        <v>13</v>
      </c>
      <c r="O1" s="12" t="s">
        <v>14</v>
      </c>
      <c r="P1" s="12" t="s">
        <v>15</v>
      </c>
      <c r="Q1" s="13" t="s">
        <v>16</v>
      </c>
      <c r="R1" s="14"/>
      <c r="S1" s="15"/>
    </row>
    <row r="2" customFormat="false" ht="49.5" hidden="false" customHeight="true" outlineLevel="0" collapsed="false">
      <c r="A2" s="16" t="n">
        <v>1</v>
      </c>
      <c r="B2" s="17" t="s">
        <v>17</v>
      </c>
      <c r="C2" s="18" t="s">
        <v>18</v>
      </c>
      <c r="D2" s="19" t="s">
        <v>19</v>
      </c>
      <c r="E2" s="18" t="s">
        <v>20</v>
      </c>
      <c r="F2" s="20" t="s">
        <v>21</v>
      </c>
      <c r="G2" s="20" t="s">
        <v>22</v>
      </c>
      <c r="H2" s="20" t="s">
        <v>23</v>
      </c>
      <c r="I2" s="21" t="n">
        <v>40485</v>
      </c>
      <c r="J2" s="22" t="n">
        <v>44713</v>
      </c>
      <c r="K2" s="23" t="str">
        <f aca="false">DATEDIF(I2,J2,"y")&amp;" years"&amp; DATEDIF(I2,J2,"YM")&amp;" months"</f>
        <v>11 years6 months</v>
      </c>
      <c r="L2" s="24" t="n">
        <v>19.1</v>
      </c>
      <c r="M2" s="25" t="n">
        <v>31600</v>
      </c>
      <c r="N2" s="26" t="n">
        <v>2200</v>
      </c>
      <c r="O2" s="27" t="n">
        <v>0</v>
      </c>
      <c r="P2" s="28" t="n">
        <f aca="false">+M2+N2</f>
        <v>33800</v>
      </c>
      <c r="Q2" s="29" t="n">
        <v>929923402</v>
      </c>
      <c r="R2" s="30"/>
      <c r="S2" s="31"/>
      <c r="T2" s="32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33"/>
      <c r="AL2" s="33"/>
      <c r="AM2" s="33"/>
      <c r="AN2" s="33"/>
      <c r="AO2" s="33"/>
      <c r="AP2" s="33"/>
      <c r="AQ2" s="33"/>
      <c r="AR2" s="33"/>
      <c r="AS2" s="33"/>
      <c r="AT2" s="33"/>
      <c r="AU2" s="33"/>
      <c r="AV2" s="33"/>
    </row>
    <row r="3" customFormat="false" ht="21.75" hidden="false" customHeight="true" outlineLevel="0" collapsed="false">
      <c r="A3" s="34" t="n">
        <v>2</v>
      </c>
      <c r="B3" s="35" t="s">
        <v>24</v>
      </c>
      <c r="C3" s="36" t="s">
        <v>18</v>
      </c>
      <c r="D3" s="37" t="s">
        <v>25</v>
      </c>
      <c r="E3" s="36" t="s">
        <v>20</v>
      </c>
      <c r="F3" s="38" t="s">
        <v>26</v>
      </c>
      <c r="G3" s="38" t="s">
        <v>27</v>
      </c>
      <c r="H3" s="38" t="s">
        <v>28</v>
      </c>
      <c r="I3" s="39" t="n">
        <v>40483</v>
      </c>
      <c r="J3" s="40" t="n">
        <v>44713</v>
      </c>
      <c r="K3" s="41" t="str">
        <f aca="false">DATEDIF(I3,J3,"y")&amp;" years"&amp; DATEDIF(I3,J3,"YM")&amp;" months"</f>
        <v>11 years7 months</v>
      </c>
      <c r="L3" s="42" t="n">
        <v>23.1</v>
      </c>
      <c r="M3" s="43" t="n">
        <v>24500</v>
      </c>
      <c r="N3" s="44" t="n">
        <v>0</v>
      </c>
      <c r="O3" s="45" t="n">
        <v>975</v>
      </c>
      <c r="P3" s="46" t="n">
        <f aca="false">+M3+(O3*30)</f>
        <v>53750</v>
      </c>
      <c r="Q3" s="47" t="n">
        <v>929923403</v>
      </c>
      <c r="R3" s="48"/>
      <c r="S3" s="49"/>
    </row>
    <row r="4" customFormat="false" ht="34.5" hidden="false" customHeight="true" outlineLevel="0" collapsed="false">
      <c r="A4" s="34" t="n">
        <v>3</v>
      </c>
      <c r="B4" s="38" t="s">
        <v>29</v>
      </c>
      <c r="C4" s="36" t="s">
        <v>18</v>
      </c>
      <c r="D4" s="37" t="s">
        <v>25</v>
      </c>
      <c r="E4" s="36" t="s">
        <v>20</v>
      </c>
      <c r="F4" s="38" t="s">
        <v>30</v>
      </c>
      <c r="G4" s="38" t="s">
        <v>27</v>
      </c>
      <c r="H4" s="38" t="s">
        <v>28</v>
      </c>
      <c r="I4" s="39" t="n">
        <v>40484</v>
      </c>
      <c r="J4" s="40" t="n">
        <v>44713</v>
      </c>
      <c r="K4" s="41" t="str">
        <f aca="false">DATEDIF(I4,J4,"y")&amp;" years"&amp; DATEDIF(I4,J4,"YM")&amp;" months"</f>
        <v>11 years6 months</v>
      </c>
      <c r="L4" s="42" t="n">
        <v>19.1</v>
      </c>
      <c r="M4" s="43" t="n">
        <v>24500</v>
      </c>
      <c r="N4" s="44" t="n">
        <v>0</v>
      </c>
      <c r="O4" s="45" t="n">
        <v>975</v>
      </c>
      <c r="P4" s="46" t="n">
        <f aca="false">+M4+(O4*30)</f>
        <v>53750</v>
      </c>
      <c r="Q4" s="47" t="n">
        <v>929923400</v>
      </c>
      <c r="R4" s="48"/>
      <c r="S4" s="49"/>
    </row>
    <row r="5" customFormat="false" ht="20.25" hidden="false" customHeight="true" outlineLevel="0" collapsed="false">
      <c r="A5" s="34" t="n">
        <v>4</v>
      </c>
      <c r="B5" s="35" t="s">
        <v>31</v>
      </c>
      <c r="C5" s="36" t="s">
        <v>18</v>
      </c>
      <c r="D5" s="37" t="s">
        <v>32</v>
      </c>
      <c r="E5" s="36" t="s">
        <v>20</v>
      </c>
      <c r="F5" s="37" t="s">
        <v>33</v>
      </c>
      <c r="G5" s="38" t="s">
        <v>27</v>
      </c>
      <c r="H5" s="38" t="s">
        <v>28</v>
      </c>
      <c r="I5" s="39" t="n">
        <v>40483</v>
      </c>
      <c r="J5" s="40" t="n">
        <v>44713</v>
      </c>
      <c r="K5" s="41" t="str">
        <f aca="false">DATEDIF(I5,J5,"y")&amp;" years"&amp; DATEDIF(I5,J5,"YM")&amp;" months"</f>
        <v>11 years7 months</v>
      </c>
      <c r="L5" s="42" t="n">
        <v>19.1</v>
      </c>
      <c r="M5" s="43" t="n">
        <v>24500</v>
      </c>
      <c r="N5" s="44" t="n">
        <v>0</v>
      </c>
      <c r="O5" s="45" t="n">
        <v>975</v>
      </c>
      <c r="P5" s="46" t="n">
        <f aca="false">+M5+(O5*30)</f>
        <v>53750</v>
      </c>
      <c r="Q5" s="47" t="n">
        <v>929923401</v>
      </c>
      <c r="R5" s="50"/>
      <c r="S5" s="51"/>
      <c r="T5" s="52"/>
    </row>
    <row r="6" customFormat="false" ht="21.75" hidden="false" customHeight="true" outlineLevel="0" collapsed="false">
      <c r="A6" s="34" t="n">
        <v>5</v>
      </c>
      <c r="B6" s="35" t="s">
        <v>34</v>
      </c>
      <c r="C6" s="36" t="s">
        <v>18</v>
      </c>
      <c r="D6" s="37" t="s">
        <v>32</v>
      </c>
      <c r="E6" s="36" t="s">
        <v>20</v>
      </c>
      <c r="F6" s="38" t="s">
        <v>35</v>
      </c>
      <c r="G6" s="38" t="s">
        <v>27</v>
      </c>
      <c r="H6" s="38" t="s">
        <v>28</v>
      </c>
      <c r="I6" s="39" t="n">
        <v>43920</v>
      </c>
      <c r="J6" s="40" t="n">
        <v>44713</v>
      </c>
      <c r="K6" s="41" t="str">
        <f aca="false">DATEDIF(I6,J6,"y")&amp;" years"&amp; DATEDIF(I6,J6,"YM")&amp;" months"</f>
        <v>2 years2 months</v>
      </c>
      <c r="L6" s="42" t="n">
        <v>5.3</v>
      </c>
      <c r="M6" s="43" t="n">
        <v>13500</v>
      </c>
      <c r="N6" s="44" t="n">
        <v>0</v>
      </c>
      <c r="O6" s="45" t="n">
        <v>539</v>
      </c>
      <c r="P6" s="46" t="n">
        <f aca="false">+(O6*30)+M6</f>
        <v>29670</v>
      </c>
      <c r="Q6" s="47" t="n">
        <v>912823482</v>
      </c>
      <c r="R6" s="50"/>
      <c r="S6" s="51"/>
      <c r="T6" s="52"/>
    </row>
    <row r="7" customFormat="false" ht="21" hidden="false" customHeight="true" outlineLevel="0" collapsed="false">
      <c r="A7" s="34" t="n">
        <v>6</v>
      </c>
      <c r="B7" s="35" t="s">
        <v>36</v>
      </c>
      <c r="C7" s="36" t="s">
        <v>18</v>
      </c>
      <c r="D7" s="37" t="s">
        <v>32</v>
      </c>
      <c r="E7" s="36" t="s">
        <v>20</v>
      </c>
      <c r="F7" s="38" t="s">
        <v>35</v>
      </c>
      <c r="G7" s="38" t="s">
        <v>27</v>
      </c>
      <c r="H7" s="38" t="s">
        <v>28</v>
      </c>
      <c r="I7" s="39" t="n">
        <v>44217</v>
      </c>
      <c r="J7" s="40" t="n">
        <v>44713</v>
      </c>
      <c r="K7" s="41" t="str">
        <f aca="false">DATEDIF(I7,J7,"y")&amp;" years"&amp; DATEDIF(I7,J7,"YM")&amp;" months"</f>
        <v>1 years4 months</v>
      </c>
      <c r="L7" s="42" t="n">
        <v>6</v>
      </c>
      <c r="M7" s="43" t="n">
        <v>12966</v>
      </c>
      <c r="N7" s="44" t="n">
        <v>0</v>
      </c>
      <c r="O7" s="45" t="n">
        <v>516</v>
      </c>
      <c r="P7" s="46" t="n">
        <f aca="false">+(O7*30)+M7</f>
        <v>28446</v>
      </c>
      <c r="Q7" s="53" t="n">
        <v>913402040</v>
      </c>
      <c r="R7" s="50"/>
      <c r="S7" s="51"/>
      <c r="T7" s="52"/>
    </row>
    <row r="8" s="60" customFormat="true" ht="35.25" hidden="false" customHeight="true" outlineLevel="0" collapsed="false">
      <c r="A8" s="34" t="n">
        <v>7</v>
      </c>
      <c r="B8" s="54" t="s">
        <v>37</v>
      </c>
      <c r="C8" s="36" t="s">
        <v>18</v>
      </c>
      <c r="D8" s="55" t="s">
        <v>38</v>
      </c>
      <c r="E8" s="36" t="s">
        <v>20</v>
      </c>
      <c r="F8" s="38" t="s">
        <v>39</v>
      </c>
      <c r="G8" s="38" t="s">
        <v>27</v>
      </c>
      <c r="H8" s="38" t="s">
        <v>28</v>
      </c>
      <c r="I8" s="56" t="n">
        <v>44515</v>
      </c>
      <c r="J8" s="40" t="n">
        <v>44713</v>
      </c>
      <c r="K8" s="41" t="str">
        <f aca="false">DATEDIF(I8,J8,"y")&amp;" years"&amp; DATEDIF(I8,J8,"YM")&amp;" months"</f>
        <v>0 years6 months</v>
      </c>
      <c r="L8" s="42" t="n">
        <v>4.6</v>
      </c>
      <c r="M8" s="43" t="n">
        <v>28105</v>
      </c>
      <c r="N8" s="57" t="n">
        <v>2200</v>
      </c>
      <c r="O8" s="45" t="n">
        <v>0</v>
      </c>
      <c r="P8" s="58" t="n">
        <f aca="false">+M8+N8</f>
        <v>30305</v>
      </c>
      <c r="Q8" s="59" t="n">
        <v>912442753</v>
      </c>
      <c r="R8" s="50"/>
      <c r="S8" s="5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</row>
    <row r="9" customFormat="false" ht="32.8" hidden="false" customHeight="false" outlineLevel="0" collapsed="false">
      <c r="A9" s="34" t="n">
        <v>8</v>
      </c>
      <c r="B9" s="35" t="s">
        <v>40</v>
      </c>
      <c r="C9" s="36" t="s">
        <v>18</v>
      </c>
      <c r="D9" s="37" t="s">
        <v>41</v>
      </c>
      <c r="E9" s="36" t="s">
        <v>20</v>
      </c>
      <c r="F9" s="38" t="s">
        <v>42</v>
      </c>
      <c r="G9" s="35" t="s">
        <v>43</v>
      </c>
      <c r="H9" s="38" t="s">
        <v>44</v>
      </c>
      <c r="I9" s="61" t="n">
        <v>43815</v>
      </c>
      <c r="J9" s="40" t="n">
        <v>44713</v>
      </c>
      <c r="K9" s="41" t="str">
        <f aca="false">DATEDIF(I9,J9,"y")&amp;" years"&amp; DATEDIF(I9,J9,"YM")&amp;" months"</f>
        <v>2 years5 months</v>
      </c>
      <c r="L9" s="42" t="n">
        <v>11.2</v>
      </c>
      <c r="M9" s="62" t="n">
        <v>29828</v>
      </c>
      <c r="N9" s="44" t="n">
        <v>2200</v>
      </c>
      <c r="O9" s="45" t="n">
        <v>0</v>
      </c>
      <c r="P9" s="46" t="n">
        <f aca="false">+M9+N9</f>
        <v>32028</v>
      </c>
      <c r="Q9" s="47" t="n">
        <v>91203083</v>
      </c>
      <c r="R9" s="48"/>
      <c r="S9" s="49"/>
    </row>
    <row r="10" customFormat="false" ht="32.8" hidden="false" customHeight="false" outlineLevel="0" collapsed="false">
      <c r="A10" s="34" t="n">
        <v>9</v>
      </c>
      <c r="B10" s="35" t="s">
        <v>45</v>
      </c>
      <c r="C10" s="36" t="s">
        <v>46</v>
      </c>
      <c r="D10" s="37" t="s">
        <v>41</v>
      </c>
      <c r="E10" s="36" t="s">
        <v>20</v>
      </c>
      <c r="F10" s="38" t="s">
        <v>47</v>
      </c>
      <c r="G10" s="35" t="s">
        <v>48</v>
      </c>
      <c r="H10" s="38" t="s">
        <v>49</v>
      </c>
      <c r="I10" s="61" t="n">
        <v>40729</v>
      </c>
      <c r="J10" s="40" t="n">
        <v>44713</v>
      </c>
      <c r="K10" s="41" t="str">
        <f aca="false">DATEDIF(I10,J10,"y")&amp;" years"&amp; DATEDIF(I10,J10,"YM")&amp;" months"</f>
        <v>10 years10 months</v>
      </c>
      <c r="L10" s="42" t="n">
        <v>11.1</v>
      </c>
      <c r="M10" s="62" t="n">
        <v>15612</v>
      </c>
      <c r="N10" s="44" t="n">
        <v>2200</v>
      </c>
      <c r="O10" s="45" t="n">
        <v>0</v>
      </c>
      <c r="P10" s="46" t="n">
        <f aca="false">+M10+N10</f>
        <v>17812</v>
      </c>
      <c r="Q10" s="47" t="n">
        <v>910959817</v>
      </c>
      <c r="R10" s="48"/>
      <c r="S10" s="49"/>
    </row>
    <row r="11" customFormat="false" ht="34.5" hidden="false" customHeight="true" outlineLevel="0" collapsed="false">
      <c r="A11" s="34" t="n">
        <v>10</v>
      </c>
      <c r="B11" s="35" t="s">
        <v>50</v>
      </c>
      <c r="C11" s="36" t="s">
        <v>46</v>
      </c>
      <c r="D11" s="63" t="s">
        <v>41</v>
      </c>
      <c r="E11" s="36" t="s">
        <v>20</v>
      </c>
      <c r="F11" s="38" t="s">
        <v>51</v>
      </c>
      <c r="G11" s="35" t="s">
        <v>43</v>
      </c>
      <c r="H11" s="38" t="s">
        <v>44</v>
      </c>
      <c r="I11" s="39" t="n">
        <v>44111</v>
      </c>
      <c r="J11" s="40" t="n">
        <v>44713</v>
      </c>
      <c r="K11" s="41" t="str">
        <f aca="false">DATEDIF(I11,J11,"y")&amp;" years"&amp; DATEDIF(I11,J11,"YM")&amp;" months"</f>
        <v>1 years7 months</v>
      </c>
      <c r="L11" s="42" t="n">
        <v>10.8</v>
      </c>
      <c r="M11" s="62" t="n">
        <v>9279</v>
      </c>
      <c r="N11" s="64" t="n">
        <v>2200</v>
      </c>
      <c r="O11" s="45" t="n">
        <v>0</v>
      </c>
      <c r="P11" s="46" t="n">
        <f aca="false">+M11+N11</f>
        <v>11479</v>
      </c>
      <c r="Q11" s="53" t="n">
        <v>911195813</v>
      </c>
      <c r="R11" s="48"/>
      <c r="S11" s="49"/>
    </row>
    <row r="12" customFormat="false" ht="28.5" hidden="false" customHeight="true" outlineLevel="0" collapsed="false">
      <c r="A12" s="34" t="n">
        <v>11</v>
      </c>
      <c r="B12" s="35" t="s">
        <v>52</v>
      </c>
      <c r="C12" s="36" t="s">
        <v>46</v>
      </c>
      <c r="D12" s="37" t="s">
        <v>41</v>
      </c>
      <c r="E12" s="36" t="s">
        <v>20</v>
      </c>
      <c r="F12" s="38" t="s">
        <v>51</v>
      </c>
      <c r="G12" s="35" t="s">
        <v>43</v>
      </c>
      <c r="H12" s="38" t="s">
        <v>44</v>
      </c>
      <c r="I12" s="39" t="n">
        <v>43969</v>
      </c>
      <c r="J12" s="40" t="n">
        <v>44713</v>
      </c>
      <c r="K12" s="41" t="str">
        <f aca="false">DATEDIF(I12,J12,"y")&amp;" years"&amp; DATEDIF(I12,J12,"YM")&amp;" months"</f>
        <v>2 years0 months</v>
      </c>
      <c r="L12" s="42" t="n">
        <v>2</v>
      </c>
      <c r="M12" s="62" t="n">
        <v>6969</v>
      </c>
      <c r="N12" s="64" t="n">
        <v>1600</v>
      </c>
      <c r="O12" s="45" t="n">
        <v>0</v>
      </c>
      <c r="P12" s="46" t="n">
        <f aca="false">+M12+N12</f>
        <v>8569</v>
      </c>
      <c r="Q12" s="53" t="n">
        <v>923131461</v>
      </c>
      <c r="R12" s="48"/>
      <c r="S12" s="49"/>
    </row>
    <row r="13" customFormat="false" ht="38.25" hidden="false" customHeight="true" outlineLevel="0" collapsed="false">
      <c r="A13" s="34" t="n">
        <v>12</v>
      </c>
      <c r="B13" s="35" t="s">
        <v>53</v>
      </c>
      <c r="C13" s="36" t="s">
        <v>18</v>
      </c>
      <c r="D13" s="37" t="s">
        <v>41</v>
      </c>
      <c r="E13" s="36" t="s">
        <v>20</v>
      </c>
      <c r="F13" s="38" t="s">
        <v>54</v>
      </c>
      <c r="G13" s="35" t="s">
        <v>55</v>
      </c>
      <c r="H13" s="38" t="s">
        <v>56</v>
      </c>
      <c r="I13" s="61" t="n">
        <v>43784</v>
      </c>
      <c r="J13" s="40" t="n">
        <v>44713</v>
      </c>
      <c r="K13" s="41" t="str">
        <f aca="false">DATEDIF(I13,J13,"y")&amp;" years"&amp; DATEDIF(I13,J13,"YM")&amp;" months"</f>
        <v>2 years6 months</v>
      </c>
      <c r="L13" s="42" t="n">
        <v>20</v>
      </c>
      <c r="M13" s="62" t="n">
        <v>12036</v>
      </c>
      <c r="N13" s="64" t="n">
        <v>2200</v>
      </c>
      <c r="O13" s="45" t="n">
        <v>0</v>
      </c>
      <c r="P13" s="46" t="n">
        <f aca="false">+M13+N13</f>
        <v>14236</v>
      </c>
      <c r="Q13" s="53" t="n">
        <v>91115558</v>
      </c>
      <c r="R13" s="48"/>
      <c r="S13" s="49"/>
    </row>
    <row r="14" customFormat="false" ht="32.8" hidden="false" customHeight="false" outlineLevel="0" collapsed="false">
      <c r="A14" s="34" t="n">
        <v>13</v>
      </c>
      <c r="B14" s="35" t="s">
        <v>57</v>
      </c>
      <c r="C14" s="36" t="s">
        <v>18</v>
      </c>
      <c r="D14" s="37" t="s">
        <v>41</v>
      </c>
      <c r="E14" s="36" t="s">
        <v>20</v>
      </c>
      <c r="F14" s="38" t="s">
        <v>58</v>
      </c>
      <c r="G14" s="35" t="s">
        <v>55</v>
      </c>
      <c r="H14" s="38" t="s">
        <v>59</v>
      </c>
      <c r="I14" s="61" t="n">
        <v>42090</v>
      </c>
      <c r="J14" s="40" t="n">
        <v>44713</v>
      </c>
      <c r="K14" s="41" t="str">
        <f aca="false">DATEDIF(I14,J14,"y")&amp;" years"&amp; DATEDIF(I14,J14,"YM")&amp;" months"</f>
        <v>7 years2 months</v>
      </c>
      <c r="L14" s="42" t="n">
        <v>19</v>
      </c>
      <c r="M14" s="65" t="n">
        <v>9050</v>
      </c>
      <c r="N14" s="44" t="n">
        <v>0</v>
      </c>
      <c r="O14" s="45" t="n">
        <v>268</v>
      </c>
      <c r="P14" s="46" t="n">
        <f aca="false">+M14+(O14*30)</f>
        <v>17090</v>
      </c>
      <c r="Q14" s="53" t="n">
        <v>911878174</v>
      </c>
      <c r="R14" s="48"/>
      <c r="S14" s="49"/>
    </row>
    <row r="15" customFormat="false" ht="32.8" hidden="false" customHeight="false" outlineLevel="0" collapsed="false">
      <c r="A15" s="34" t="n">
        <v>14</v>
      </c>
      <c r="B15" s="35" t="s">
        <v>60</v>
      </c>
      <c r="C15" s="36" t="s">
        <v>18</v>
      </c>
      <c r="D15" s="37" t="s">
        <v>41</v>
      </c>
      <c r="E15" s="36" t="s">
        <v>20</v>
      </c>
      <c r="F15" s="66" t="s">
        <v>61</v>
      </c>
      <c r="G15" s="67" t="s">
        <v>62</v>
      </c>
      <c r="H15" s="66" t="s">
        <v>63</v>
      </c>
      <c r="I15" s="68" t="n">
        <v>44533</v>
      </c>
      <c r="J15" s="40" t="n">
        <v>44713</v>
      </c>
      <c r="K15" s="69" t="str">
        <f aca="false">DATEDIF(I15,J15,"y")&amp;" years"&amp; DATEDIF(I15,J15,"YM")&amp;" months"</f>
        <v>0 years5 months</v>
      </c>
      <c r="L15" s="70" t="n">
        <v>0</v>
      </c>
      <c r="M15" s="65" t="n">
        <v>6523</v>
      </c>
      <c r="N15" s="64" t="n">
        <v>1500</v>
      </c>
      <c r="O15" s="45" t="n">
        <v>0</v>
      </c>
      <c r="P15" s="46" t="n">
        <f aca="false">+M15+N15</f>
        <v>8023</v>
      </c>
      <c r="Q15" s="53" t="n">
        <v>923786967</v>
      </c>
      <c r="R15" s="71"/>
      <c r="S15" s="72"/>
      <c r="T15" s="60"/>
      <c r="U15" s="60"/>
      <c r="V15" s="60"/>
      <c r="W15" s="60"/>
      <c r="X15" s="60"/>
      <c r="Y15" s="60"/>
      <c r="Z15" s="60"/>
      <c r="AA15" s="60"/>
      <c r="AB15" s="60"/>
      <c r="AC15" s="60"/>
      <c r="AD15" s="60"/>
      <c r="AE15" s="60"/>
      <c r="AF15" s="60"/>
      <c r="AG15" s="60"/>
      <c r="AH15" s="60"/>
      <c r="AI15" s="60"/>
      <c r="AJ15" s="60"/>
      <c r="AK15" s="60"/>
      <c r="AL15" s="60"/>
      <c r="AM15" s="60"/>
      <c r="AN15" s="60"/>
      <c r="AO15" s="60"/>
      <c r="AP15" s="60"/>
      <c r="AQ15" s="60"/>
      <c r="AR15" s="60"/>
      <c r="AS15" s="60"/>
      <c r="AT15" s="60"/>
      <c r="AU15" s="60"/>
      <c r="AV15" s="60"/>
    </row>
    <row r="16" customFormat="false" ht="17.35" hidden="false" customHeight="false" outlineLevel="0" collapsed="false">
      <c r="A16" s="34" t="n">
        <v>15</v>
      </c>
      <c r="B16" s="35" t="s">
        <v>64</v>
      </c>
      <c r="C16" s="36" t="s">
        <v>46</v>
      </c>
      <c r="D16" s="37" t="s">
        <v>25</v>
      </c>
      <c r="E16" s="36" t="s">
        <v>20</v>
      </c>
      <c r="F16" s="66" t="s">
        <v>65</v>
      </c>
      <c r="G16" s="66" t="s">
        <v>55</v>
      </c>
      <c r="H16" s="66" t="s">
        <v>66</v>
      </c>
      <c r="I16" s="73" t="n">
        <v>43874</v>
      </c>
      <c r="J16" s="40" t="n">
        <v>44713</v>
      </c>
      <c r="K16" s="69" t="str">
        <f aca="false">DATEDIF(I16,J16,"y")&amp;" years"&amp; DATEDIF(I16,J16,"YM")&amp;" months"</f>
        <v>2 years3 months</v>
      </c>
      <c r="L16" s="70" t="n">
        <v>2.1</v>
      </c>
      <c r="M16" s="65" t="n">
        <v>5350</v>
      </c>
      <c r="N16" s="46" t="n">
        <v>1300</v>
      </c>
      <c r="O16" s="45" t="n">
        <v>0</v>
      </c>
      <c r="P16" s="46" t="n">
        <f aca="false">+M16+N16</f>
        <v>6650</v>
      </c>
      <c r="Q16" s="74"/>
      <c r="R16" s="48"/>
      <c r="S16" s="49"/>
    </row>
    <row r="17" customFormat="false" ht="32.8" hidden="false" customHeight="false" outlineLevel="0" collapsed="false">
      <c r="A17" s="34" t="n">
        <v>16</v>
      </c>
      <c r="B17" s="67" t="s">
        <v>67</v>
      </c>
      <c r="C17" s="75" t="s">
        <v>46</v>
      </c>
      <c r="D17" s="76" t="s">
        <v>41</v>
      </c>
      <c r="E17" s="75" t="s">
        <v>20</v>
      </c>
      <c r="F17" s="66" t="s">
        <v>68</v>
      </c>
      <c r="G17" s="67"/>
      <c r="H17" s="66"/>
      <c r="I17" s="68" t="n">
        <v>43159</v>
      </c>
      <c r="J17" s="40" t="n">
        <v>44713</v>
      </c>
      <c r="K17" s="69" t="str">
        <f aca="false">DATEDIF(I17,J17,"y")&amp;" years"&amp; DATEDIF(I17,J17,"YM")&amp;" months"</f>
        <v>4 years3 months</v>
      </c>
      <c r="L17" s="70" t="n">
        <f aca="false">2.5+1</f>
        <v>3.5</v>
      </c>
      <c r="M17" s="77" t="n">
        <v>5860</v>
      </c>
      <c r="N17" s="78" t="n">
        <v>1300</v>
      </c>
      <c r="O17" s="45" t="n">
        <v>0</v>
      </c>
      <c r="P17" s="46" t="n">
        <f aca="false">+M17+N17</f>
        <v>7160</v>
      </c>
      <c r="Q17" s="74" t="n">
        <v>905685540</v>
      </c>
      <c r="R17" s="48"/>
      <c r="S17" s="49"/>
    </row>
    <row r="18" customFormat="false" ht="35.25" hidden="false" customHeight="true" outlineLevel="0" collapsed="false">
      <c r="A18" s="34" t="n">
        <v>17</v>
      </c>
      <c r="B18" s="67" t="s">
        <v>69</v>
      </c>
      <c r="C18" s="75" t="s">
        <v>46</v>
      </c>
      <c r="D18" s="76" t="s">
        <v>41</v>
      </c>
      <c r="E18" s="75" t="s">
        <v>20</v>
      </c>
      <c r="F18" s="66" t="s">
        <v>68</v>
      </c>
      <c r="G18" s="66" t="s">
        <v>70</v>
      </c>
      <c r="H18" s="66" t="s">
        <v>71</v>
      </c>
      <c r="I18" s="73" t="n">
        <v>43242</v>
      </c>
      <c r="J18" s="40" t="n">
        <v>44713</v>
      </c>
      <c r="K18" s="69" t="str">
        <f aca="false">DATEDIF(I18,J18,"y")&amp;" years"&amp; DATEDIF(I18,J18,"YM")&amp;" months"</f>
        <v>4 years0 months</v>
      </c>
      <c r="L18" s="70" t="n">
        <v>3.2</v>
      </c>
      <c r="M18" s="77" t="n">
        <v>6595</v>
      </c>
      <c r="N18" s="78" t="n">
        <v>1550</v>
      </c>
      <c r="O18" s="45" t="n">
        <v>0</v>
      </c>
      <c r="P18" s="46" t="n">
        <f aca="false">+M18+N18</f>
        <v>8145</v>
      </c>
      <c r="Q18" s="74" t="n">
        <v>973077158</v>
      </c>
      <c r="R18" s="48"/>
      <c r="S18" s="49"/>
    </row>
    <row r="19" customFormat="false" ht="21" hidden="false" customHeight="true" outlineLevel="0" collapsed="false">
      <c r="A19" s="34" t="n">
        <v>18</v>
      </c>
      <c r="B19" s="67" t="s">
        <v>72</v>
      </c>
      <c r="C19" s="75" t="s">
        <v>46</v>
      </c>
      <c r="D19" s="76" t="s">
        <v>41</v>
      </c>
      <c r="E19" s="75" t="s">
        <v>20</v>
      </c>
      <c r="F19" s="66" t="s">
        <v>73</v>
      </c>
      <c r="G19" s="79" t="s">
        <v>74</v>
      </c>
      <c r="H19" s="66"/>
      <c r="I19" s="73" t="n">
        <v>42347</v>
      </c>
      <c r="J19" s="40" t="n">
        <v>44713</v>
      </c>
      <c r="K19" s="69" t="str">
        <f aca="false">DATEDIF(I19,J19,"y")&amp;" years"&amp; DATEDIF(I19,J19,"YM")&amp;" months"</f>
        <v>6 years5 months</v>
      </c>
      <c r="L19" s="70" t="n">
        <v>6</v>
      </c>
      <c r="M19" s="77" t="n">
        <v>3862</v>
      </c>
      <c r="N19" s="78" t="n">
        <v>950</v>
      </c>
      <c r="O19" s="45" t="n">
        <v>0</v>
      </c>
      <c r="P19" s="46" t="n">
        <f aca="false">+M19+N19</f>
        <v>4812</v>
      </c>
      <c r="Q19" s="74"/>
      <c r="R19" s="48"/>
      <c r="S19" s="49"/>
    </row>
    <row r="20" customFormat="false" ht="32.8" hidden="false" customHeight="false" outlineLevel="0" collapsed="false">
      <c r="A20" s="34" t="n">
        <v>19</v>
      </c>
      <c r="B20" s="80" t="s">
        <v>75</v>
      </c>
      <c r="C20" s="81" t="s">
        <v>18</v>
      </c>
      <c r="D20" s="76" t="s">
        <v>41</v>
      </c>
      <c r="E20" s="75" t="s">
        <v>76</v>
      </c>
      <c r="F20" s="82" t="s">
        <v>77</v>
      </c>
      <c r="G20" s="79" t="s">
        <v>78</v>
      </c>
      <c r="H20" s="82"/>
      <c r="I20" s="83" t="n">
        <v>43577</v>
      </c>
      <c r="J20" s="40" t="n">
        <v>44713</v>
      </c>
      <c r="K20" s="69" t="str">
        <f aca="false">DATEDIF(I20,J20,"y")&amp;" years"&amp; DATEDIF(I20,J20,"YM")&amp;" months"</f>
        <v>3 years1 months</v>
      </c>
      <c r="L20" s="70" t="n">
        <v>7</v>
      </c>
      <c r="M20" s="84" t="n">
        <f aca="false">4500</f>
        <v>4500</v>
      </c>
      <c r="N20" s="44" t="n">
        <v>0</v>
      </c>
      <c r="O20" s="85" t="n">
        <v>278</v>
      </c>
      <c r="P20" s="46" t="n">
        <f aca="false">+M20+(O20*30)</f>
        <v>12840</v>
      </c>
      <c r="Q20" s="74"/>
      <c r="R20" s="48"/>
      <c r="S20" s="49"/>
    </row>
    <row r="21" customFormat="false" ht="32.8" hidden="false" customHeight="false" outlineLevel="0" collapsed="false">
      <c r="A21" s="34" t="n">
        <v>20</v>
      </c>
      <c r="B21" s="67" t="s">
        <v>79</v>
      </c>
      <c r="C21" s="75" t="s">
        <v>18</v>
      </c>
      <c r="D21" s="76" t="s">
        <v>41</v>
      </c>
      <c r="E21" s="75" t="s">
        <v>80</v>
      </c>
      <c r="F21" s="82" t="s">
        <v>77</v>
      </c>
      <c r="G21" s="79" t="s">
        <v>81</v>
      </c>
      <c r="H21" s="82"/>
      <c r="I21" s="83" t="n">
        <v>43985</v>
      </c>
      <c r="J21" s="40" t="n">
        <v>44713</v>
      </c>
      <c r="K21" s="69" t="str">
        <f aca="false">DATEDIF(I21,J21,"y")&amp;" years"&amp; DATEDIF(I21,J21,"YM")&amp;" months"</f>
        <v>1 years11 months</v>
      </c>
      <c r="L21" s="70" t="n">
        <v>8</v>
      </c>
      <c r="M21" s="86" t="n">
        <v>4500</v>
      </c>
      <c r="N21" s="44" t="n">
        <v>0</v>
      </c>
      <c r="O21" s="87" t="n">
        <v>278</v>
      </c>
      <c r="P21" s="46" t="n">
        <f aca="false">+M21+(O21*30)</f>
        <v>12840</v>
      </c>
      <c r="Q21" s="74"/>
      <c r="R21" s="48"/>
      <c r="S21" s="49"/>
    </row>
    <row r="22" customFormat="false" ht="32.8" hidden="false" customHeight="false" outlineLevel="0" collapsed="false">
      <c r="A22" s="34" t="n">
        <v>21</v>
      </c>
      <c r="B22" s="80" t="s">
        <v>82</v>
      </c>
      <c r="C22" s="75" t="s">
        <v>18</v>
      </c>
      <c r="D22" s="76" t="s">
        <v>41</v>
      </c>
      <c r="E22" s="75" t="s">
        <v>20</v>
      </c>
      <c r="F22" s="66" t="s">
        <v>77</v>
      </c>
      <c r="G22" s="66" t="s">
        <v>70</v>
      </c>
      <c r="H22" s="66"/>
      <c r="I22" s="68" t="n">
        <v>42775</v>
      </c>
      <c r="J22" s="40" t="n">
        <v>44713</v>
      </c>
      <c r="K22" s="69" t="str">
        <f aca="false">DATEDIF(I22,J22,"y")&amp;" years"&amp; DATEDIF(I22,J22,"YM")&amp;" months"</f>
        <v>5 years3 months</v>
      </c>
      <c r="L22" s="70" t="n">
        <v>6</v>
      </c>
      <c r="M22" s="77" t="n">
        <v>4600</v>
      </c>
      <c r="N22" s="44" t="n">
        <v>0</v>
      </c>
      <c r="O22" s="87" t="n">
        <v>318</v>
      </c>
      <c r="P22" s="46" t="n">
        <f aca="false">+M22+(O22*30)</f>
        <v>14140</v>
      </c>
      <c r="Q22" s="74"/>
      <c r="R22" s="48"/>
      <c r="S22" s="49"/>
    </row>
    <row r="23" s="91" customFormat="true" ht="53.25" hidden="false" customHeight="true" outlineLevel="0" collapsed="false">
      <c r="A23" s="34" t="n">
        <v>22</v>
      </c>
      <c r="B23" s="67" t="s">
        <v>83</v>
      </c>
      <c r="C23" s="75" t="s">
        <v>46</v>
      </c>
      <c r="D23" s="76" t="s">
        <v>38</v>
      </c>
      <c r="E23" s="36" t="s">
        <v>20</v>
      </c>
      <c r="F23" s="66" t="s">
        <v>84</v>
      </c>
      <c r="G23" s="38" t="s">
        <v>27</v>
      </c>
      <c r="H23" s="88" t="s">
        <v>85</v>
      </c>
      <c r="I23" s="68" t="n">
        <v>43990</v>
      </c>
      <c r="J23" s="40" t="n">
        <v>44713</v>
      </c>
      <c r="K23" s="69" t="str">
        <f aca="false">DATEDIF(I23,J23,"y")&amp;" years"&amp; DATEDIF(I23,J23,"YM")&amp;" months"</f>
        <v>1 years11 months</v>
      </c>
      <c r="L23" s="70" t="n">
        <v>3.9</v>
      </c>
      <c r="M23" s="89" t="n">
        <v>18621</v>
      </c>
      <c r="N23" s="46" t="n">
        <v>2200</v>
      </c>
      <c r="O23" s="45" t="n">
        <v>0</v>
      </c>
      <c r="P23" s="46" t="n">
        <f aca="false">+M23+(O23*30)+N23</f>
        <v>20821</v>
      </c>
      <c r="Q23" s="90"/>
      <c r="R23" s="50"/>
      <c r="S23" s="5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</row>
    <row r="24" s="98" customFormat="true" ht="32.8" hidden="false" customHeight="false" outlineLevel="0" collapsed="false">
      <c r="A24" s="34" t="n">
        <v>23</v>
      </c>
      <c r="B24" s="54" t="s">
        <v>86</v>
      </c>
      <c r="C24" s="92" t="s">
        <v>46</v>
      </c>
      <c r="D24" s="55" t="s">
        <v>41</v>
      </c>
      <c r="E24" s="36" t="s">
        <v>20</v>
      </c>
      <c r="F24" s="88" t="s">
        <v>51</v>
      </c>
      <c r="G24" s="54" t="s">
        <v>43</v>
      </c>
      <c r="H24" s="88" t="s">
        <v>44</v>
      </c>
      <c r="I24" s="93" t="n">
        <v>43213</v>
      </c>
      <c r="J24" s="40" t="n">
        <v>44713</v>
      </c>
      <c r="K24" s="69" t="str">
        <f aca="false">DATEDIF(I24,J24,"y")&amp;" years"&amp; DATEDIF(I24,J24,"YM")&amp;" months"</f>
        <v>4 years1 months</v>
      </c>
      <c r="L24" s="69"/>
      <c r="M24" s="94" t="n">
        <v>9279</v>
      </c>
      <c r="N24" s="46" t="n">
        <v>2200</v>
      </c>
      <c r="O24" s="45" t="n">
        <v>0</v>
      </c>
      <c r="P24" s="46" t="n">
        <f aca="false">+M24+(O24*30)+N24</f>
        <v>11479</v>
      </c>
      <c r="Q24" s="95"/>
      <c r="R24" s="50"/>
      <c r="S24" s="51"/>
      <c r="T24" s="52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96"/>
      <c r="AR24" s="97"/>
      <c r="AS24" s="96"/>
      <c r="AU24" s="97"/>
      <c r="AV24" s="96"/>
    </row>
    <row r="25" customFormat="false" ht="17.35" hidden="false" customHeight="false" outlineLevel="0" collapsed="false">
      <c r="A25" s="34" t="n">
        <v>24</v>
      </c>
      <c r="B25" s="67" t="s">
        <v>87</v>
      </c>
      <c r="C25" s="75" t="s">
        <v>46</v>
      </c>
      <c r="D25" s="76" t="s">
        <v>32</v>
      </c>
      <c r="E25" s="36" t="s">
        <v>20</v>
      </c>
      <c r="F25" s="82" t="s">
        <v>88</v>
      </c>
      <c r="G25" s="67" t="s">
        <v>43</v>
      </c>
      <c r="H25" s="82" t="s">
        <v>89</v>
      </c>
      <c r="I25" s="99" t="n">
        <v>44354</v>
      </c>
      <c r="J25" s="40" t="n">
        <v>44713</v>
      </c>
      <c r="K25" s="69" t="str">
        <f aca="false">DATEDIF(I25,J25,"y")&amp;" years"&amp; DATEDIF(I25,J25,"YM")&amp;" months"</f>
        <v>0 years11 months</v>
      </c>
      <c r="L25" s="67" t="n">
        <v>6.1</v>
      </c>
      <c r="M25" s="78" t="n">
        <v>12587</v>
      </c>
      <c r="N25" s="46" t="n">
        <v>2200</v>
      </c>
      <c r="O25" s="45" t="n">
        <v>0</v>
      </c>
      <c r="P25" s="46" t="n">
        <f aca="false">+M25+(O25*30)+N25</f>
        <v>14787</v>
      </c>
      <c r="Q25" s="90"/>
      <c r="R25" s="50"/>
      <c r="S25" s="51"/>
      <c r="T25" s="52"/>
    </row>
    <row r="26" s="60" customFormat="true" ht="33.75" hidden="false" customHeight="true" outlineLevel="0" collapsed="false">
      <c r="A26" s="34" t="n">
        <v>25</v>
      </c>
      <c r="B26" s="35" t="s">
        <v>90</v>
      </c>
      <c r="C26" s="36" t="s">
        <v>46</v>
      </c>
      <c r="D26" s="37" t="s">
        <v>25</v>
      </c>
      <c r="E26" s="36" t="s">
        <v>20</v>
      </c>
      <c r="F26" s="38" t="s">
        <v>91</v>
      </c>
      <c r="G26" s="54" t="s">
        <v>70</v>
      </c>
      <c r="H26" s="38" t="s">
        <v>92</v>
      </c>
      <c r="I26" s="100" t="n">
        <v>44459</v>
      </c>
      <c r="J26" s="40" t="n">
        <v>44713</v>
      </c>
      <c r="K26" s="41" t="s">
        <v>93</v>
      </c>
      <c r="L26" s="35" t="s">
        <v>94</v>
      </c>
      <c r="M26" s="64" t="n">
        <v>12587</v>
      </c>
      <c r="N26" s="58" t="n">
        <v>2200</v>
      </c>
      <c r="O26" s="45" t="n">
        <v>0</v>
      </c>
      <c r="P26" s="46" t="n">
        <f aca="false">+M26+(O26*30)+N26</f>
        <v>14787</v>
      </c>
      <c r="Q26" s="101"/>
      <c r="R26" s="48"/>
      <c r="S26" s="49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</row>
    <row r="27" customFormat="false" ht="28.8" hidden="false" customHeight="false" outlineLevel="0" collapsed="false">
      <c r="A27" s="34" t="n">
        <v>26</v>
      </c>
      <c r="B27" s="67" t="s">
        <v>95</v>
      </c>
      <c r="C27" s="75" t="s">
        <v>18</v>
      </c>
      <c r="D27" s="76" t="s">
        <v>32</v>
      </c>
      <c r="E27" s="36" t="s">
        <v>20</v>
      </c>
      <c r="F27" s="66" t="s">
        <v>96</v>
      </c>
      <c r="G27" s="67" t="s">
        <v>97</v>
      </c>
      <c r="H27" s="38" t="s">
        <v>98</v>
      </c>
      <c r="I27" s="99" t="n">
        <v>44462</v>
      </c>
      <c r="J27" s="40" t="n">
        <v>44713</v>
      </c>
      <c r="K27" s="69" t="s">
        <v>99</v>
      </c>
      <c r="L27" s="67" t="s">
        <v>94</v>
      </c>
      <c r="M27" s="78" t="n">
        <v>10421</v>
      </c>
      <c r="N27" s="44" t="n">
        <v>0</v>
      </c>
      <c r="O27" s="102" t="n">
        <v>416</v>
      </c>
      <c r="P27" s="46" t="n">
        <f aca="false">+M27+(O27*30)+N27</f>
        <v>22901</v>
      </c>
      <c r="Q27" s="90" t="n">
        <v>926808377</v>
      </c>
      <c r="R27" s="48"/>
      <c r="S27" s="49"/>
    </row>
    <row r="28" customFormat="false" ht="32.8" hidden="false" customHeight="false" outlineLevel="0" collapsed="false">
      <c r="A28" s="34" t="n">
        <v>27</v>
      </c>
      <c r="B28" s="67" t="s">
        <v>100</v>
      </c>
      <c r="C28" s="75" t="s">
        <v>46</v>
      </c>
      <c r="D28" s="37" t="s">
        <v>41</v>
      </c>
      <c r="E28" s="36" t="s">
        <v>20</v>
      </c>
      <c r="F28" s="66" t="s">
        <v>68</v>
      </c>
      <c r="G28" s="67"/>
      <c r="H28" s="38"/>
      <c r="I28" s="99" t="n">
        <v>44579</v>
      </c>
      <c r="J28" s="40" t="n">
        <v>44713</v>
      </c>
      <c r="K28" s="69" t="s">
        <v>101</v>
      </c>
      <c r="L28" s="67"/>
      <c r="M28" s="78" t="n">
        <v>2290</v>
      </c>
      <c r="N28" s="46" t="n">
        <v>572</v>
      </c>
      <c r="O28" s="45" t="n">
        <v>0</v>
      </c>
      <c r="P28" s="46" t="n">
        <f aca="false">+M28+(O28*30)+N28</f>
        <v>2862</v>
      </c>
      <c r="Q28" s="90"/>
      <c r="R28" s="48"/>
      <c r="S28" s="49"/>
    </row>
    <row r="29" customFormat="false" ht="17.35" hidden="false" customHeight="false" outlineLevel="0" collapsed="false">
      <c r="A29" s="34" t="n">
        <v>28</v>
      </c>
      <c r="B29" s="103" t="s">
        <v>102</v>
      </c>
      <c r="C29" s="104" t="s">
        <v>46</v>
      </c>
      <c r="D29" s="105" t="s">
        <v>38</v>
      </c>
      <c r="E29" s="36" t="s">
        <v>20</v>
      </c>
      <c r="F29" s="106" t="s">
        <v>84</v>
      </c>
      <c r="G29" s="38" t="s">
        <v>27</v>
      </c>
      <c r="H29" s="38" t="s">
        <v>28</v>
      </c>
      <c r="I29" s="107" t="n">
        <v>43906</v>
      </c>
      <c r="J29" s="40" t="n">
        <v>44713</v>
      </c>
      <c r="K29" s="69" t="str">
        <f aca="false">DATEDIF(I29,J29,"y")&amp;" years"&amp; DATEDIF(I29,J29,"YM")&amp;" months"</f>
        <v>2 years2 months</v>
      </c>
      <c r="L29" s="70" t="n">
        <v>1.3</v>
      </c>
      <c r="M29" s="77" t="n">
        <v>3000</v>
      </c>
      <c r="N29" s="44" t="n">
        <v>0</v>
      </c>
      <c r="O29" s="108" t="n">
        <v>253</v>
      </c>
      <c r="P29" s="46" t="n">
        <f aca="false">+M29+(O29*30)+N29</f>
        <v>10590</v>
      </c>
      <c r="Q29" s="90" t="s">
        <v>103</v>
      </c>
      <c r="R29" s="50"/>
      <c r="S29" s="51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  <c r="AF29" s="52"/>
      <c r="AG29" s="52"/>
      <c r="AH29" s="52"/>
      <c r="AI29" s="52"/>
      <c r="AJ29" s="52"/>
      <c r="AK29" s="52"/>
      <c r="AL29" s="52"/>
      <c r="AM29" s="52"/>
      <c r="AN29" s="52"/>
      <c r="AO29" s="52"/>
      <c r="AP29" s="52"/>
      <c r="AQ29" s="52"/>
      <c r="AR29" s="52"/>
      <c r="AS29" s="52"/>
      <c r="AT29" s="52"/>
      <c r="AU29" s="52"/>
      <c r="AV29" s="52"/>
    </row>
    <row r="30" customFormat="false" ht="48.75" hidden="false" customHeight="true" outlineLevel="0" collapsed="false">
      <c r="A30" s="34" t="n">
        <v>29</v>
      </c>
      <c r="B30" s="67" t="s">
        <v>104</v>
      </c>
      <c r="C30" s="75" t="s">
        <v>18</v>
      </c>
      <c r="D30" s="37" t="s">
        <v>25</v>
      </c>
      <c r="E30" s="36" t="s">
        <v>105</v>
      </c>
      <c r="F30" s="66" t="s">
        <v>106</v>
      </c>
      <c r="G30" s="67" t="s">
        <v>55</v>
      </c>
      <c r="H30" s="66" t="s">
        <v>107</v>
      </c>
      <c r="I30" s="68" t="n">
        <v>42572</v>
      </c>
      <c r="J30" s="40" t="n">
        <v>44713</v>
      </c>
      <c r="K30" s="69" t="str">
        <f aca="false">DATEDIF(I30,J30,"y")&amp;" years"&amp; DATEDIF(I30,J30,"YM")&amp;" months"</f>
        <v>5 years10 months</v>
      </c>
      <c r="L30" s="70" t="n">
        <v>12</v>
      </c>
      <c r="M30" s="109" t="n">
        <v>6941</v>
      </c>
      <c r="N30" s="44" t="n">
        <v>0</v>
      </c>
      <c r="O30" s="110" t="n">
        <v>493</v>
      </c>
      <c r="P30" s="46" t="n">
        <f aca="false">+M30+(O30*30)+N30</f>
        <v>21731</v>
      </c>
      <c r="Q30" s="74"/>
      <c r="R30" s="50"/>
      <c r="S30" s="111"/>
      <c r="T30" s="112"/>
      <c r="U30" s="91"/>
      <c r="V30" s="91"/>
      <c r="W30" s="91"/>
      <c r="X30" s="91"/>
      <c r="Y30" s="91"/>
      <c r="Z30" s="91"/>
      <c r="AA30" s="91"/>
      <c r="AB30" s="91"/>
      <c r="AC30" s="91"/>
      <c r="AD30" s="91"/>
      <c r="AE30" s="91"/>
      <c r="AF30" s="91"/>
      <c r="AG30" s="91"/>
      <c r="AH30" s="91"/>
      <c r="AI30" s="91"/>
      <c r="AJ30" s="91"/>
      <c r="AK30" s="91"/>
      <c r="AL30" s="91"/>
      <c r="AM30" s="91"/>
      <c r="AN30" s="91"/>
      <c r="AO30" s="91"/>
      <c r="AP30" s="91"/>
      <c r="AQ30" s="91"/>
      <c r="AR30" s="91"/>
      <c r="AS30" s="91"/>
      <c r="AT30" s="91"/>
      <c r="AU30" s="91"/>
      <c r="AV30" s="91"/>
    </row>
    <row r="31" customFormat="false" ht="32.8" hidden="false" customHeight="false" outlineLevel="0" collapsed="false">
      <c r="A31" s="34" t="n">
        <v>30</v>
      </c>
      <c r="B31" s="67" t="s">
        <v>108</v>
      </c>
      <c r="C31" s="75" t="s">
        <v>18</v>
      </c>
      <c r="D31" s="76" t="s">
        <v>109</v>
      </c>
      <c r="E31" s="75" t="s">
        <v>105</v>
      </c>
      <c r="F31" s="66" t="s">
        <v>110</v>
      </c>
      <c r="G31" s="66" t="s">
        <v>27</v>
      </c>
      <c r="H31" s="66" t="s">
        <v>28</v>
      </c>
      <c r="I31" s="73" t="n">
        <v>44287</v>
      </c>
      <c r="J31" s="40" t="n">
        <v>44713</v>
      </c>
      <c r="K31" s="69" t="str">
        <f aca="false">DATEDIF(I31,J31,"y")&amp;" years"&amp; DATEDIF(I31,J31,"YM")&amp;" months"</f>
        <v>1 years2 months</v>
      </c>
      <c r="L31" s="113" t="n">
        <v>19</v>
      </c>
      <c r="M31" s="114" t="n">
        <v>24657</v>
      </c>
      <c r="N31" s="46" t="n">
        <v>2200</v>
      </c>
      <c r="O31" s="45" t="n">
        <v>0</v>
      </c>
      <c r="P31" s="46" t="n">
        <f aca="false">+M31+(O31*30)+N31</f>
        <v>26857</v>
      </c>
      <c r="Q31" s="74"/>
      <c r="R31" s="50"/>
      <c r="S31" s="111"/>
      <c r="T31" s="52"/>
    </row>
    <row r="32" customFormat="false" ht="17.35" hidden="false" customHeight="false" outlineLevel="0" collapsed="false">
      <c r="A32" s="34" t="n">
        <v>31</v>
      </c>
      <c r="B32" s="67" t="s">
        <v>111</v>
      </c>
      <c r="C32" s="75" t="s">
        <v>46</v>
      </c>
      <c r="D32" s="76" t="s">
        <v>109</v>
      </c>
      <c r="E32" s="75" t="s">
        <v>105</v>
      </c>
      <c r="F32" s="66" t="s">
        <v>112</v>
      </c>
      <c r="G32" s="66" t="s">
        <v>55</v>
      </c>
      <c r="H32" s="66" t="s">
        <v>113</v>
      </c>
      <c r="I32" s="73" t="n">
        <v>44270</v>
      </c>
      <c r="J32" s="40" t="n">
        <v>44713</v>
      </c>
      <c r="K32" s="69" t="str">
        <f aca="false">DATEDIF(I32,J32,"y")&amp;" years"&amp; DATEDIF(I32,J32,"YM")&amp;" months"</f>
        <v>1 years2 months</v>
      </c>
      <c r="L32" s="70" t="n">
        <v>15</v>
      </c>
      <c r="M32" s="77" t="n">
        <v>7422</v>
      </c>
      <c r="N32" s="46" t="n">
        <v>1650</v>
      </c>
      <c r="O32" s="45" t="n">
        <v>0</v>
      </c>
      <c r="P32" s="46" t="n">
        <f aca="false">+M32+(O32*30)+N32</f>
        <v>9072</v>
      </c>
      <c r="Q32" s="74"/>
      <c r="R32" s="50"/>
      <c r="S32" s="111"/>
      <c r="T32" s="52"/>
    </row>
    <row r="33" customFormat="false" ht="17.35" hidden="false" customHeight="false" outlineLevel="0" collapsed="false">
      <c r="A33" s="34" t="n">
        <v>32</v>
      </c>
      <c r="B33" s="67" t="s">
        <v>114</v>
      </c>
      <c r="C33" s="75" t="s">
        <v>18</v>
      </c>
      <c r="D33" s="76" t="s">
        <v>109</v>
      </c>
      <c r="E33" s="75" t="s">
        <v>105</v>
      </c>
      <c r="F33" s="66" t="s">
        <v>115</v>
      </c>
      <c r="G33" s="66"/>
      <c r="H33" s="66"/>
      <c r="I33" s="73" t="n">
        <v>42887</v>
      </c>
      <c r="J33" s="40" t="n">
        <v>44713</v>
      </c>
      <c r="K33" s="69" t="str">
        <f aca="false">DATEDIF(I33,J33,"y")&amp;" years"&amp; DATEDIF(I33,J33,"YM")&amp;" months"</f>
        <v>5 years0 months</v>
      </c>
      <c r="L33" s="115" t="n">
        <v>6.4</v>
      </c>
      <c r="M33" s="109" t="n">
        <v>5946</v>
      </c>
      <c r="N33" s="78" t="n">
        <v>1350</v>
      </c>
      <c r="O33" s="45" t="n">
        <v>0</v>
      </c>
      <c r="P33" s="46" t="n">
        <f aca="false">+M33+(O33*30)+N33</f>
        <v>7296</v>
      </c>
      <c r="Q33" s="74"/>
      <c r="R33" s="50"/>
      <c r="S33" s="111"/>
      <c r="T33" s="52"/>
    </row>
    <row r="34" customFormat="false" ht="17.35" hidden="false" customHeight="false" outlineLevel="0" collapsed="false">
      <c r="A34" s="34" t="n">
        <v>33</v>
      </c>
      <c r="B34" s="67" t="s">
        <v>116</v>
      </c>
      <c r="C34" s="75" t="s">
        <v>18</v>
      </c>
      <c r="D34" s="76" t="s">
        <v>109</v>
      </c>
      <c r="E34" s="75" t="s">
        <v>105</v>
      </c>
      <c r="F34" s="66" t="s">
        <v>115</v>
      </c>
      <c r="G34" s="66"/>
      <c r="H34" s="66"/>
      <c r="I34" s="73" t="n">
        <v>42994</v>
      </c>
      <c r="J34" s="40" t="n">
        <v>44713</v>
      </c>
      <c r="K34" s="69" t="str">
        <f aca="false">DATEDIF(I34,J34,"y")&amp;" years"&amp; DATEDIF(I34,J34,"YM")&amp;" months"</f>
        <v>4 years8 months</v>
      </c>
      <c r="L34" s="115" t="n">
        <v>3.9</v>
      </c>
      <c r="M34" s="109" t="n">
        <v>5777</v>
      </c>
      <c r="N34" s="78" t="n">
        <v>1350</v>
      </c>
      <c r="O34" s="45" t="n">
        <v>0</v>
      </c>
      <c r="P34" s="46" t="n">
        <f aca="false">+M34+(O34*30)+N34</f>
        <v>7127</v>
      </c>
      <c r="Q34" s="74"/>
      <c r="R34" s="50"/>
      <c r="S34" s="111" t="n">
        <f aca="false">25/12</f>
        <v>2.08333333333333</v>
      </c>
      <c r="T34" s="52"/>
    </row>
    <row r="35" customFormat="false" ht="17.35" hidden="false" customHeight="false" outlineLevel="0" collapsed="false">
      <c r="A35" s="34" t="n">
        <v>34</v>
      </c>
      <c r="B35" s="67" t="s">
        <v>117</v>
      </c>
      <c r="C35" s="75" t="s">
        <v>18</v>
      </c>
      <c r="D35" s="76" t="s">
        <v>109</v>
      </c>
      <c r="E35" s="75" t="s">
        <v>105</v>
      </c>
      <c r="F35" s="66" t="s">
        <v>115</v>
      </c>
      <c r="G35" s="66"/>
      <c r="H35" s="66"/>
      <c r="I35" s="73" t="n">
        <v>43008</v>
      </c>
      <c r="J35" s="40" t="n">
        <v>44713</v>
      </c>
      <c r="K35" s="69" t="str">
        <f aca="false">DATEDIF(I35,J35,"y")&amp;" years"&amp; DATEDIF(I35,J35,"YM")&amp;" months"</f>
        <v>4 years8 months</v>
      </c>
      <c r="L35" s="70" t="n">
        <v>6</v>
      </c>
      <c r="M35" s="77" t="n">
        <v>5777</v>
      </c>
      <c r="N35" s="78" t="n">
        <v>1350</v>
      </c>
      <c r="O35" s="45" t="n">
        <v>0</v>
      </c>
      <c r="P35" s="46" t="n">
        <f aca="false">+M35+(O35*30)+N35</f>
        <v>7127</v>
      </c>
      <c r="Q35" s="74"/>
      <c r="R35" s="50"/>
      <c r="S35" s="111"/>
      <c r="T35" s="52"/>
    </row>
    <row r="36" customFormat="false" ht="17.35" hidden="false" customHeight="false" outlineLevel="0" collapsed="false">
      <c r="A36" s="34" t="n">
        <v>35</v>
      </c>
      <c r="B36" s="67" t="s">
        <v>118</v>
      </c>
      <c r="C36" s="75" t="s">
        <v>18</v>
      </c>
      <c r="D36" s="76" t="s">
        <v>109</v>
      </c>
      <c r="E36" s="75" t="s">
        <v>105</v>
      </c>
      <c r="F36" s="66" t="s">
        <v>115</v>
      </c>
      <c r="G36" s="66"/>
      <c r="H36" s="66"/>
      <c r="I36" s="73" t="n">
        <v>44117</v>
      </c>
      <c r="J36" s="40" t="n">
        <v>44713</v>
      </c>
      <c r="K36" s="69" t="str">
        <f aca="false">DATEDIF(I36,J36,"y")&amp;" years"&amp; DATEDIF(I36,J36,"YM")&amp;" months"</f>
        <v>1 years7 months</v>
      </c>
      <c r="L36" s="116" t="s">
        <v>119</v>
      </c>
      <c r="M36" s="77" t="n">
        <v>5482</v>
      </c>
      <c r="N36" s="46" t="n">
        <v>1300</v>
      </c>
      <c r="O36" s="45" t="n">
        <v>0</v>
      </c>
      <c r="P36" s="46" t="n">
        <f aca="false">+M36+(O36*30)+N36</f>
        <v>6782</v>
      </c>
      <c r="Q36" s="74"/>
      <c r="R36" s="50"/>
      <c r="S36" s="111"/>
      <c r="T36" s="52"/>
    </row>
    <row r="37" customFormat="false" ht="17.35" hidden="false" customHeight="false" outlineLevel="0" collapsed="false">
      <c r="A37" s="34" t="n">
        <v>36</v>
      </c>
      <c r="B37" s="67" t="s">
        <v>120</v>
      </c>
      <c r="C37" s="75" t="s">
        <v>18</v>
      </c>
      <c r="D37" s="76" t="s">
        <v>109</v>
      </c>
      <c r="E37" s="75" t="s">
        <v>105</v>
      </c>
      <c r="F37" s="66" t="s">
        <v>121</v>
      </c>
      <c r="G37" s="117"/>
      <c r="H37" s="117"/>
      <c r="I37" s="118" t="n">
        <v>43937</v>
      </c>
      <c r="J37" s="40" t="n">
        <v>44713</v>
      </c>
      <c r="K37" s="69" t="str">
        <f aca="false">DATEDIF(I37,J37,"y")&amp;" years"&amp; DATEDIF(I37,J37,"YM")&amp;" months"</f>
        <v>2 years1 months</v>
      </c>
      <c r="L37" s="113" t="n">
        <v>5</v>
      </c>
      <c r="M37" s="114" t="n">
        <v>4051</v>
      </c>
      <c r="N37" s="46" t="n">
        <v>950</v>
      </c>
      <c r="O37" s="45" t="n">
        <v>0</v>
      </c>
      <c r="P37" s="46" t="n">
        <f aca="false">+M37+(O37*30)+N37</f>
        <v>5001</v>
      </c>
      <c r="Q37" s="74"/>
      <c r="R37" s="50"/>
      <c r="S37" s="111"/>
      <c r="T37" s="112"/>
      <c r="U37" s="91"/>
      <c r="V37" s="91"/>
      <c r="W37" s="91"/>
      <c r="X37" s="91"/>
      <c r="Y37" s="91"/>
      <c r="Z37" s="91"/>
      <c r="AA37" s="91"/>
      <c r="AB37" s="91"/>
      <c r="AC37" s="91"/>
      <c r="AD37" s="91"/>
      <c r="AE37" s="91"/>
      <c r="AF37" s="91"/>
      <c r="AG37" s="91"/>
      <c r="AH37" s="91"/>
      <c r="AI37" s="91"/>
      <c r="AJ37" s="91"/>
      <c r="AK37" s="91"/>
      <c r="AL37" s="91"/>
      <c r="AM37" s="91"/>
      <c r="AN37" s="91"/>
      <c r="AO37" s="91"/>
      <c r="AP37" s="91"/>
      <c r="AQ37" s="91"/>
      <c r="AR37" s="91"/>
      <c r="AS37" s="91"/>
      <c r="AT37" s="91"/>
      <c r="AU37" s="91"/>
      <c r="AV37" s="91"/>
    </row>
    <row r="38" customFormat="false" ht="17.35" hidden="false" customHeight="false" outlineLevel="0" collapsed="false">
      <c r="A38" s="34" t="n">
        <v>37</v>
      </c>
      <c r="B38" s="67" t="s">
        <v>122</v>
      </c>
      <c r="C38" s="75" t="s">
        <v>18</v>
      </c>
      <c r="D38" s="76" t="s">
        <v>109</v>
      </c>
      <c r="E38" s="75" t="s">
        <v>105</v>
      </c>
      <c r="F38" s="66" t="s">
        <v>121</v>
      </c>
      <c r="G38" s="66"/>
      <c r="H38" s="66"/>
      <c r="I38" s="73" t="n">
        <v>44235</v>
      </c>
      <c r="J38" s="40" t="n">
        <v>44713</v>
      </c>
      <c r="K38" s="69" t="str">
        <f aca="false">DATEDIF(I38,J38,"y")&amp;" years"&amp; DATEDIF(I38,J38,"YM")&amp;" months"</f>
        <v>1 years3 months</v>
      </c>
      <c r="L38" s="119" t="s">
        <v>123</v>
      </c>
      <c r="M38" s="114" t="n">
        <v>4051</v>
      </c>
      <c r="N38" s="46" t="n">
        <v>950</v>
      </c>
      <c r="O38" s="45" t="n">
        <v>0</v>
      </c>
      <c r="P38" s="46" t="n">
        <f aca="false">+M38+(O38*30)+N38</f>
        <v>5001</v>
      </c>
      <c r="Q38" s="74"/>
      <c r="R38" s="50"/>
      <c r="S38" s="111"/>
      <c r="T38" s="112"/>
      <c r="U38" s="91"/>
      <c r="V38" s="91"/>
      <c r="W38" s="91"/>
      <c r="X38" s="91"/>
      <c r="Y38" s="91"/>
      <c r="Z38" s="91"/>
      <c r="AA38" s="91"/>
      <c r="AB38" s="91"/>
      <c r="AC38" s="91"/>
      <c r="AD38" s="91"/>
      <c r="AE38" s="91"/>
      <c r="AF38" s="91"/>
      <c r="AG38" s="91"/>
      <c r="AH38" s="91"/>
      <c r="AI38" s="91"/>
    </row>
    <row r="39" customFormat="false" ht="17.35" hidden="false" customHeight="false" outlineLevel="0" collapsed="false">
      <c r="A39" s="34" t="n">
        <v>38</v>
      </c>
      <c r="B39" s="67" t="s">
        <v>124</v>
      </c>
      <c r="C39" s="75" t="s">
        <v>46</v>
      </c>
      <c r="D39" s="76" t="s">
        <v>109</v>
      </c>
      <c r="E39" s="75" t="s">
        <v>105</v>
      </c>
      <c r="F39" s="66" t="s">
        <v>121</v>
      </c>
      <c r="G39" s="66"/>
      <c r="H39" s="66"/>
      <c r="I39" s="73" t="n">
        <v>44235</v>
      </c>
      <c r="J39" s="40" t="n">
        <v>44713</v>
      </c>
      <c r="K39" s="69" t="str">
        <f aca="false">DATEDIF(I39,J39,"y")&amp;" years"&amp; DATEDIF(I39,J39,"YM")&amp;" months"</f>
        <v>1 years3 months</v>
      </c>
      <c r="L39" s="119" t="s">
        <v>123</v>
      </c>
      <c r="M39" s="114" t="n">
        <v>4051</v>
      </c>
      <c r="N39" s="46" t="n">
        <v>950</v>
      </c>
      <c r="O39" s="45" t="n">
        <v>0</v>
      </c>
      <c r="P39" s="46" t="n">
        <f aca="false">+M39+(O39*30)+N39</f>
        <v>5001</v>
      </c>
      <c r="Q39" s="74"/>
      <c r="R39" s="50"/>
      <c r="S39" s="111"/>
      <c r="T39" s="112"/>
      <c r="U39" s="91"/>
      <c r="V39" s="91"/>
      <c r="W39" s="91"/>
      <c r="X39" s="91"/>
      <c r="Y39" s="91"/>
      <c r="Z39" s="91"/>
      <c r="AA39" s="91"/>
      <c r="AB39" s="91"/>
      <c r="AC39" s="91"/>
      <c r="AD39" s="91"/>
      <c r="AE39" s="91"/>
      <c r="AF39" s="91"/>
      <c r="AG39" s="91"/>
      <c r="AH39" s="91"/>
      <c r="AI39" s="91"/>
      <c r="AJ39" s="91"/>
      <c r="AK39" s="91"/>
      <c r="AL39" s="91"/>
      <c r="AM39" s="91"/>
      <c r="AN39" s="91"/>
      <c r="AO39" s="91"/>
      <c r="AP39" s="91"/>
      <c r="AQ39" s="91"/>
      <c r="AR39" s="91"/>
      <c r="AS39" s="91"/>
      <c r="AT39" s="91"/>
      <c r="AU39" s="91"/>
      <c r="AV39" s="91"/>
    </row>
    <row r="40" customFormat="false" ht="17.35" hidden="false" customHeight="false" outlineLevel="0" collapsed="false">
      <c r="A40" s="34" t="n">
        <v>39</v>
      </c>
      <c r="B40" s="67" t="s">
        <v>125</v>
      </c>
      <c r="C40" s="75" t="s">
        <v>46</v>
      </c>
      <c r="D40" s="76" t="s">
        <v>109</v>
      </c>
      <c r="E40" s="75" t="s">
        <v>105</v>
      </c>
      <c r="F40" s="66" t="s">
        <v>121</v>
      </c>
      <c r="G40" s="66"/>
      <c r="H40" s="66"/>
      <c r="I40" s="73" t="n">
        <v>44348</v>
      </c>
      <c r="J40" s="40" t="n">
        <v>44713</v>
      </c>
      <c r="K40" s="69" t="str">
        <f aca="false">DATEDIF(I40,J40,"y")&amp;" years"&amp; DATEDIF(I40,J40,"YM")&amp;" months"</f>
        <v>1 years0 months</v>
      </c>
      <c r="L40" s="119" t="n">
        <v>0</v>
      </c>
      <c r="M40" s="114" t="n">
        <v>3503</v>
      </c>
      <c r="N40" s="46" t="n">
        <v>850</v>
      </c>
      <c r="O40" s="45" t="n">
        <v>0</v>
      </c>
      <c r="P40" s="46" t="n">
        <f aca="false">+M40+(O40*30)+N40</f>
        <v>4353</v>
      </c>
      <c r="Q40" s="74"/>
      <c r="R40" s="50"/>
      <c r="S40" s="111"/>
      <c r="T40" s="52"/>
    </row>
    <row r="41" customFormat="false" ht="35.25" hidden="false" customHeight="true" outlineLevel="0" collapsed="false">
      <c r="A41" s="34" t="n">
        <v>40</v>
      </c>
      <c r="B41" s="67" t="s">
        <v>126</v>
      </c>
      <c r="C41" s="75" t="s">
        <v>46</v>
      </c>
      <c r="D41" s="76" t="s">
        <v>109</v>
      </c>
      <c r="E41" s="75" t="s">
        <v>105</v>
      </c>
      <c r="F41" s="66" t="s">
        <v>127</v>
      </c>
      <c r="G41" s="66" t="s">
        <v>55</v>
      </c>
      <c r="H41" s="66" t="s">
        <v>128</v>
      </c>
      <c r="I41" s="73" t="n">
        <v>40587</v>
      </c>
      <c r="J41" s="40" t="n">
        <v>44713</v>
      </c>
      <c r="K41" s="69" t="str">
        <f aca="false">DATEDIF(I41,J41,"y")&amp;" years"&amp; DATEDIF(I41,J41,"YM")&amp;" months"</f>
        <v>11 years3 months</v>
      </c>
      <c r="L41" s="70" t="n">
        <v>10</v>
      </c>
      <c r="M41" s="77" t="n">
        <v>6210</v>
      </c>
      <c r="N41" s="78" t="n">
        <v>1500</v>
      </c>
      <c r="O41" s="45" t="n">
        <v>0</v>
      </c>
      <c r="P41" s="46" t="n">
        <f aca="false">+M41+(O41*30)+N41</f>
        <v>7710</v>
      </c>
      <c r="Q41" s="74"/>
      <c r="R41" s="50"/>
      <c r="S41" s="111"/>
      <c r="T41" s="52"/>
    </row>
    <row r="42" customFormat="false" ht="33" hidden="false" customHeight="true" outlineLevel="0" collapsed="false">
      <c r="A42" s="34" t="n">
        <v>41</v>
      </c>
      <c r="B42" s="67" t="s">
        <v>129</v>
      </c>
      <c r="C42" s="75" t="s">
        <v>46</v>
      </c>
      <c r="D42" s="76" t="s">
        <v>109</v>
      </c>
      <c r="E42" s="75" t="s">
        <v>105</v>
      </c>
      <c r="F42" s="66" t="s">
        <v>130</v>
      </c>
      <c r="G42" s="66" t="s">
        <v>55</v>
      </c>
      <c r="H42" s="66" t="s">
        <v>131</v>
      </c>
      <c r="I42" s="73" t="n">
        <v>42646</v>
      </c>
      <c r="J42" s="40" t="n">
        <v>44713</v>
      </c>
      <c r="K42" s="69" t="str">
        <f aca="false">DATEDIF(I42,J42,"y")&amp;" years"&amp; DATEDIF(I42,J42,"YM")&amp;" months"</f>
        <v>5 years7 months</v>
      </c>
      <c r="L42" s="70" t="n">
        <v>11</v>
      </c>
      <c r="M42" s="77" t="n">
        <v>4899</v>
      </c>
      <c r="N42" s="78" t="n">
        <v>1200</v>
      </c>
      <c r="O42" s="45" t="n">
        <v>0</v>
      </c>
      <c r="P42" s="46" t="n">
        <f aca="false">+M42+(O42*30)+N42</f>
        <v>6099</v>
      </c>
      <c r="Q42" s="74"/>
      <c r="R42" s="50"/>
      <c r="S42" s="111"/>
      <c r="T42" s="52"/>
    </row>
    <row r="43" customFormat="false" ht="17.35" hidden="false" customHeight="false" outlineLevel="0" collapsed="false">
      <c r="A43" s="34" t="n">
        <v>42</v>
      </c>
      <c r="B43" s="67" t="s">
        <v>132</v>
      </c>
      <c r="C43" s="75" t="s">
        <v>18</v>
      </c>
      <c r="D43" s="76" t="s">
        <v>109</v>
      </c>
      <c r="E43" s="75" t="s">
        <v>105</v>
      </c>
      <c r="F43" s="66" t="s">
        <v>133</v>
      </c>
      <c r="G43" s="66"/>
      <c r="H43" s="66"/>
      <c r="I43" s="73" t="n">
        <v>42627</v>
      </c>
      <c r="J43" s="40" t="n">
        <v>44713</v>
      </c>
      <c r="K43" s="69" t="str">
        <f aca="false">DATEDIF(I43,J43,"y")&amp;" years"&amp; DATEDIF(I43,J43,"YM")&amp;" months"</f>
        <v>5 years8 months</v>
      </c>
      <c r="L43" s="70" t="n">
        <v>14</v>
      </c>
      <c r="M43" s="109" t="n">
        <v>3879</v>
      </c>
      <c r="N43" s="78" t="n">
        <v>950</v>
      </c>
      <c r="O43" s="45" t="n">
        <v>0</v>
      </c>
      <c r="P43" s="46" t="n">
        <f aca="false">+M43+(O43*30)+N43</f>
        <v>4829</v>
      </c>
      <c r="Q43" s="74"/>
      <c r="R43" s="50"/>
      <c r="S43" s="111"/>
      <c r="T43" s="52"/>
    </row>
    <row r="44" customFormat="false" ht="17.35" hidden="false" customHeight="false" outlineLevel="0" collapsed="false">
      <c r="A44" s="34" t="n">
        <v>43</v>
      </c>
      <c r="B44" s="120" t="s">
        <v>134</v>
      </c>
      <c r="C44" s="121" t="s">
        <v>46</v>
      </c>
      <c r="D44" s="121" t="s">
        <v>135</v>
      </c>
      <c r="E44" s="121" t="s">
        <v>136</v>
      </c>
      <c r="F44" s="66" t="s">
        <v>54</v>
      </c>
      <c r="G44" s="67" t="s">
        <v>55</v>
      </c>
      <c r="H44" s="82" t="s">
        <v>137</v>
      </c>
      <c r="I44" s="68" t="n">
        <v>44231</v>
      </c>
      <c r="J44" s="40" t="n">
        <v>44713</v>
      </c>
      <c r="K44" s="69" t="str">
        <f aca="false">DATEDIF(I44,J44,"y")&amp;" years"&amp; DATEDIF(I44,J44,"YM")&amp;" months"</f>
        <v>1 years3 months</v>
      </c>
      <c r="L44" s="116" t="s">
        <v>123</v>
      </c>
      <c r="M44" s="77" t="n">
        <v>2961</v>
      </c>
      <c r="N44" s="122" t="n">
        <v>750</v>
      </c>
      <c r="O44" s="45" t="n">
        <v>0</v>
      </c>
      <c r="P44" s="46" t="n">
        <f aca="false">+M44+(O44*30)+N44</f>
        <v>3711</v>
      </c>
      <c r="Q44" s="74"/>
      <c r="R44" s="48"/>
      <c r="S44" s="96"/>
    </row>
    <row r="45" customFormat="false" ht="17.35" hidden="false" customHeight="false" outlineLevel="0" collapsed="false">
      <c r="A45" s="34" t="n">
        <v>44</v>
      </c>
      <c r="B45" s="123" t="s">
        <v>138</v>
      </c>
      <c r="C45" s="75" t="s">
        <v>18</v>
      </c>
      <c r="D45" s="75" t="s">
        <v>135</v>
      </c>
      <c r="E45" s="75" t="s">
        <v>136</v>
      </c>
      <c r="F45" s="66" t="s">
        <v>133</v>
      </c>
      <c r="G45" s="67"/>
      <c r="H45" s="66"/>
      <c r="I45" s="68" t="n">
        <v>43739</v>
      </c>
      <c r="J45" s="40" t="n">
        <v>44713</v>
      </c>
      <c r="K45" s="69" t="str">
        <f aca="false">DATEDIF(I45,J45,"y")&amp;" years"&amp; DATEDIF(I45,J45,"YM")&amp;" months"</f>
        <v>2 years8 months</v>
      </c>
      <c r="L45" s="70" t="n">
        <v>1.8</v>
      </c>
      <c r="M45" s="77" t="n">
        <v>2132</v>
      </c>
      <c r="N45" s="46" t="n">
        <v>500</v>
      </c>
      <c r="O45" s="45" t="n">
        <v>0</v>
      </c>
      <c r="P45" s="46" t="n">
        <f aca="false">+M45+(O45*30)+N45</f>
        <v>2632</v>
      </c>
      <c r="Q45" s="74"/>
      <c r="R45" s="48"/>
      <c r="S45" s="96"/>
    </row>
    <row r="46" customFormat="false" ht="17.35" hidden="false" customHeight="false" outlineLevel="0" collapsed="false">
      <c r="A46" s="34" t="n">
        <v>45</v>
      </c>
      <c r="B46" s="123" t="s">
        <v>139</v>
      </c>
      <c r="C46" s="75" t="s">
        <v>18</v>
      </c>
      <c r="D46" s="75" t="s">
        <v>135</v>
      </c>
      <c r="E46" s="75" t="s">
        <v>136</v>
      </c>
      <c r="F46" s="66" t="s">
        <v>133</v>
      </c>
      <c r="G46" s="67"/>
      <c r="H46" s="66"/>
      <c r="I46" s="68" t="n">
        <v>44351</v>
      </c>
      <c r="J46" s="40" t="n">
        <v>44713</v>
      </c>
      <c r="K46" s="69" t="str">
        <f aca="false">DATEDIF(I46,J46,"y")&amp;" years"&amp; DATEDIF(I46,J46,"YM")&amp;" months"</f>
        <v>0 years11 months</v>
      </c>
      <c r="L46" s="70"/>
      <c r="M46" s="77" t="n">
        <v>3167</v>
      </c>
      <c r="N46" s="46" t="n">
        <v>771</v>
      </c>
      <c r="O46" s="45" t="n">
        <v>0</v>
      </c>
      <c r="P46" s="46" t="n">
        <f aca="false">+M46+(O46*30)+N46</f>
        <v>3938</v>
      </c>
      <c r="Q46" s="74"/>
      <c r="R46" s="48"/>
      <c r="S46" s="96"/>
    </row>
    <row r="47" customFormat="false" ht="55.5" hidden="false" customHeight="true" outlineLevel="0" collapsed="false">
      <c r="A47" s="34" t="n">
        <v>46</v>
      </c>
      <c r="B47" s="80" t="s">
        <v>140</v>
      </c>
      <c r="C47" s="81" t="s">
        <v>46</v>
      </c>
      <c r="D47" s="37" t="s">
        <v>25</v>
      </c>
      <c r="E47" s="81" t="s">
        <v>141</v>
      </c>
      <c r="F47" s="82" t="s">
        <v>142</v>
      </c>
      <c r="G47" s="82" t="s">
        <v>143</v>
      </c>
      <c r="H47" s="82" t="s">
        <v>144</v>
      </c>
      <c r="I47" s="124" t="n">
        <v>42043</v>
      </c>
      <c r="J47" s="40" t="n">
        <v>44713</v>
      </c>
      <c r="K47" s="69" t="str">
        <f aca="false">DATEDIF(I47,J47,"y")&amp;" years"&amp; DATEDIF(I47,J47,"YM")&amp;" months"</f>
        <v>7 years3 months</v>
      </c>
      <c r="L47" s="115" t="n">
        <v>10.9</v>
      </c>
      <c r="M47" s="125" t="n">
        <v>15325</v>
      </c>
      <c r="N47" s="44" t="n">
        <v>0</v>
      </c>
      <c r="O47" s="126" t="n">
        <v>607</v>
      </c>
      <c r="P47" s="46" t="n">
        <f aca="false">+M47+(O47*30)+N47</f>
        <v>33535</v>
      </c>
      <c r="Q47" s="127" t="s">
        <v>145</v>
      </c>
      <c r="R47" s="50"/>
      <c r="S47" s="111"/>
      <c r="T47" s="112"/>
      <c r="U47" s="91"/>
      <c r="V47" s="91"/>
      <c r="W47" s="91"/>
      <c r="X47" s="91"/>
      <c r="Y47" s="91"/>
      <c r="Z47" s="91"/>
      <c r="AA47" s="91"/>
      <c r="AB47" s="91"/>
      <c r="AC47" s="91"/>
      <c r="AD47" s="91"/>
      <c r="AE47" s="91"/>
      <c r="AF47" s="91"/>
      <c r="AG47" s="91"/>
      <c r="AH47" s="91"/>
      <c r="AI47" s="91"/>
      <c r="AJ47" s="91"/>
      <c r="AK47" s="91"/>
      <c r="AL47" s="91"/>
      <c r="AM47" s="91"/>
      <c r="AN47" s="91"/>
      <c r="AO47" s="91"/>
      <c r="AP47" s="91"/>
      <c r="AQ47" s="91"/>
      <c r="AR47" s="91"/>
      <c r="AS47" s="91"/>
      <c r="AT47" s="91"/>
      <c r="AU47" s="91"/>
      <c r="AV47" s="91"/>
    </row>
    <row r="48" customFormat="false" ht="17.25" hidden="false" customHeight="true" outlineLevel="0" collapsed="false">
      <c r="A48" s="34" t="n">
        <v>47</v>
      </c>
      <c r="B48" s="67" t="s">
        <v>146</v>
      </c>
      <c r="C48" s="75" t="s">
        <v>18</v>
      </c>
      <c r="D48" s="37" t="s">
        <v>25</v>
      </c>
      <c r="E48" s="81" t="s">
        <v>141</v>
      </c>
      <c r="F48" s="66" t="s">
        <v>147</v>
      </c>
      <c r="G48" s="82" t="s">
        <v>143</v>
      </c>
      <c r="H48" s="66" t="s">
        <v>148</v>
      </c>
      <c r="I48" s="68" t="n">
        <v>43983</v>
      </c>
      <c r="J48" s="40" t="n">
        <v>44713</v>
      </c>
      <c r="K48" s="69" t="str">
        <f aca="false">DATEDIF(I48,J48,"y")&amp;" years"&amp; DATEDIF(I48,J48,"YM")&amp;" months"</f>
        <v>2 years0 months</v>
      </c>
      <c r="L48" s="70" t="n">
        <v>11</v>
      </c>
      <c r="M48" s="89" t="n">
        <v>17157</v>
      </c>
      <c r="N48" s="44" t="n">
        <v>0</v>
      </c>
      <c r="O48" s="85" t="n">
        <v>685</v>
      </c>
      <c r="P48" s="46" t="n">
        <f aca="false">+M48+(O48*30)+N48</f>
        <v>37707</v>
      </c>
      <c r="Q48" s="128"/>
      <c r="R48" s="50"/>
      <c r="S48" s="111"/>
      <c r="T48" s="52"/>
    </row>
    <row r="49" customFormat="false" ht="17.35" hidden="false" customHeight="false" outlineLevel="0" collapsed="false">
      <c r="A49" s="34" t="n">
        <v>48</v>
      </c>
      <c r="B49" s="67" t="s">
        <v>149</v>
      </c>
      <c r="C49" s="75" t="s">
        <v>18</v>
      </c>
      <c r="D49" s="37" t="s">
        <v>25</v>
      </c>
      <c r="E49" s="75" t="s">
        <v>141</v>
      </c>
      <c r="F49" s="66" t="s">
        <v>150</v>
      </c>
      <c r="G49" s="38" t="s">
        <v>27</v>
      </c>
      <c r="H49" s="38" t="s">
        <v>28</v>
      </c>
      <c r="I49" s="99" t="n">
        <v>44328</v>
      </c>
      <c r="J49" s="40" t="n">
        <v>44713</v>
      </c>
      <c r="K49" s="67" t="str">
        <f aca="false">DATEDIF(I49,J49,"y")&amp;" years"&amp; DATEDIF(I49,J49,"YM")&amp;" months"</f>
        <v>1 years0 months</v>
      </c>
      <c r="L49" s="67" t="n">
        <v>0</v>
      </c>
      <c r="M49" s="78" t="n">
        <v>2500</v>
      </c>
      <c r="N49" s="44" t="n">
        <v>0</v>
      </c>
      <c r="O49" s="129" t="n">
        <v>215</v>
      </c>
      <c r="P49" s="46" t="n">
        <f aca="false">+M49+(O49*30)+N49</f>
        <v>8950</v>
      </c>
      <c r="Q49" s="74"/>
      <c r="R49" s="130"/>
      <c r="S49" s="131"/>
      <c r="T49" s="132"/>
      <c r="U49" s="60"/>
      <c r="V49" s="60"/>
      <c r="W49" s="60"/>
      <c r="X49" s="60"/>
      <c r="Y49" s="60"/>
      <c r="Z49" s="60"/>
      <c r="AA49" s="60"/>
      <c r="AB49" s="60"/>
      <c r="AC49" s="60"/>
      <c r="AD49" s="60"/>
      <c r="AE49" s="60"/>
      <c r="AF49" s="60"/>
      <c r="AG49" s="60"/>
      <c r="AH49" s="60"/>
      <c r="AI49" s="60"/>
      <c r="AJ49" s="60"/>
      <c r="AK49" s="60"/>
      <c r="AL49" s="60"/>
      <c r="AM49" s="60"/>
      <c r="AN49" s="60"/>
      <c r="AO49" s="60"/>
      <c r="AP49" s="60"/>
      <c r="AQ49" s="60"/>
      <c r="AR49" s="60"/>
      <c r="AS49" s="60"/>
      <c r="AT49" s="60"/>
      <c r="AU49" s="60"/>
      <c r="AV49" s="60"/>
    </row>
    <row r="50" customFormat="false" ht="17.35" hidden="false" customHeight="false" outlineLevel="0" collapsed="false">
      <c r="A50" s="34" t="n">
        <v>49</v>
      </c>
      <c r="B50" s="67" t="s">
        <v>151</v>
      </c>
      <c r="C50" s="75" t="s">
        <v>18</v>
      </c>
      <c r="D50" s="37" t="s">
        <v>25</v>
      </c>
      <c r="E50" s="75" t="s">
        <v>141</v>
      </c>
      <c r="F50" s="66" t="s">
        <v>152</v>
      </c>
      <c r="G50" s="38" t="s">
        <v>27</v>
      </c>
      <c r="H50" s="38" t="s">
        <v>28</v>
      </c>
      <c r="I50" s="99" t="n">
        <v>44197</v>
      </c>
      <c r="J50" s="40" t="n">
        <v>44713</v>
      </c>
      <c r="K50" s="67" t="str">
        <f aca="false">DATEDIF(I50,J50,"y")&amp;" years"&amp; DATEDIF(I50,J50,"YM")&amp;" months"</f>
        <v>1 years5 months</v>
      </c>
      <c r="L50" s="67" t="n">
        <v>6</v>
      </c>
      <c r="M50" s="78" t="n">
        <v>10421</v>
      </c>
      <c r="N50" s="44" t="n">
        <v>0</v>
      </c>
      <c r="O50" s="129" t="n">
        <v>416</v>
      </c>
      <c r="P50" s="46" t="n">
        <f aca="false">+M50+(O50*30)+N50</f>
        <v>22901</v>
      </c>
      <c r="Q50" s="74" t="s">
        <v>153</v>
      </c>
      <c r="R50" s="50"/>
      <c r="S50" s="111"/>
      <c r="T50" s="52"/>
    </row>
    <row r="51" customFormat="false" ht="17.35" hidden="false" customHeight="false" outlineLevel="0" collapsed="false">
      <c r="A51" s="34" t="n">
        <v>50</v>
      </c>
      <c r="B51" s="67" t="s">
        <v>154</v>
      </c>
      <c r="C51" s="75" t="s">
        <v>18</v>
      </c>
      <c r="D51" s="37" t="s">
        <v>25</v>
      </c>
      <c r="E51" s="75" t="s">
        <v>141</v>
      </c>
      <c r="F51" s="66" t="s">
        <v>150</v>
      </c>
      <c r="G51" s="38" t="s">
        <v>27</v>
      </c>
      <c r="H51" s="38" t="s">
        <v>28</v>
      </c>
      <c r="I51" s="99" t="n">
        <v>44330</v>
      </c>
      <c r="J51" s="40" t="n">
        <v>44713</v>
      </c>
      <c r="K51" s="67" t="str">
        <f aca="false">DATEDIF(I51,J51,"y")&amp;" years"&amp; DATEDIF(I51,J51,"YM")&amp;" months"</f>
        <v>1 years0 months</v>
      </c>
      <c r="L51" s="67" t="s">
        <v>155</v>
      </c>
      <c r="M51" s="78" t="n">
        <v>2500</v>
      </c>
      <c r="N51" s="44" t="n">
        <v>0</v>
      </c>
      <c r="O51" s="129" t="n">
        <v>215</v>
      </c>
      <c r="P51" s="46" t="n">
        <f aca="false">+M51+(O51*30)+N51</f>
        <v>8950</v>
      </c>
      <c r="Q51" s="74"/>
      <c r="R51" s="50"/>
      <c r="S51" s="111"/>
      <c r="T51" s="52"/>
    </row>
    <row r="52" customFormat="false" ht="43.5" hidden="false" customHeight="true" outlineLevel="0" collapsed="false">
      <c r="A52" s="34" t="n">
        <v>51</v>
      </c>
      <c r="B52" s="80" t="s">
        <v>156</v>
      </c>
      <c r="C52" s="81" t="s">
        <v>18</v>
      </c>
      <c r="D52" s="37" t="s">
        <v>25</v>
      </c>
      <c r="E52" s="81" t="s">
        <v>157</v>
      </c>
      <c r="F52" s="82" t="s">
        <v>147</v>
      </c>
      <c r="G52" s="38" t="s">
        <v>27</v>
      </c>
      <c r="H52" s="38" t="s">
        <v>28</v>
      </c>
      <c r="I52" s="83" t="n">
        <v>41515</v>
      </c>
      <c r="J52" s="40" t="n">
        <v>44713</v>
      </c>
      <c r="K52" s="69" t="str">
        <f aca="false">DATEDIF(I52,J52,"y")&amp;" years"&amp; DATEDIF(I52,J52,"YM")&amp;" months"</f>
        <v>8 years9 months</v>
      </c>
      <c r="L52" s="70" t="n">
        <v>8.1</v>
      </c>
      <c r="M52" s="84" t="n">
        <v>18228</v>
      </c>
      <c r="N52" s="44" t="n">
        <v>0</v>
      </c>
      <c r="O52" s="85" t="n">
        <v>728</v>
      </c>
      <c r="P52" s="46" t="n">
        <f aca="false">+M52+(O52*30)+N52</f>
        <v>40068</v>
      </c>
      <c r="Q52" s="127" t="s">
        <v>158</v>
      </c>
      <c r="R52" s="50"/>
      <c r="S52" s="111"/>
      <c r="T52" s="52"/>
    </row>
    <row r="53" customFormat="false" ht="17.35" hidden="false" customHeight="false" outlineLevel="0" collapsed="false">
      <c r="A53" s="34" t="n">
        <v>52</v>
      </c>
      <c r="B53" s="80" t="s">
        <v>159</v>
      </c>
      <c r="C53" s="81" t="s">
        <v>18</v>
      </c>
      <c r="D53" s="37" t="s">
        <v>25</v>
      </c>
      <c r="E53" s="81" t="s">
        <v>157</v>
      </c>
      <c r="F53" s="88" t="s">
        <v>160</v>
      </c>
      <c r="G53" s="38" t="s">
        <v>27</v>
      </c>
      <c r="H53" s="38" t="s">
        <v>28</v>
      </c>
      <c r="I53" s="93" t="n">
        <v>42689</v>
      </c>
      <c r="J53" s="40" t="n">
        <v>44713</v>
      </c>
      <c r="K53" s="69" t="str">
        <f aca="false">DATEDIF(I53,J53,"y")&amp;" years"&amp; DATEDIF(I53,J53,"YM")&amp;" months"</f>
        <v>5 years6 months</v>
      </c>
      <c r="L53" s="70" t="n">
        <v>4.7</v>
      </c>
      <c r="M53" s="89" t="n">
        <v>4200</v>
      </c>
      <c r="N53" s="44" t="n">
        <v>0</v>
      </c>
      <c r="O53" s="85" t="n">
        <v>453</v>
      </c>
      <c r="P53" s="46" t="n">
        <f aca="false">+M53+(O53*30)+N53</f>
        <v>17790</v>
      </c>
      <c r="Q53" s="90" t="s">
        <v>161</v>
      </c>
      <c r="R53" s="48"/>
      <c r="S53" s="96"/>
    </row>
    <row r="54" s="146" customFormat="true" ht="17.35" hidden="false" customHeight="false" outlineLevel="0" collapsed="false">
      <c r="A54" s="34" t="n">
        <v>53</v>
      </c>
      <c r="B54" s="133" t="s">
        <v>162</v>
      </c>
      <c r="C54" s="134" t="s">
        <v>18</v>
      </c>
      <c r="D54" s="37" t="s">
        <v>25</v>
      </c>
      <c r="E54" s="134" t="s">
        <v>76</v>
      </c>
      <c r="F54" s="135" t="s">
        <v>147</v>
      </c>
      <c r="G54" s="136" t="s">
        <v>27</v>
      </c>
      <c r="H54" s="135" t="s">
        <v>163</v>
      </c>
      <c r="I54" s="137" t="n">
        <v>43922</v>
      </c>
      <c r="J54" s="138" t="n">
        <v>44713</v>
      </c>
      <c r="K54" s="139" t="str">
        <f aca="false">DATEDIF(I54,J54,"y")&amp;" years"&amp; DATEDIF(I54,J54,"YM")&amp;" months"</f>
        <v>2 years2 months</v>
      </c>
      <c r="L54" s="140" t="n">
        <v>1.2</v>
      </c>
      <c r="M54" s="141" t="n">
        <v>11060</v>
      </c>
      <c r="N54" s="44" t="n">
        <v>0</v>
      </c>
      <c r="O54" s="142" t="n">
        <v>500</v>
      </c>
      <c r="P54" s="46" t="n">
        <f aca="false">+M54+(O54*30)+N54</f>
        <v>26060</v>
      </c>
      <c r="Q54" s="143"/>
      <c r="R54" s="48"/>
      <c r="S54" s="96"/>
      <c r="T54" s="144"/>
      <c r="U54" s="1"/>
      <c r="V54" s="1"/>
      <c r="W54" s="1"/>
      <c r="X54" s="1"/>
      <c r="Y54" s="1"/>
      <c r="Z54" s="1"/>
      <c r="AA54" s="1"/>
      <c r="AB54" s="145"/>
      <c r="AC54" s="145"/>
      <c r="AD54" s="145"/>
      <c r="AE54" s="145"/>
      <c r="AF54" s="145"/>
      <c r="AG54" s="145"/>
      <c r="AH54" s="145"/>
      <c r="AI54" s="145"/>
      <c r="AJ54" s="145"/>
      <c r="AK54" s="145"/>
      <c r="AL54" s="145"/>
      <c r="AM54" s="145"/>
      <c r="AN54" s="145"/>
      <c r="AO54" s="145"/>
      <c r="AP54" s="145"/>
      <c r="AQ54" s="145"/>
      <c r="AR54" s="145"/>
      <c r="AS54" s="145"/>
      <c r="AT54" s="145"/>
      <c r="AU54" s="145"/>
      <c r="AV54" s="145"/>
    </row>
    <row r="55" customFormat="false" ht="39.75" hidden="false" customHeight="true" outlineLevel="0" collapsed="false">
      <c r="A55" s="34" t="n">
        <v>54</v>
      </c>
      <c r="B55" s="67" t="s">
        <v>164</v>
      </c>
      <c r="C55" s="75" t="s">
        <v>18</v>
      </c>
      <c r="D55" s="37" t="s">
        <v>25</v>
      </c>
      <c r="E55" s="75" t="s">
        <v>165</v>
      </c>
      <c r="F55" s="82" t="s">
        <v>166</v>
      </c>
      <c r="G55" s="82" t="s">
        <v>143</v>
      </c>
      <c r="H55" s="82" t="s">
        <v>167</v>
      </c>
      <c r="I55" s="83" t="n">
        <v>44147</v>
      </c>
      <c r="J55" s="40" t="n">
        <v>44713</v>
      </c>
      <c r="K55" s="69" t="str">
        <f aca="false">DATEDIF(I55,J55,"y")&amp;" years"&amp; DATEDIF(I55,J55,"YM")&amp;" months"</f>
        <v>1 years6 months</v>
      </c>
      <c r="L55" s="70" t="n">
        <v>5.11</v>
      </c>
      <c r="M55" s="89" t="n">
        <v>12950</v>
      </c>
      <c r="N55" s="44" t="n">
        <v>0</v>
      </c>
      <c r="O55" s="85" t="n">
        <v>518</v>
      </c>
      <c r="P55" s="46" t="n">
        <f aca="false">+M55+(O55*30)+N55</f>
        <v>28490</v>
      </c>
      <c r="Q55" s="90" t="s">
        <v>168</v>
      </c>
      <c r="R55" s="48"/>
      <c r="S55" s="96"/>
    </row>
    <row r="56" customFormat="false" ht="18" hidden="false" customHeight="true" outlineLevel="0" collapsed="false">
      <c r="A56" s="34" t="n">
        <v>55</v>
      </c>
      <c r="B56" s="67" t="s">
        <v>169</v>
      </c>
      <c r="C56" s="75" t="s">
        <v>18</v>
      </c>
      <c r="D56" s="37" t="s">
        <v>25</v>
      </c>
      <c r="E56" s="75" t="s">
        <v>76</v>
      </c>
      <c r="F56" s="82" t="s">
        <v>170</v>
      </c>
      <c r="G56" s="38" t="s">
        <v>27</v>
      </c>
      <c r="H56" s="82" t="s">
        <v>171</v>
      </c>
      <c r="I56" s="83" t="n">
        <v>44052</v>
      </c>
      <c r="J56" s="40" t="n">
        <v>44713</v>
      </c>
      <c r="K56" s="69" t="str">
        <f aca="false">DATEDIF(I56,J56,"y")&amp;" years"&amp; DATEDIF(I56,J56,"YM")&amp;" months"</f>
        <v>1 years9 months</v>
      </c>
      <c r="L56" s="70" t="n">
        <v>2.9</v>
      </c>
      <c r="M56" s="89" t="n">
        <v>13793</v>
      </c>
      <c r="N56" s="44" t="n">
        <v>0</v>
      </c>
      <c r="O56" s="147" t="n">
        <v>550</v>
      </c>
      <c r="P56" s="46" t="n">
        <f aca="false">+M56+(O56*30)+N56</f>
        <v>30293</v>
      </c>
      <c r="Q56" s="90" t="s">
        <v>172</v>
      </c>
      <c r="R56" s="48"/>
      <c r="S56" s="96"/>
    </row>
    <row r="57" customFormat="false" ht="17.35" hidden="false" customHeight="false" outlineLevel="0" collapsed="false">
      <c r="A57" s="34" t="n">
        <v>56</v>
      </c>
      <c r="B57" s="54" t="s">
        <v>173</v>
      </c>
      <c r="C57" s="92" t="s">
        <v>18</v>
      </c>
      <c r="D57" s="37" t="s">
        <v>25</v>
      </c>
      <c r="E57" s="92" t="s">
        <v>76</v>
      </c>
      <c r="F57" s="66" t="s">
        <v>152</v>
      </c>
      <c r="G57" s="38" t="s">
        <v>27</v>
      </c>
      <c r="H57" s="82" t="s">
        <v>174</v>
      </c>
      <c r="I57" s="83" t="n">
        <v>43290</v>
      </c>
      <c r="J57" s="40" t="n">
        <v>44713</v>
      </c>
      <c r="K57" s="69" t="str">
        <f aca="false">DATEDIF(I57,J57,"y")&amp;" years"&amp; DATEDIF(I57,J57,"YM")&amp;" months"</f>
        <v>3 years10 months</v>
      </c>
      <c r="L57" s="70" t="n">
        <v>3.4</v>
      </c>
      <c r="M57" s="84" t="n">
        <v>10421</v>
      </c>
      <c r="N57" s="148" t="n">
        <v>1500</v>
      </c>
      <c r="O57" s="85" t="n">
        <v>416</v>
      </c>
      <c r="P57" s="46" t="n">
        <f aca="false">+M57+(O57*30)+N57</f>
        <v>24401</v>
      </c>
      <c r="Q57" s="127"/>
      <c r="R57" s="48"/>
      <c r="S57" s="96"/>
    </row>
    <row r="58" s="152" customFormat="true" ht="20.25" hidden="false" customHeight="false" outlineLevel="0" collapsed="false">
      <c r="A58" s="34" t="n">
        <v>57</v>
      </c>
      <c r="B58" s="103" t="s">
        <v>175</v>
      </c>
      <c r="C58" s="104" t="s">
        <v>46</v>
      </c>
      <c r="D58" s="37" t="s">
        <v>25</v>
      </c>
      <c r="E58" s="104" t="s">
        <v>76</v>
      </c>
      <c r="F58" s="149" t="s">
        <v>176</v>
      </c>
      <c r="G58" s="38" t="s">
        <v>27</v>
      </c>
      <c r="H58" s="150" t="s">
        <v>163</v>
      </c>
      <c r="I58" s="151" t="n">
        <v>44119</v>
      </c>
      <c r="J58" s="40" t="n">
        <v>44713</v>
      </c>
      <c r="K58" s="69" t="str">
        <f aca="false">DATEDIF(I58,J58,"y")&amp;" years"&amp; DATEDIF(I58,J58,"YM")&amp;" months"</f>
        <v>1 years7 months</v>
      </c>
      <c r="L58" s="70" t="n">
        <v>2.11</v>
      </c>
      <c r="M58" s="77" t="n">
        <v>4000</v>
      </c>
      <c r="N58" s="44" t="n">
        <v>0</v>
      </c>
      <c r="O58" s="147" t="n">
        <v>292</v>
      </c>
      <c r="P58" s="46" t="n">
        <f aca="false">+M58+(O58*30)+N58</f>
        <v>12760</v>
      </c>
      <c r="Q58" s="90" t="s">
        <v>177</v>
      </c>
      <c r="R58" s="48"/>
      <c r="S58" s="96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</row>
    <row r="59" customFormat="false" ht="30.75" hidden="false" customHeight="true" outlineLevel="0" collapsed="false">
      <c r="A59" s="34" t="n">
        <v>58</v>
      </c>
      <c r="B59" s="67" t="s">
        <v>178</v>
      </c>
      <c r="C59" s="75" t="s">
        <v>18</v>
      </c>
      <c r="D59" s="37" t="s">
        <v>25</v>
      </c>
      <c r="E59" s="75" t="s">
        <v>76</v>
      </c>
      <c r="F59" s="66" t="s">
        <v>179</v>
      </c>
      <c r="G59" s="54" t="s">
        <v>70</v>
      </c>
      <c r="H59" s="82" t="s">
        <v>137</v>
      </c>
      <c r="I59" s="99" t="n">
        <v>44250</v>
      </c>
      <c r="J59" s="40" t="n">
        <v>44713</v>
      </c>
      <c r="K59" s="69" t="str">
        <f aca="false">DATEDIF(I59,J59,"y")&amp;" years"&amp; DATEDIF(I59,J59,"YM")&amp;" months"</f>
        <v>1 years3 months</v>
      </c>
      <c r="L59" s="67" t="n">
        <v>4.11</v>
      </c>
      <c r="M59" s="78" t="n">
        <v>5710</v>
      </c>
      <c r="N59" s="44" t="n">
        <v>0</v>
      </c>
      <c r="O59" s="129" t="n">
        <v>303</v>
      </c>
      <c r="P59" s="46" t="n">
        <f aca="false">+M59+(O59*30)+N59</f>
        <v>14800</v>
      </c>
      <c r="Q59" s="90"/>
      <c r="R59" s="48"/>
      <c r="S59" s="96"/>
    </row>
    <row r="60" customFormat="false" ht="30.75" hidden="false" customHeight="true" outlineLevel="0" collapsed="false">
      <c r="A60" s="34" t="n">
        <v>59</v>
      </c>
      <c r="B60" s="67" t="s">
        <v>180</v>
      </c>
      <c r="C60" s="75" t="s">
        <v>18</v>
      </c>
      <c r="D60" s="37" t="s">
        <v>25</v>
      </c>
      <c r="E60" s="75" t="s">
        <v>76</v>
      </c>
      <c r="F60" s="66" t="s">
        <v>181</v>
      </c>
      <c r="G60" s="54" t="s">
        <v>182</v>
      </c>
      <c r="H60" s="82" t="s">
        <v>183</v>
      </c>
      <c r="I60" s="99" t="n">
        <v>43920</v>
      </c>
      <c r="J60" s="40" t="n">
        <v>44713</v>
      </c>
      <c r="K60" s="69" t="str">
        <f aca="false">DATEDIF(I60,J60,"y")&amp;" years"&amp; DATEDIF(I60,J60,"YM")&amp;" months"</f>
        <v>2 years2 months</v>
      </c>
      <c r="L60" s="70"/>
      <c r="M60" s="77" t="n">
        <v>8167</v>
      </c>
      <c r="N60" s="44" t="n">
        <v>0</v>
      </c>
      <c r="O60" s="129" t="n">
        <v>396</v>
      </c>
      <c r="P60" s="46" t="n">
        <f aca="false">+M60+(O60*30)+N60</f>
        <v>20047</v>
      </c>
      <c r="Q60" s="90"/>
      <c r="R60" s="48"/>
      <c r="S60" s="96"/>
    </row>
    <row r="61" customFormat="false" ht="26.25" hidden="false" customHeight="true" outlineLevel="0" collapsed="false">
      <c r="A61" s="34" t="n">
        <v>60</v>
      </c>
      <c r="B61" s="35" t="s">
        <v>184</v>
      </c>
      <c r="C61" s="36" t="s">
        <v>46</v>
      </c>
      <c r="D61" s="37" t="s">
        <v>25</v>
      </c>
      <c r="E61" s="36" t="s">
        <v>185</v>
      </c>
      <c r="F61" s="66" t="s">
        <v>186</v>
      </c>
      <c r="G61" s="82" t="s">
        <v>143</v>
      </c>
      <c r="H61" s="38" t="s">
        <v>187</v>
      </c>
      <c r="I61" s="39" t="n">
        <v>44197</v>
      </c>
      <c r="J61" s="40" t="n">
        <v>44713</v>
      </c>
      <c r="K61" s="69" t="str">
        <f aca="false">DATEDIF(I61,J61,"y")&amp;" years"&amp; DATEDIF(I61,J61,"YM")&amp;" months"</f>
        <v>1 years5 months</v>
      </c>
      <c r="L61" s="70" t="n">
        <v>5.8</v>
      </c>
      <c r="M61" s="89" t="n">
        <v>16035</v>
      </c>
      <c r="N61" s="44" t="n">
        <v>0</v>
      </c>
      <c r="O61" s="102" t="n">
        <v>640</v>
      </c>
      <c r="P61" s="46" t="n">
        <f aca="false">+M61+(O61*30)+N61</f>
        <v>35235</v>
      </c>
      <c r="Q61" s="153" t="s">
        <v>188</v>
      </c>
      <c r="R61" s="48"/>
      <c r="S61" s="96"/>
    </row>
    <row r="62" s="52" customFormat="true" ht="35.25" hidden="false" customHeight="true" outlineLevel="0" collapsed="false">
      <c r="A62" s="34" t="n">
        <v>61</v>
      </c>
      <c r="B62" s="67" t="s">
        <v>189</v>
      </c>
      <c r="C62" s="75" t="s">
        <v>18</v>
      </c>
      <c r="D62" s="37" t="s">
        <v>25</v>
      </c>
      <c r="E62" s="75" t="s">
        <v>185</v>
      </c>
      <c r="F62" s="66" t="s">
        <v>152</v>
      </c>
      <c r="G62" s="38" t="s">
        <v>27</v>
      </c>
      <c r="H62" s="66" t="s">
        <v>190</v>
      </c>
      <c r="I62" s="154" t="n">
        <v>44118</v>
      </c>
      <c r="J62" s="40" t="n">
        <v>44713</v>
      </c>
      <c r="K62" s="69" t="str">
        <f aca="false">DATEDIF(I62,J62,"y")&amp;" years"&amp; DATEDIF(I62,J62,"YM")&amp;" months"</f>
        <v>1 years7 months</v>
      </c>
      <c r="L62" s="116" t="s">
        <v>119</v>
      </c>
      <c r="M62" s="77" t="n">
        <v>4510</v>
      </c>
      <c r="N62" s="44" t="n">
        <v>0</v>
      </c>
      <c r="O62" s="147" t="n">
        <v>247</v>
      </c>
      <c r="P62" s="46" t="n">
        <f aca="false">+M62+(O62*30)+N62</f>
        <v>11920</v>
      </c>
      <c r="Q62" s="153"/>
      <c r="R62" s="48"/>
      <c r="S62" s="96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</row>
    <row r="63" customFormat="false" ht="32.8" hidden="false" customHeight="false" outlineLevel="0" collapsed="false">
      <c r="A63" s="34" t="n">
        <v>62</v>
      </c>
      <c r="B63" s="155" t="s">
        <v>191</v>
      </c>
      <c r="C63" s="156" t="s">
        <v>18</v>
      </c>
      <c r="D63" s="37" t="s">
        <v>25</v>
      </c>
      <c r="E63" s="75" t="s">
        <v>185</v>
      </c>
      <c r="F63" s="157" t="s">
        <v>192</v>
      </c>
      <c r="G63" s="158" t="s">
        <v>193</v>
      </c>
      <c r="H63" s="66" t="s">
        <v>190</v>
      </c>
      <c r="I63" s="159" t="n">
        <v>42982</v>
      </c>
      <c r="J63" s="40" t="n">
        <v>44713</v>
      </c>
      <c r="K63" s="69" t="str">
        <f aca="false">DATEDIF(I63,J63,"y")&amp;" years"&amp; DATEDIF(I63,J63,"YM")&amp;" months"</f>
        <v>4 years8 months</v>
      </c>
      <c r="L63" s="70" t="n">
        <v>27.1</v>
      </c>
      <c r="M63" s="89" t="n">
        <v>3200</v>
      </c>
      <c r="N63" s="44" t="n">
        <v>0</v>
      </c>
      <c r="O63" s="85" t="n">
        <v>280</v>
      </c>
      <c r="P63" s="46" t="n">
        <f aca="false">+M63+(O63*30)+N63</f>
        <v>11600</v>
      </c>
      <c r="Q63" s="90" t="s">
        <v>194</v>
      </c>
      <c r="R63" s="48"/>
      <c r="S63" s="96"/>
    </row>
    <row r="64" customFormat="false" ht="32.8" hidden="false" customHeight="false" outlineLevel="0" collapsed="false">
      <c r="A64" s="34" t="n">
        <v>63</v>
      </c>
      <c r="B64" s="67" t="s">
        <v>195</v>
      </c>
      <c r="C64" s="75" t="s">
        <v>18</v>
      </c>
      <c r="D64" s="37" t="s">
        <v>41</v>
      </c>
      <c r="E64" s="75" t="s">
        <v>80</v>
      </c>
      <c r="F64" s="66" t="s">
        <v>77</v>
      </c>
      <c r="G64" s="67"/>
      <c r="H64" s="66"/>
      <c r="I64" s="99" t="n">
        <v>44253</v>
      </c>
      <c r="J64" s="40" t="n">
        <v>44713</v>
      </c>
      <c r="K64" s="69" t="str">
        <f aca="false">DATEDIF(I64,J64,"y")&amp;" years"&amp; DATEDIF(I64,J64,"YM")&amp;" months"</f>
        <v>1 years3 months</v>
      </c>
      <c r="L64" s="67" t="n">
        <v>1.6</v>
      </c>
      <c r="M64" s="78" t="n">
        <v>4500</v>
      </c>
      <c r="N64" s="44" t="n">
        <v>0</v>
      </c>
      <c r="O64" s="129" t="n">
        <v>200</v>
      </c>
      <c r="P64" s="46" t="n">
        <f aca="false">+M64+(O64*30)+N64</f>
        <v>10500</v>
      </c>
      <c r="Q64" s="90"/>
      <c r="R64" s="48"/>
      <c r="S64" s="96"/>
    </row>
    <row r="65" s="33" customFormat="true" ht="33" hidden="false" customHeight="true" outlineLevel="0" collapsed="false">
      <c r="A65" s="34" t="n">
        <v>64</v>
      </c>
      <c r="B65" s="160" t="s">
        <v>196</v>
      </c>
      <c r="C65" s="161" t="s">
        <v>18</v>
      </c>
      <c r="D65" s="37" t="s">
        <v>25</v>
      </c>
      <c r="E65" s="161" t="s">
        <v>197</v>
      </c>
      <c r="F65" s="136" t="s">
        <v>198</v>
      </c>
      <c r="G65" s="135" t="s">
        <v>143</v>
      </c>
      <c r="H65" s="136" t="s">
        <v>199</v>
      </c>
      <c r="I65" s="162" t="n">
        <v>44186</v>
      </c>
      <c r="J65" s="138" t="n">
        <v>44713</v>
      </c>
      <c r="K65" s="139" t="str">
        <f aca="false">DATEDIF(I65,J65,"y")&amp;" years"&amp; DATEDIF(I65,J65,"YM")&amp;" months"</f>
        <v>1 years5 months</v>
      </c>
      <c r="L65" s="140" t="n">
        <v>14.9</v>
      </c>
      <c r="M65" s="141" t="n">
        <v>12087</v>
      </c>
      <c r="N65" s="44" t="n">
        <v>0</v>
      </c>
      <c r="O65" s="142" t="n">
        <v>483</v>
      </c>
      <c r="P65" s="46" t="n">
        <f aca="false">+M65+(O65*30)+N65</f>
        <v>26577</v>
      </c>
      <c r="Q65" s="163"/>
      <c r="R65" s="48"/>
      <c r="S65" s="96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</row>
    <row r="66" s="164" customFormat="true" ht="29.25" hidden="false" customHeight="true" outlineLevel="0" collapsed="false">
      <c r="A66" s="34" t="n">
        <v>65</v>
      </c>
      <c r="B66" s="67" t="s">
        <v>200</v>
      </c>
      <c r="C66" s="75" t="s">
        <v>18</v>
      </c>
      <c r="D66" s="37" t="s">
        <v>25</v>
      </c>
      <c r="E66" s="75" t="s">
        <v>197</v>
      </c>
      <c r="F66" s="66" t="s">
        <v>201</v>
      </c>
      <c r="G66" s="67" t="s">
        <v>55</v>
      </c>
      <c r="H66" s="82" t="s">
        <v>137</v>
      </c>
      <c r="I66" s="68" t="n">
        <v>44207</v>
      </c>
      <c r="J66" s="40" t="n">
        <v>44713</v>
      </c>
      <c r="K66" s="69" t="str">
        <f aca="false">DATEDIF(I66,J66,"y")&amp;" years"&amp; DATEDIF(I66,J66,"YM")&amp;" months"</f>
        <v>1 years4 months</v>
      </c>
      <c r="L66" s="116" t="s">
        <v>202</v>
      </c>
      <c r="M66" s="84" t="n">
        <v>2510</v>
      </c>
      <c r="N66" s="44" t="n">
        <v>0</v>
      </c>
      <c r="O66" s="85" t="n">
        <v>130</v>
      </c>
      <c r="P66" s="46" t="n">
        <f aca="false">+M66+(O66*30)+N66</f>
        <v>6410</v>
      </c>
      <c r="Q66" s="90"/>
      <c r="R66" s="48"/>
      <c r="S66" s="96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</row>
    <row r="67" customFormat="false" ht="32.8" hidden="false" customHeight="false" outlineLevel="0" collapsed="false">
      <c r="A67" s="34" t="n">
        <v>66</v>
      </c>
      <c r="B67" s="67" t="s">
        <v>203</v>
      </c>
      <c r="C67" s="75" t="s">
        <v>18</v>
      </c>
      <c r="D67" s="37" t="s">
        <v>25</v>
      </c>
      <c r="E67" s="75" t="s">
        <v>197</v>
      </c>
      <c r="F67" s="66" t="s">
        <v>150</v>
      </c>
      <c r="G67" s="38" t="s">
        <v>27</v>
      </c>
      <c r="H67" s="66" t="s">
        <v>204</v>
      </c>
      <c r="I67" s="99" t="n">
        <v>44361</v>
      </c>
      <c r="J67" s="40" t="n">
        <v>44713</v>
      </c>
      <c r="K67" s="69" t="str">
        <f aca="false">DATEDIF(I67,J67,"y")&amp;" years"&amp; DATEDIF(I67,J67,"YM")&amp;" months"</f>
        <v>0 years11 months</v>
      </c>
      <c r="L67" s="67" t="s">
        <v>155</v>
      </c>
      <c r="M67" s="78" t="n">
        <v>2500</v>
      </c>
      <c r="N67" s="44" t="n">
        <v>0</v>
      </c>
      <c r="O67" s="129" t="n">
        <v>215</v>
      </c>
      <c r="P67" s="46" t="n">
        <f aca="false">+M67+(O67*30)+N67</f>
        <v>8950</v>
      </c>
      <c r="Q67" s="90"/>
      <c r="R67" s="48"/>
      <c r="S67" s="96"/>
    </row>
    <row r="68" customFormat="false" ht="17.35" hidden="false" customHeight="false" outlineLevel="0" collapsed="false">
      <c r="A68" s="34" t="n">
        <v>67</v>
      </c>
      <c r="B68" s="67" t="s">
        <v>205</v>
      </c>
      <c r="C68" s="36" t="s">
        <v>46</v>
      </c>
      <c r="D68" s="37" t="s">
        <v>25</v>
      </c>
      <c r="E68" s="75" t="s">
        <v>197</v>
      </c>
      <c r="F68" s="66" t="s">
        <v>150</v>
      </c>
      <c r="G68" s="38" t="s">
        <v>27</v>
      </c>
      <c r="H68" s="38" t="s">
        <v>28</v>
      </c>
      <c r="I68" s="99" t="n">
        <v>44706</v>
      </c>
      <c r="J68" s="40" t="n">
        <v>44713</v>
      </c>
      <c r="K68" s="69" t="str">
        <f aca="false">DATEDIF(I68,J68,"y")&amp;" years"&amp; DATEDIF(I68,J68,"YM")&amp;" months"</f>
        <v>0 years0 months</v>
      </c>
      <c r="L68" s="67" t="s">
        <v>206</v>
      </c>
      <c r="M68" s="78" t="n">
        <v>4510</v>
      </c>
      <c r="N68" s="44" t="n">
        <v>0</v>
      </c>
      <c r="O68" s="129" t="n">
        <v>247</v>
      </c>
      <c r="P68" s="46" t="n">
        <f aca="false">+M68+(O68*30)+N68</f>
        <v>11920</v>
      </c>
      <c r="Q68" s="90"/>
      <c r="R68" s="48"/>
      <c r="S68" s="96"/>
    </row>
    <row r="69" s="33" customFormat="true" ht="17.35" hidden="false" customHeight="false" outlineLevel="0" collapsed="false">
      <c r="A69" s="34" t="n">
        <v>68</v>
      </c>
      <c r="B69" s="160" t="s">
        <v>207</v>
      </c>
      <c r="C69" s="161" t="s">
        <v>18</v>
      </c>
      <c r="D69" s="37" t="s">
        <v>25</v>
      </c>
      <c r="E69" s="161" t="s">
        <v>197</v>
      </c>
      <c r="F69" s="136" t="s">
        <v>150</v>
      </c>
      <c r="G69" s="136" t="s">
        <v>27</v>
      </c>
      <c r="H69" s="136" t="s">
        <v>28</v>
      </c>
      <c r="I69" s="165" t="n">
        <v>44637</v>
      </c>
      <c r="J69" s="138" t="n">
        <v>44713</v>
      </c>
      <c r="K69" s="139" t="str">
        <f aca="false">DATEDIF(I69,J69,"y")&amp;" years"&amp; DATEDIF(I69,J69,"YM")&amp;" months"</f>
        <v>0 years2 months</v>
      </c>
      <c r="L69" s="160"/>
      <c r="M69" s="166" t="n">
        <v>4000</v>
      </c>
      <c r="N69" s="44" t="n">
        <v>0</v>
      </c>
      <c r="O69" s="167" t="n">
        <v>185</v>
      </c>
      <c r="P69" s="46" t="n">
        <f aca="false">+M69+(O69*30)+N69</f>
        <v>9550</v>
      </c>
      <c r="Q69" s="163" t="s">
        <v>208</v>
      </c>
      <c r="R69" s="48"/>
      <c r="S69" s="96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</row>
    <row r="70" customFormat="false" ht="17.35" hidden="false" customHeight="false" outlineLevel="0" collapsed="false">
      <c r="A70" s="34" t="n">
        <v>69</v>
      </c>
      <c r="B70" s="67" t="s">
        <v>209</v>
      </c>
      <c r="C70" s="75" t="s">
        <v>18</v>
      </c>
      <c r="D70" s="37" t="s">
        <v>25</v>
      </c>
      <c r="E70" s="75" t="s">
        <v>197</v>
      </c>
      <c r="F70" s="82" t="s">
        <v>152</v>
      </c>
      <c r="G70" s="38" t="s">
        <v>27</v>
      </c>
      <c r="H70" s="38" t="s">
        <v>210</v>
      </c>
      <c r="I70" s="99" t="n">
        <v>44662</v>
      </c>
      <c r="J70" s="40" t="n">
        <v>44713</v>
      </c>
      <c r="K70" s="69" t="str">
        <f aca="false">DATEDIF(I70,J70,"y")&amp;" years"&amp; DATEDIF(I70,J70,"YM")&amp;" months"</f>
        <v>0 years1 months</v>
      </c>
      <c r="L70" s="67" t="s">
        <v>206</v>
      </c>
      <c r="M70" s="78" t="n">
        <v>7500</v>
      </c>
      <c r="N70" s="44" t="n">
        <v>0</v>
      </c>
      <c r="O70" s="129" t="n">
        <v>478</v>
      </c>
      <c r="P70" s="46" t="n">
        <f aca="false">+M70+(O70*30)+N70</f>
        <v>21840</v>
      </c>
      <c r="Q70" s="90" t="s">
        <v>211</v>
      </c>
      <c r="R70" s="50"/>
      <c r="S70" s="111"/>
      <c r="T70" s="52"/>
    </row>
    <row r="71" customFormat="false" ht="17.35" hidden="false" customHeight="false" outlineLevel="0" collapsed="false">
      <c r="A71" s="34" t="n">
        <v>70</v>
      </c>
      <c r="B71" s="67" t="s">
        <v>212</v>
      </c>
      <c r="C71" s="75" t="s">
        <v>18</v>
      </c>
      <c r="D71" s="37" t="s">
        <v>25</v>
      </c>
      <c r="E71" s="75" t="s">
        <v>197</v>
      </c>
      <c r="F71" s="66" t="s">
        <v>150</v>
      </c>
      <c r="G71" s="67" t="s">
        <v>27</v>
      </c>
      <c r="H71" s="38" t="s">
        <v>28</v>
      </c>
      <c r="I71" s="99" t="n">
        <v>44361</v>
      </c>
      <c r="J71" s="40" t="n">
        <v>44713</v>
      </c>
      <c r="K71" s="69" t="str">
        <f aca="false">DATEDIF(I71,J71,"y")&amp;" years"&amp; DATEDIF(I71,J71,"YM")&amp;" months"</f>
        <v>0 years11 months</v>
      </c>
      <c r="L71" s="67" t="n">
        <v>3</v>
      </c>
      <c r="M71" s="78" t="n">
        <v>2500</v>
      </c>
      <c r="N71" s="44" t="n">
        <v>0</v>
      </c>
      <c r="O71" s="129" t="n">
        <v>215</v>
      </c>
      <c r="P71" s="46" t="n">
        <f aca="false">+M71+(O71*30)+N71</f>
        <v>8950</v>
      </c>
      <c r="Q71" s="90" t="n">
        <v>921406656</v>
      </c>
      <c r="R71" s="50"/>
      <c r="S71" s="111"/>
      <c r="T71" s="52"/>
    </row>
    <row r="72" customFormat="false" ht="17.35" hidden="false" customHeight="false" outlineLevel="0" collapsed="false">
      <c r="A72" s="34" t="n">
        <v>71</v>
      </c>
      <c r="B72" s="54" t="s">
        <v>213</v>
      </c>
      <c r="C72" s="92" t="s">
        <v>18</v>
      </c>
      <c r="D72" s="37" t="s">
        <v>25</v>
      </c>
      <c r="E72" s="92" t="s">
        <v>214</v>
      </c>
      <c r="F72" s="82" t="s">
        <v>152</v>
      </c>
      <c r="G72" s="38" t="s">
        <v>27</v>
      </c>
      <c r="H72" s="82" t="s">
        <v>163</v>
      </c>
      <c r="I72" s="83" t="n">
        <v>43273</v>
      </c>
      <c r="J72" s="40" t="n">
        <v>44713</v>
      </c>
      <c r="K72" s="69" t="str">
        <f aca="false">DATEDIF(I72,J72,"y")&amp;" years"&amp; DATEDIF(I72,J72,"YM")&amp;" months"</f>
        <v>3 years11 months</v>
      </c>
      <c r="L72" s="70" t="n">
        <v>5</v>
      </c>
      <c r="M72" s="84" t="n">
        <v>12674</v>
      </c>
      <c r="N72" s="148" t="n">
        <v>1500</v>
      </c>
      <c r="O72" s="85" t="n">
        <v>505</v>
      </c>
      <c r="P72" s="46" t="n">
        <f aca="false">+M72+(O72*30)+N72</f>
        <v>29324</v>
      </c>
      <c r="Q72" s="127" t="s">
        <v>215</v>
      </c>
      <c r="R72" s="48"/>
      <c r="S72" s="96"/>
    </row>
    <row r="73" customFormat="false" ht="17.35" hidden="false" customHeight="false" outlineLevel="0" collapsed="false">
      <c r="A73" s="34" t="n">
        <v>72</v>
      </c>
      <c r="B73" s="54" t="s">
        <v>216</v>
      </c>
      <c r="C73" s="92" t="s">
        <v>18</v>
      </c>
      <c r="D73" s="37" t="s">
        <v>25</v>
      </c>
      <c r="E73" s="92" t="s">
        <v>214</v>
      </c>
      <c r="F73" s="82" t="s">
        <v>217</v>
      </c>
      <c r="G73" s="80" t="s">
        <v>55</v>
      </c>
      <c r="H73" s="82" t="s">
        <v>137</v>
      </c>
      <c r="I73" s="83" t="n">
        <v>43566</v>
      </c>
      <c r="J73" s="40" t="n">
        <v>44713</v>
      </c>
      <c r="K73" s="69" t="str">
        <f aca="false">DATEDIF(I73,J73,"y")&amp;" years"&amp; DATEDIF(I73,J73,"YM")&amp;" months"</f>
        <v>3 years1 months</v>
      </c>
      <c r="L73" s="70" t="n">
        <v>7.7</v>
      </c>
      <c r="M73" s="84" t="n">
        <v>6155</v>
      </c>
      <c r="N73" s="44" t="n">
        <v>0</v>
      </c>
      <c r="O73" s="85" t="n">
        <v>425</v>
      </c>
      <c r="P73" s="46" t="n">
        <f aca="false">+M73+(O73*30)+N73</f>
        <v>18905</v>
      </c>
      <c r="Q73" s="127" t="s">
        <v>218</v>
      </c>
      <c r="R73" s="48"/>
      <c r="S73" s="96"/>
    </row>
    <row r="74" customFormat="false" ht="17.35" hidden="false" customHeight="false" outlineLevel="0" collapsed="false">
      <c r="A74" s="34" t="n">
        <v>73</v>
      </c>
      <c r="B74" s="67" t="s">
        <v>219</v>
      </c>
      <c r="C74" s="75" t="s">
        <v>18</v>
      </c>
      <c r="D74" s="37" t="s">
        <v>25</v>
      </c>
      <c r="E74" s="75" t="s">
        <v>214</v>
      </c>
      <c r="F74" s="82" t="s">
        <v>179</v>
      </c>
      <c r="G74" s="80" t="s">
        <v>55</v>
      </c>
      <c r="H74" s="82" t="s">
        <v>137</v>
      </c>
      <c r="I74" s="83" t="n">
        <v>44132</v>
      </c>
      <c r="J74" s="40" t="n">
        <v>44713</v>
      </c>
      <c r="K74" s="69" t="str">
        <f aca="false">DATEDIF(I74,J74,"y")&amp;" years"&amp; DATEDIF(I74,J74,"YM")&amp;" months"</f>
        <v>1 years7 months</v>
      </c>
      <c r="L74" s="70" t="n">
        <v>1.2</v>
      </c>
      <c r="M74" s="77" t="n">
        <v>2500</v>
      </c>
      <c r="N74" s="44" t="n">
        <v>0</v>
      </c>
      <c r="O74" s="147" t="n">
        <v>160</v>
      </c>
      <c r="P74" s="46" t="n">
        <f aca="false">+M74+(O74*30)+N74</f>
        <v>7300</v>
      </c>
      <c r="Q74" s="90" t="s">
        <v>220</v>
      </c>
      <c r="R74" s="48"/>
      <c r="S74" s="96"/>
    </row>
    <row r="75" customFormat="false" ht="17.35" hidden="false" customHeight="false" outlineLevel="0" collapsed="false">
      <c r="A75" s="34" t="n">
        <v>74</v>
      </c>
      <c r="B75" s="54" t="s">
        <v>221</v>
      </c>
      <c r="C75" s="92" t="s">
        <v>18</v>
      </c>
      <c r="D75" s="37" t="s">
        <v>25</v>
      </c>
      <c r="E75" s="92" t="s">
        <v>214</v>
      </c>
      <c r="F75" s="82" t="s">
        <v>179</v>
      </c>
      <c r="G75" s="80" t="s">
        <v>55</v>
      </c>
      <c r="H75" s="82" t="s">
        <v>222</v>
      </c>
      <c r="I75" s="168" t="n">
        <v>43104</v>
      </c>
      <c r="J75" s="40" t="n">
        <v>44713</v>
      </c>
      <c r="K75" s="69" t="str">
        <f aca="false">DATEDIF(I75,J75,"y")&amp;" years"&amp; DATEDIF(I75,J75,"YM")&amp;" months"</f>
        <v>4 years4 months</v>
      </c>
      <c r="L75" s="70" t="n">
        <v>3.5</v>
      </c>
      <c r="M75" s="84" t="n">
        <v>5710</v>
      </c>
      <c r="N75" s="44" t="n">
        <v>0</v>
      </c>
      <c r="O75" s="85" t="n">
        <v>386</v>
      </c>
      <c r="P75" s="46" t="n">
        <f aca="false">+M75+(O75*30)+N75</f>
        <v>17290</v>
      </c>
      <c r="Q75" s="127" t="s">
        <v>223</v>
      </c>
      <c r="R75" s="50"/>
      <c r="S75" s="111"/>
      <c r="T75" s="52"/>
    </row>
    <row r="76" s="98" customFormat="true" ht="17.35" hidden="false" customHeight="false" outlineLevel="0" collapsed="false">
      <c r="A76" s="34" t="n">
        <v>75</v>
      </c>
      <c r="B76" s="67" t="s">
        <v>224</v>
      </c>
      <c r="C76" s="75" t="s">
        <v>18</v>
      </c>
      <c r="D76" s="37" t="s">
        <v>25</v>
      </c>
      <c r="E76" s="75" t="s">
        <v>214</v>
      </c>
      <c r="F76" s="66" t="s">
        <v>225</v>
      </c>
      <c r="G76" s="38" t="s">
        <v>27</v>
      </c>
      <c r="H76" s="38" t="s">
        <v>28</v>
      </c>
      <c r="I76" s="68" t="n">
        <v>43851</v>
      </c>
      <c r="J76" s="40" t="n">
        <v>44713</v>
      </c>
      <c r="K76" s="69" t="str">
        <f aca="false">DATEDIF(I76,J76,"y")&amp;" years"&amp; DATEDIF(I76,J76,"YM")&amp;" months"</f>
        <v>2 years4 months</v>
      </c>
      <c r="L76" s="113" t="n">
        <v>1.5</v>
      </c>
      <c r="M76" s="169" t="n">
        <f aca="false">2500</f>
        <v>2500</v>
      </c>
      <c r="N76" s="44" t="n">
        <v>0</v>
      </c>
      <c r="O76" s="85" t="n">
        <v>298</v>
      </c>
      <c r="P76" s="46" t="n">
        <f aca="false">+M76+(O76*30)+N76</f>
        <v>11440</v>
      </c>
      <c r="Q76" s="153" t="s">
        <v>226</v>
      </c>
      <c r="R76" s="50"/>
      <c r="S76" s="111"/>
      <c r="T76" s="170"/>
      <c r="U76" s="145"/>
      <c r="V76" s="145"/>
      <c r="W76" s="145"/>
      <c r="X76" s="145"/>
      <c r="Y76" s="145"/>
      <c r="Z76" s="145"/>
      <c r="AA76" s="145"/>
      <c r="AB76" s="145"/>
      <c r="AC76" s="145"/>
      <c r="AD76" s="145"/>
      <c r="AE76" s="145"/>
      <c r="AF76" s="145"/>
      <c r="AG76" s="145"/>
      <c r="AH76" s="145"/>
      <c r="AI76" s="171"/>
    </row>
    <row r="77" customFormat="false" ht="32.8" hidden="false" customHeight="false" outlineLevel="0" collapsed="false">
      <c r="A77" s="34" t="n">
        <v>76</v>
      </c>
      <c r="B77" s="172" t="s">
        <v>227</v>
      </c>
      <c r="C77" s="173" t="s">
        <v>18</v>
      </c>
      <c r="D77" s="37" t="s">
        <v>41</v>
      </c>
      <c r="E77" s="173" t="s">
        <v>228</v>
      </c>
      <c r="F77" s="174" t="s">
        <v>77</v>
      </c>
      <c r="G77" s="175" t="s">
        <v>229</v>
      </c>
      <c r="H77" s="175" t="s">
        <v>229</v>
      </c>
      <c r="I77" s="176" t="n">
        <v>43726</v>
      </c>
      <c r="J77" s="40" t="n">
        <v>44713</v>
      </c>
      <c r="K77" s="69" t="str">
        <f aca="false">DATEDIF(I77,J77,"y")&amp;" years"&amp; DATEDIF(I77,J77,"YM")&amp;" months"</f>
        <v>2 years8 months</v>
      </c>
      <c r="L77" s="177" t="n">
        <v>12</v>
      </c>
      <c r="M77" s="94" t="n">
        <v>4500</v>
      </c>
      <c r="N77" s="44" t="n">
        <v>0</v>
      </c>
      <c r="O77" s="178" t="n">
        <v>278</v>
      </c>
      <c r="P77" s="46" t="n">
        <f aca="false">+M77+(O77*30)+N77</f>
        <v>12840</v>
      </c>
      <c r="Q77" s="90" t="s">
        <v>230</v>
      </c>
      <c r="R77" s="30"/>
      <c r="S77" s="179"/>
      <c r="T77" s="180"/>
      <c r="U77" s="181"/>
      <c r="V77" s="181"/>
      <c r="W77" s="181"/>
      <c r="X77" s="181"/>
      <c r="Y77" s="181"/>
      <c r="Z77" s="181"/>
      <c r="AA77" s="181"/>
      <c r="AB77" s="181"/>
      <c r="AC77" s="181"/>
      <c r="AD77" s="181"/>
      <c r="AE77" s="181"/>
      <c r="AF77" s="181"/>
      <c r="AG77" s="181"/>
      <c r="AH77" s="181"/>
      <c r="AI77" s="181"/>
      <c r="AJ77" s="181"/>
      <c r="AK77" s="181"/>
      <c r="AL77" s="181"/>
      <c r="AM77" s="181"/>
      <c r="AN77" s="181"/>
      <c r="AO77" s="181"/>
      <c r="AP77" s="181"/>
      <c r="AQ77" s="181"/>
      <c r="AR77" s="181"/>
      <c r="AS77" s="181"/>
      <c r="AT77" s="181"/>
      <c r="AU77" s="181"/>
      <c r="AV77" s="181"/>
    </row>
    <row r="78" s="98" customFormat="true" ht="32.8" hidden="false" customHeight="false" outlineLevel="0" collapsed="false">
      <c r="A78" s="34" t="n">
        <v>77</v>
      </c>
      <c r="B78" s="35" t="s">
        <v>231</v>
      </c>
      <c r="C78" s="36" t="s">
        <v>18</v>
      </c>
      <c r="D78" s="37" t="s">
        <v>41</v>
      </c>
      <c r="E78" s="81" t="s">
        <v>197</v>
      </c>
      <c r="F78" s="66" t="s">
        <v>77</v>
      </c>
      <c r="G78" s="66"/>
      <c r="H78" s="66"/>
      <c r="I78" s="73" t="n">
        <v>44308</v>
      </c>
      <c r="J78" s="40" t="n">
        <v>44713</v>
      </c>
      <c r="K78" s="69" t="str">
        <f aca="false">DATEDIF(I78,J78,"y")&amp;" years"&amp; DATEDIF(I78,J78,"YM")&amp;" months"</f>
        <v>1 years1 months</v>
      </c>
      <c r="L78" s="67" t="n">
        <v>9.1</v>
      </c>
      <c r="M78" s="94" t="n">
        <v>4500</v>
      </c>
      <c r="N78" s="44" t="n">
        <v>0</v>
      </c>
      <c r="O78" s="62" t="n">
        <v>200</v>
      </c>
      <c r="P78" s="46" t="n">
        <f aca="false">+M78+(O78*30)+N78</f>
        <v>10500</v>
      </c>
      <c r="Q78" s="182"/>
      <c r="R78" s="50"/>
      <c r="S78" s="111"/>
      <c r="T78" s="52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96"/>
    </row>
    <row r="79" customFormat="false" ht="18.75" hidden="false" customHeight="false" outlineLevel="0" collapsed="false">
      <c r="A79" s="34" t="n">
        <v>78</v>
      </c>
      <c r="B79" s="80" t="s">
        <v>232</v>
      </c>
      <c r="C79" s="81" t="s">
        <v>46</v>
      </c>
      <c r="D79" s="37" t="s">
        <v>25</v>
      </c>
      <c r="E79" s="81" t="s">
        <v>228</v>
      </c>
      <c r="F79" s="66" t="s">
        <v>233</v>
      </c>
      <c r="G79" s="38" t="s">
        <v>27</v>
      </c>
      <c r="H79" s="38" t="s">
        <v>28</v>
      </c>
      <c r="I79" s="93" t="n">
        <v>44210</v>
      </c>
      <c r="J79" s="40" t="n">
        <v>44713</v>
      </c>
      <c r="K79" s="69" t="str">
        <f aca="false">DATEDIF(I79,J79,"y")&amp;" years"&amp; DATEDIF(I79,J79,"YM")&amp;" months"</f>
        <v>1 years4 months</v>
      </c>
      <c r="L79" s="70" t="n">
        <v>2.1</v>
      </c>
      <c r="M79" s="169" t="n">
        <v>2500</v>
      </c>
      <c r="N79" s="44" t="n">
        <v>0</v>
      </c>
      <c r="O79" s="85" t="n">
        <v>289</v>
      </c>
      <c r="P79" s="46" t="n">
        <f aca="false">+M79+(O79*30)+N79</f>
        <v>11170</v>
      </c>
      <c r="Q79" s="90"/>
      <c r="R79" s="50"/>
      <c r="S79" s="111"/>
      <c r="T79" s="52"/>
    </row>
    <row r="80" customFormat="false" ht="36.75" hidden="false" customHeight="true" outlineLevel="0" collapsed="false">
      <c r="A80" s="34" t="n">
        <v>79</v>
      </c>
      <c r="B80" s="67" t="s">
        <v>234</v>
      </c>
      <c r="C80" s="75" t="s">
        <v>18</v>
      </c>
      <c r="D80" s="37" t="s">
        <v>25</v>
      </c>
      <c r="E80" s="81" t="s">
        <v>228</v>
      </c>
      <c r="F80" s="157" t="s">
        <v>192</v>
      </c>
      <c r="G80" s="67" t="s">
        <v>235</v>
      </c>
      <c r="H80" s="66" t="s">
        <v>236</v>
      </c>
      <c r="I80" s="99" t="n">
        <v>44365</v>
      </c>
      <c r="J80" s="40" t="n">
        <v>44713</v>
      </c>
      <c r="K80" s="67" t="str">
        <f aca="false">DATEDIF(I80,J80,"y")&amp;" years"&amp; DATEDIF(I80,J80,"YM")&amp;" months"</f>
        <v>0 years11 months</v>
      </c>
      <c r="L80" s="67" t="n">
        <v>9.1</v>
      </c>
      <c r="M80" s="78" t="n">
        <v>15207</v>
      </c>
      <c r="N80" s="44" t="n">
        <v>0</v>
      </c>
      <c r="O80" s="129" t="n">
        <v>606</v>
      </c>
      <c r="P80" s="46" t="n">
        <f aca="false">+M80+(O80*30)+N80</f>
        <v>33387</v>
      </c>
      <c r="Q80" s="90"/>
      <c r="R80" s="50"/>
      <c r="S80" s="111"/>
      <c r="T80" s="52"/>
    </row>
    <row r="81" customFormat="false" ht="26.25" hidden="false" customHeight="true" outlineLevel="0" collapsed="false">
      <c r="A81" s="34" t="n">
        <v>80</v>
      </c>
      <c r="B81" s="67" t="s">
        <v>237</v>
      </c>
      <c r="C81" s="75" t="s">
        <v>18</v>
      </c>
      <c r="D81" s="37" t="s">
        <v>25</v>
      </c>
      <c r="E81" s="81" t="s">
        <v>228</v>
      </c>
      <c r="F81" s="66" t="s">
        <v>152</v>
      </c>
      <c r="G81" s="67" t="s">
        <v>238</v>
      </c>
      <c r="H81" s="38" t="s">
        <v>28</v>
      </c>
      <c r="I81" s="99" t="n">
        <v>44237</v>
      </c>
      <c r="J81" s="40" t="n">
        <v>44713</v>
      </c>
      <c r="K81" s="67" t="str">
        <f aca="false">DATEDIF(I81,J81,"y")&amp;" years"&amp; DATEDIF(I81,J81,"YM")&amp;" months"</f>
        <v>1 years3 months</v>
      </c>
      <c r="L81" s="67" t="n">
        <v>3.6</v>
      </c>
      <c r="M81" s="78" t="n">
        <v>7600</v>
      </c>
      <c r="N81" s="44" t="n">
        <v>0</v>
      </c>
      <c r="O81" s="129" t="n">
        <v>309</v>
      </c>
      <c r="P81" s="46" t="n">
        <f aca="false">+M81+(O81*30)+N81</f>
        <v>16870</v>
      </c>
      <c r="Q81" s="90" t="s">
        <v>239</v>
      </c>
      <c r="R81" s="50"/>
      <c r="S81" s="111" t="n">
        <f aca="false">24/12</f>
        <v>2</v>
      </c>
      <c r="T81" s="52"/>
      <c r="U81" s="152"/>
      <c r="V81" s="152"/>
      <c r="W81" s="152"/>
      <c r="X81" s="152"/>
      <c r="Y81" s="152"/>
      <c r="Z81" s="152"/>
      <c r="AA81" s="152"/>
      <c r="AB81" s="152"/>
      <c r="AC81" s="152"/>
      <c r="AD81" s="152"/>
      <c r="AE81" s="152"/>
      <c r="AF81" s="152"/>
      <c r="AG81" s="152"/>
      <c r="AH81" s="152"/>
      <c r="AI81" s="152"/>
      <c r="AJ81" s="152"/>
      <c r="AK81" s="152"/>
      <c r="AL81" s="152"/>
      <c r="AM81" s="152"/>
      <c r="AN81" s="152"/>
      <c r="AO81" s="152"/>
      <c r="AP81" s="152"/>
      <c r="AQ81" s="152"/>
      <c r="AR81" s="152"/>
      <c r="AS81" s="152"/>
      <c r="AT81" s="152"/>
      <c r="AU81" s="152"/>
      <c r="AV81" s="152"/>
    </row>
    <row r="82" customFormat="false" ht="17.35" hidden="false" customHeight="false" outlineLevel="0" collapsed="false">
      <c r="A82" s="34" t="n">
        <v>81</v>
      </c>
      <c r="B82" s="67" t="s">
        <v>240</v>
      </c>
      <c r="C82" s="75" t="s">
        <v>18</v>
      </c>
      <c r="D82" s="37" t="s">
        <v>25</v>
      </c>
      <c r="E82" s="81" t="s">
        <v>228</v>
      </c>
      <c r="F82" s="82" t="s">
        <v>241</v>
      </c>
      <c r="G82" s="67" t="s">
        <v>238</v>
      </c>
      <c r="H82" s="38" t="s">
        <v>28</v>
      </c>
      <c r="I82" s="99" t="n">
        <v>44207</v>
      </c>
      <c r="J82" s="40" t="n">
        <v>44713</v>
      </c>
      <c r="K82" s="69" t="s">
        <v>242</v>
      </c>
      <c r="L82" s="67" t="s">
        <v>155</v>
      </c>
      <c r="M82" s="78" t="n">
        <v>1869</v>
      </c>
      <c r="N82" s="44" t="n">
        <v>0</v>
      </c>
      <c r="O82" s="129" t="n">
        <v>80</v>
      </c>
      <c r="P82" s="46" t="n">
        <f aca="false">+M82+(O82*30)+N82</f>
        <v>4269</v>
      </c>
      <c r="Q82" s="90" t="n">
        <v>911799434</v>
      </c>
      <c r="R82" s="50"/>
      <c r="S82" s="111"/>
      <c r="T82" s="52"/>
    </row>
    <row r="83" customFormat="false" ht="17.35" hidden="false" customHeight="false" outlineLevel="0" collapsed="false">
      <c r="A83" s="34" t="n">
        <v>82</v>
      </c>
      <c r="B83" s="67" t="s">
        <v>243</v>
      </c>
      <c r="C83" s="75" t="s">
        <v>18</v>
      </c>
      <c r="D83" s="92" t="s">
        <v>32</v>
      </c>
      <c r="E83" s="183" t="s">
        <v>244</v>
      </c>
      <c r="F83" s="66" t="s">
        <v>150</v>
      </c>
      <c r="G83" s="67" t="s">
        <v>55</v>
      </c>
      <c r="H83" s="66" t="s">
        <v>245</v>
      </c>
      <c r="I83" s="68" t="n">
        <v>43786</v>
      </c>
      <c r="J83" s="40" t="n">
        <v>44713</v>
      </c>
      <c r="K83" s="69" t="str">
        <f aca="false">DATEDIF(I83,J83,"y")&amp;" years"&amp; DATEDIF(I83,J83,"YM")&amp;" months"</f>
        <v>2 years6 months</v>
      </c>
      <c r="L83" s="70" t="n">
        <v>7</v>
      </c>
      <c r="M83" s="77" t="n">
        <v>3000</v>
      </c>
      <c r="N83" s="44" t="n">
        <v>0</v>
      </c>
      <c r="O83" s="184" t="n">
        <v>200</v>
      </c>
      <c r="P83" s="46" t="n">
        <f aca="false">+M83+(O83*30)+N83</f>
        <v>9000</v>
      </c>
      <c r="Q83" s="153"/>
      <c r="R83" s="96"/>
      <c r="S83" s="91"/>
    </row>
    <row r="84" customFormat="false" ht="17.35" hidden="false" customHeight="false" outlineLevel="0" collapsed="false">
      <c r="A84" s="34" t="n">
        <v>83</v>
      </c>
      <c r="B84" s="54" t="s">
        <v>246</v>
      </c>
      <c r="C84" s="92" t="s">
        <v>18</v>
      </c>
      <c r="D84" s="92" t="s">
        <v>32</v>
      </c>
      <c r="E84" s="183" t="s">
        <v>244</v>
      </c>
      <c r="F84" s="88" t="s">
        <v>247</v>
      </c>
      <c r="G84" s="38" t="s">
        <v>27</v>
      </c>
      <c r="H84" s="38" t="s">
        <v>28</v>
      </c>
      <c r="I84" s="93" t="n">
        <v>43232</v>
      </c>
      <c r="J84" s="40" t="n">
        <v>44713</v>
      </c>
      <c r="K84" s="69" t="str">
        <f aca="false">DATEDIF(I84,J84,"y")&amp;" years"&amp; DATEDIF(I84,J84,"YM")&amp;" months"</f>
        <v>4 years0 months</v>
      </c>
      <c r="L84" s="70" t="n">
        <v>13.1</v>
      </c>
      <c r="M84" s="89" t="n">
        <v>13850</v>
      </c>
      <c r="N84" s="44" t="n">
        <v>0</v>
      </c>
      <c r="O84" s="57" t="n">
        <v>550</v>
      </c>
      <c r="P84" s="46" t="n">
        <f aca="false">+M84+(O84*30)+N84</f>
        <v>30350</v>
      </c>
      <c r="Q84" s="95"/>
      <c r="R84" s="96"/>
      <c r="S84" s="91"/>
    </row>
    <row r="85" s="52" customFormat="true" ht="17.35" hidden="false" customHeight="false" outlineLevel="0" collapsed="false">
      <c r="A85" s="34" t="n">
        <v>84</v>
      </c>
      <c r="B85" s="80" t="s">
        <v>248</v>
      </c>
      <c r="C85" s="81" t="s">
        <v>18</v>
      </c>
      <c r="D85" s="92" t="s">
        <v>32</v>
      </c>
      <c r="E85" s="183" t="s">
        <v>244</v>
      </c>
      <c r="F85" s="82" t="s">
        <v>176</v>
      </c>
      <c r="G85" s="38" t="s">
        <v>27</v>
      </c>
      <c r="H85" s="38" t="s">
        <v>28</v>
      </c>
      <c r="I85" s="83" t="n">
        <v>41944</v>
      </c>
      <c r="J85" s="40" t="n">
        <v>44713</v>
      </c>
      <c r="K85" s="69" t="str">
        <f aca="false">DATEDIF(I85,J85,"y")&amp;" years"&amp; DATEDIF(I85,J85,"YM")&amp;" months"</f>
        <v>7 years7 months</v>
      </c>
      <c r="L85" s="70" t="n">
        <v>17.1</v>
      </c>
      <c r="M85" s="84" t="n">
        <f aca="false">7750</f>
        <v>7750</v>
      </c>
      <c r="N85" s="44" t="n">
        <v>0</v>
      </c>
      <c r="O85" s="45" t="n">
        <v>415</v>
      </c>
      <c r="P85" s="46" t="n">
        <f aca="false">+M85+(O85*30)+N85</f>
        <v>20200</v>
      </c>
      <c r="Q85" s="185" t="s">
        <v>249</v>
      </c>
      <c r="R85" s="48"/>
      <c r="S85" s="96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</row>
    <row r="86" customFormat="false" ht="17.35" hidden="false" customHeight="false" outlineLevel="0" collapsed="false">
      <c r="A86" s="34" t="n">
        <v>85</v>
      </c>
      <c r="B86" s="54" t="s">
        <v>250</v>
      </c>
      <c r="C86" s="92" t="s">
        <v>18</v>
      </c>
      <c r="D86" s="92" t="s">
        <v>32</v>
      </c>
      <c r="E86" s="183" t="s">
        <v>244</v>
      </c>
      <c r="F86" s="88" t="s">
        <v>251</v>
      </c>
      <c r="G86" s="38" t="s">
        <v>27</v>
      </c>
      <c r="H86" s="38" t="s">
        <v>28</v>
      </c>
      <c r="I86" s="93" t="n">
        <v>43314</v>
      </c>
      <c r="J86" s="40" t="n">
        <v>44713</v>
      </c>
      <c r="K86" s="69" t="str">
        <f aca="false">DATEDIF(I86,J86,"y")&amp;" years"&amp; DATEDIF(I86,J86,"YM")&amp;" months"</f>
        <v>3 years9 months</v>
      </c>
      <c r="L86" s="70" t="n">
        <v>15</v>
      </c>
      <c r="M86" s="89" t="n">
        <v>5000</v>
      </c>
      <c r="N86" s="44" t="n">
        <v>0</v>
      </c>
      <c r="O86" s="45" t="n">
        <v>235</v>
      </c>
      <c r="P86" s="46" t="n">
        <f aca="false">+M86+(O86*30)+N86</f>
        <v>12050</v>
      </c>
      <c r="Q86" s="185" t="s">
        <v>252</v>
      </c>
      <c r="R86" s="48"/>
      <c r="S86" s="96"/>
    </row>
    <row r="87" customFormat="false" ht="33.75" hidden="false" customHeight="true" outlineLevel="0" collapsed="false">
      <c r="A87" s="34" t="n">
        <v>86</v>
      </c>
      <c r="B87" s="54" t="s">
        <v>253</v>
      </c>
      <c r="C87" s="92" t="s">
        <v>18</v>
      </c>
      <c r="D87" s="92" t="s">
        <v>32</v>
      </c>
      <c r="E87" s="183" t="s">
        <v>244</v>
      </c>
      <c r="F87" s="88" t="s">
        <v>254</v>
      </c>
      <c r="G87" s="54" t="s">
        <v>55</v>
      </c>
      <c r="H87" s="88" t="s">
        <v>255</v>
      </c>
      <c r="I87" s="93" t="n">
        <v>43465</v>
      </c>
      <c r="J87" s="40" t="n">
        <v>44713</v>
      </c>
      <c r="K87" s="69" t="str">
        <f aca="false">DATEDIF(I87,J87,"y")&amp;" years"&amp; DATEDIF(I87,J87,"YM")&amp;" months"</f>
        <v>3 years5 months</v>
      </c>
      <c r="L87" s="70" t="n">
        <v>7.1</v>
      </c>
      <c r="M87" s="89" t="n">
        <v>5000</v>
      </c>
      <c r="N87" s="44" t="n">
        <v>0</v>
      </c>
      <c r="O87" s="45" t="n">
        <v>235</v>
      </c>
      <c r="P87" s="46" t="n">
        <f aca="false">+M87+(O87*30)+N87</f>
        <v>12050</v>
      </c>
      <c r="Q87" s="185" t="s">
        <v>256</v>
      </c>
      <c r="R87" s="48"/>
      <c r="S87" s="96"/>
    </row>
    <row r="88" customFormat="false" ht="17.35" hidden="false" customHeight="false" outlineLevel="0" collapsed="false">
      <c r="A88" s="34" t="n">
        <v>87</v>
      </c>
      <c r="B88" s="67" t="s">
        <v>257</v>
      </c>
      <c r="C88" s="75" t="s">
        <v>18</v>
      </c>
      <c r="D88" s="75" t="s">
        <v>32</v>
      </c>
      <c r="E88" s="183" t="s">
        <v>244</v>
      </c>
      <c r="F88" s="66" t="s">
        <v>217</v>
      </c>
      <c r="G88" s="67" t="s">
        <v>43</v>
      </c>
      <c r="H88" s="66" t="s">
        <v>258</v>
      </c>
      <c r="I88" s="68" t="n">
        <v>44245</v>
      </c>
      <c r="J88" s="40" t="n">
        <v>44713</v>
      </c>
      <c r="K88" s="69" t="str">
        <f aca="false">DATEDIF(I88,J88,"y")&amp;" years"&amp; DATEDIF(I88,J88,"YM")&amp;" months"</f>
        <v>1 years3 months</v>
      </c>
      <c r="L88" s="113" t="n">
        <v>9.2</v>
      </c>
      <c r="M88" s="186" t="n">
        <v>5000</v>
      </c>
      <c r="N88" s="44" t="n">
        <v>0</v>
      </c>
      <c r="O88" s="187" t="n">
        <v>260</v>
      </c>
      <c r="P88" s="46" t="n">
        <f aca="false">+M88+(O88*30)+N88</f>
        <v>12800</v>
      </c>
      <c r="Q88" s="90"/>
      <c r="R88" s="48"/>
      <c r="S88" s="96"/>
    </row>
    <row r="89" customFormat="false" ht="17.35" hidden="false" customHeight="false" outlineLevel="0" collapsed="false">
      <c r="A89" s="34" t="n">
        <v>88</v>
      </c>
      <c r="B89" s="67" t="s">
        <v>259</v>
      </c>
      <c r="C89" s="75" t="s">
        <v>18</v>
      </c>
      <c r="D89" s="75" t="s">
        <v>32</v>
      </c>
      <c r="E89" s="183" t="s">
        <v>244</v>
      </c>
      <c r="F89" s="66" t="s">
        <v>260</v>
      </c>
      <c r="G89" s="188" t="s">
        <v>27</v>
      </c>
      <c r="H89" s="82" t="s">
        <v>137</v>
      </c>
      <c r="I89" s="68" t="n">
        <v>44224</v>
      </c>
      <c r="J89" s="40" t="n">
        <v>44713</v>
      </c>
      <c r="K89" s="69" t="str">
        <f aca="false">DATEDIF(I89,J89,"y")&amp;" years"&amp; DATEDIF(I89,J89,"YM")&amp;" months"</f>
        <v>1 years4 months</v>
      </c>
      <c r="L89" s="113" t="n">
        <v>16.1</v>
      </c>
      <c r="M89" s="186" t="n">
        <v>4675</v>
      </c>
      <c r="N89" s="44" t="n">
        <v>0</v>
      </c>
      <c r="O89" s="187" t="n">
        <v>220</v>
      </c>
      <c r="P89" s="46" t="n">
        <f aca="false">+M89+(O89*30)+N89</f>
        <v>11275</v>
      </c>
      <c r="Q89" s="90"/>
      <c r="R89" s="48"/>
      <c r="S89" s="96"/>
    </row>
    <row r="90" s="33" customFormat="true" ht="56.25" hidden="false" customHeight="false" outlineLevel="0" collapsed="false">
      <c r="A90" s="34" t="n">
        <v>89</v>
      </c>
      <c r="B90" s="160" t="s">
        <v>261</v>
      </c>
      <c r="C90" s="161" t="s">
        <v>18</v>
      </c>
      <c r="D90" s="161" t="s">
        <v>32</v>
      </c>
      <c r="E90" s="183" t="s">
        <v>244</v>
      </c>
      <c r="F90" s="136" t="s">
        <v>262</v>
      </c>
      <c r="G90" s="133" t="s">
        <v>70</v>
      </c>
      <c r="H90" s="136" t="s">
        <v>263</v>
      </c>
      <c r="I90" s="162" t="n">
        <v>44247</v>
      </c>
      <c r="J90" s="138" t="n">
        <v>44713</v>
      </c>
      <c r="K90" s="139" t="str">
        <f aca="false">DATEDIF(I90,J90,"y")&amp;" years"&amp; DATEDIF(I90,J90,"YM")&amp;" months"</f>
        <v>1 years3 months</v>
      </c>
      <c r="L90" s="189" t="n">
        <v>4.9</v>
      </c>
      <c r="M90" s="190" t="n">
        <v>3116</v>
      </c>
      <c r="N90" s="44" t="n">
        <v>0</v>
      </c>
      <c r="O90" s="45" t="n">
        <v>0</v>
      </c>
      <c r="P90" s="46" t="n">
        <f aca="false">+M90+(O90*30)+N90</f>
        <v>3116</v>
      </c>
      <c r="Q90" s="163"/>
      <c r="R90" s="191"/>
      <c r="S90" s="192"/>
    </row>
    <row r="91" customFormat="false" ht="32.25" hidden="false" customHeight="true" outlineLevel="0" collapsed="false">
      <c r="A91" s="34" t="n">
        <v>90</v>
      </c>
      <c r="B91" s="67" t="s">
        <v>264</v>
      </c>
      <c r="C91" s="75" t="s">
        <v>18</v>
      </c>
      <c r="D91" s="75" t="s">
        <v>32</v>
      </c>
      <c r="E91" s="183" t="s">
        <v>244</v>
      </c>
      <c r="F91" s="66" t="s">
        <v>265</v>
      </c>
      <c r="G91" s="67" t="s">
        <v>143</v>
      </c>
      <c r="H91" s="188" t="s">
        <v>28</v>
      </c>
      <c r="I91" s="68" t="n">
        <v>44287</v>
      </c>
      <c r="J91" s="40" t="n">
        <v>44713</v>
      </c>
      <c r="K91" s="69" t="str">
        <f aca="false">DATEDIF(I91,J91,"y")&amp;" years"&amp; DATEDIF(I91,J91,"YM")&amp;" months"</f>
        <v>1 years2 months</v>
      </c>
      <c r="L91" s="119" t="s">
        <v>266</v>
      </c>
      <c r="M91" s="125" t="n">
        <v>5000</v>
      </c>
      <c r="N91" s="44" t="n">
        <v>0</v>
      </c>
      <c r="O91" s="110" t="n">
        <v>235</v>
      </c>
      <c r="P91" s="46" t="n">
        <f aca="false">+M91+(O91*30)+N91</f>
        <v>12050</v>
      </c>
      <c r="Q91" s="90"/>
      <c r="R91" s="48"/>
      <c r="S91" s="96"/>
    </row>
    <row r="92" customFormat="false" ht="18.75" hidden="false" customHeight="false" outlineLevel="0" collapsed="false">
      <c r="A92" s="34" t="n">
        <v>91</v>
      </c>
      <c r="B92" s="120" t="s">
        <v>267</v>
      </c>
      <c r="C92" s="120" t="s">
        <v>18</v>
      </c>
      <c r="D92" s="67" t="s">
        <v>32</v>
      </c>
      <c r="E92" s="183" t="s">
        <v>244</v>
      </c>
      <c r="F92" s="193" t="s">
        <v>268</v>
      </c>
      <c r="G92" s="67" t="s">
        <v>269</v>
      </c>
      <c r="H92" s="188" t="s">
        <v>28</v>
      </c>
      <c r="I92" s="194" t="n">
        <v>44334</v>
      </c>
      <c r="J92" s="40" t="n">
        <v>44713</v>
      </c>
      <c r="K92" s="69" t="str">
        <f aca="false">DATEDIF(I92,J92,"y")&amp;" years"&amp; DATEDIF(I92,J92,"YM")&amp;" months"</f>
        <v>1 years0 months</v>
      </c>
      <c r="L92" s="113" t="s">
        <v>155</v>
      </c>
      <c r="M92" s="109" t="n">
        <v>2500</v>
      </c>
      <c r="N92" s="44" t="n">
        <v>0</v>
      </c>
      <c r="O92" s="195" t="n">
        <v>150</v>
      </c>
      <c r="P92" s="46" t="n">
        <f aca="false">+M92+(O92*30)+N92</f>
        <v>7000</v>
      </c>
      <c r="Q92" s="90"/>
      <c r="R92" s="48"/>
      <c r="S92" s="96"/>
    </row>
    <row r="93" customFormat="false" ht="30.75" hidden="false" customHeight="true" outlineLevel="0" collapsed="false">
      <c r="A93" s="34" t="n">
        <v>92</v>
      </c>
      <c r="B93" s="67" t="s">
        <v>270</v>
      </c>
      <c r="C93" s="67" t="s">
        <v>18</v>
      </c>
      <c r="D93" s="67" t="s">
        <v>32</v>
      </c>
      <c r="E93" s="183" t="s">
        <v>244</v>
      </c>
      <c r="F93" s="88" t="s">
        <v>271</v>
      </c>
      <c r="G93" s="38" t="s">
        <v>27</v>
      </c>
      <c r="H93" s="188" t="s">
        <v>28</v>
      </c>
      <c r="I93" s="69" t="n">
        <v>44334</v>
      </c>
      <c r="J93" s="40" t="n">
        <v>44713</v>
      </c>
      <c r="K93" s="69" t="str">
        <f aca="false">DATEDIF(I93,J93,"y")&amp;" years"&amp; DATEDIF(I93,J93,"YM")&amp;" months"</f>
        <v>1 years0 months</v>
      </c>
      <c r="L93" s="113" t="s">
        <v>155</v>
      </c>
      <c r="M93" s="77" t="n">
        <v>2500</v>
      </c>
      <c r="N93" s="44" t="n">
        <v>0</v>
      </c>
      <c r="O93" s="147" t="n">
        <v>150</v>
      </c>
      <c r="P93" s="46" t="n">
        <f aca="false">+M93+(O93*30)+N93</f>
        <v>7000</v>
      </c>
      <c r="Q93" s="90"/>
      <c r="R93" s="48"/>
      <c r="S93" s="96"/>
    </row>
    <row r="94" customFormat="false" ht="17.35" hidden="false" customHeight="false" outlineLevel="0" collapsed="false">
      <c r="A94" s="34" t="n">
        <v>93</v>
      </c>
      <c r="B94" s="120" t="s">
        <v>272</v>
      </c>
      <c r="C94" s="120" t="s">
        <v>18</v>
      </c>
      <c r="D94" s="120" t="s">
        <v>32</v>
      </c>
      <c r="E94" s="183" t="s">
        <v>244</v>
      </c>
      <c r="F94" s="193" t="s">
        <v>115</v>
      </c>
      <c r="G94" s="38" t="s">
        <v>27</v>
      </c>
      <c r="H94" s="193" t="s">
        <v>273</v>
      </c>
      <c r="I94" s="194" t="n">
        <v>44334</v>
      </c>
      <c r="J94" s="40" t="n">
        <v>44713</v>
      </c>
      <c r="K94" s="69" t="str">
        <f aca="false">DATEDIF(I94,J94,"y")&amp;" years"&amp; DATEDIF(I94,J94,"YM")&amp;" months"</f>
        <v>1 years0 months</v>
      </c>
      <c r="L94" s="67" t="s">
        <v>155</v>
      </c>
      <c r="M94" s="78" t="n">
        <v>2500</v>
      </c>
      <c r="N94" s="44" t="n">
        <v>0</v>
      </c>
      <c r="O94" s="129" t="n">
        <v>150</v>
      </c>
      <c r="P94" s="46" t="n">
        <f aca="false">+M94+(O94*30)+N94</f>
        <v>7000</v>
      </c>
      <c r="Q94" s="90"/>
      <c r="R94" s="50"/>
      <c r="S94" s="96"/>
    </row>
    <row r="95" customFormat="false" ht="17.35" hidden="false" customHeight="false" outlineLevel="0" collapsed="false">
      <c r="A95" s="34" t="n">
        <v>94</v>
      </c>
      <c r="B95" s="67" t="s">
        <v>274</v>
      </c>
      <c r="C95" s="67" t="s">
        <v>18</v>
      </c>
      <c r="D95" s="67" t="s">
        <v>32</v>
      </c>
      <c r="E95" s="183" t="s">
        <v>244</v>
      </c>
      <c r="F95" s="66" t="s">
        <v>115</v>
      </c>
      <c r="G95" s="120" t="s">
        <v>27</v>
      </c>
      <c r="H95" s="188" t="s">
        <v>275</v>
      </c>
      <c r="I95" s="69" t="n">
        <v>44334</v>
      </c>
      <c r="J95" s="40" t="n">
        <v>44713</v>
      </c>
      <c r="K95" s="69" t="str">
        <f aca="false">DATEDIF(I95,J95,"y")&amp;" years"&amp; DATEDIF(I95,J95,"YM")&amp;" months"</f>
        <v>1 years0 months</v>
      </c>
      <c r="L95" s="67" t="s">
        <v>155</v>
      </c>
      <c r="M95" s="78" t="n">
        <v>2500</v>
      </c>
      <c r="N95" s="44" t="n">
        <v>0</v>
      </c>
      <c r="O95" s="129" t="n">
        <v>150</v>
      </c>
      <c r="P95" s="46" t="n">
        <f aca="false">+M95+(O95*30)+N95</f>
        <v>7000</v>
      </c>
      <c r="Q95" s="90"/>
      <c r="R95" s="48"/>
      <c r="S95" s="96"/>
    </row>
    <row r="96" customFormat="false" ht="17.35" hidden="false" customHeight="false" outlineLevel="0" collapsed="false">
      <c r="A96" s="34" t="n">
        <v>95</v>
      </c>
      <c r="B96" s="120" t="s">
        <v>276</v>
      </c>
      <c r="C96" s="120" t="s">
        <v>18</v>
      </c>
      <c r="D96" s="120" t="s">
        <v>32</v>
      </c>
      <c r="E96" s="183" t="s">
        <v>244</v>
      </c>
      <c r="F96" s="193" t="s">
        <v>201</v>
      </c>
      <c r="G96" s="120" t="s">
        <v>27</v>
      </c>
      <c r="H96" s="193" t="s">
        <v>277</v>
      </c>
      <c r="I96" s="194" t="n">
        <v>44326</v>
      </c>
      <c r="J96" s="40" t="n">
        <v>44713</v>
      </c>
      <c r="K96" s="69" t="str">
        <f aca="false">DATEDIF(I96,J96,"y")&amp;" years"&amp; DATEDIF(I96,J96,"YM")&amp;" months"</f>
        <v>1 years0 months</v>
      </c>
      <c r="L96" s="67" t="s">
        <v>278</v>
      </c>
      <c r="M96" s="78" t="n">
        <v>2500</v>
      </c>
      <c r="N96" s="44" t="n">
        <v>0</v>
      </c>
      <c r="O96" s="129" t="n">
        <v>150</v>
      </c>
      <c r="P96" s="46" t="n">
        <f aca="false">+M96+(O96*30)+N96</f>
        <v>7000</v>
      </c>
      <c r="Q96" s="74"/>
      <c r="R96" s="48"/>
      <c r="S96" s="96"/>
    </row>
    <row r="97" customFormat="false" ht="17.35" hidden="false" customHeight="false" outlineLevel="0" collapsed="false">
      <c r="A97" s="34" t="n">
        <v>96</v>
      </c>
      <c r="B97" s="67" t="s">
        <v>279</v>
      </c>
      <c r="C97" s="75" t="s">
        <v>18</v>
      </c>
      <c r="D97" s="75" t="s">
        <v>32</v>
      </c>
      <c r="E97" s="183" t="s">
        <v>244</v>
      </c>
      <c r="F97" s="66" t="s">
        <v>280</v>
      </c>
      <c r="G97" s="67" t="s">
        <v>238</v>
      </c>
      <c r="H97" s="38" t="s">
        <v>28</v>
      </c>
      <c r="I97" s="69" t="n">
        <v>44207</v>
      </c>
      <c r="J97" s="40" t="n">
        <v>44713</v>
      </c>
      <c r="K97" s="69" t="s">
        <v>242</v>
      </c>
      <c r="L97" s="67" t="s">
        <v>155</v>
      </c>
      <c r="M97" s="78" t="n">
        <v>2500</v>
      </c>
      <c r="N97" s="44" t="n">
        <v>0</v>
      </c>
      <c r="O97" s="129" t="n">
        <v>150</v>
      </c>
      <c r="P97" s="46" t="n">
        <f aca="false">+M97+(O97*30)+N97</f>
        <v>7000</v>
      </c>
      <c r="Q97" s="90" t="n">
        <v>997773439</v>
      </c>
      <c r="R97" s="48"/>
      <c r="S97" s="96"/>
    </row>
    <row r="98" customFormat="false" ht="17.35" hidden="false" customHeight="false" outlineLevel="0" collapsed="false">
      <c r="A98" s="34" t="n">
        <v>97</v>
      </c>
      <c r="B98" s="67" t="s">
        <v>281</v>
      </c>
      <c r="C98" s="75" t="s">
        <v>18</v>
      </c>
      <c r="D98" s="75" t="s">
        <v>32</v>
      </c>
      <c r="E98" s="183" t="s">
        <v>244</v>
      </c>
      <c r="F98" s="66" t="s">
        <v>265</v>
      </c>
      <c r="G98" s="67" t="s">
        <v>238</v>
      </c>
      <c r="H98" s="38" t="s">
        <v>28</v>
      </c>
      <c r="I98" s="69" t="n">
        <v>44207</v>
      </c>
      <c r="J98" s="40" t="n">
        <v>44713</v>
      </c>
      <c r="K98" s="69" t="s">
        <v>242</v>
      </c>
      <c r="L98" s="67" t="s">
        <v>155</v>
      </c>
      <c r="M98" s="78" t="n">
        <v>2500</v>
      </c>
      <c r="N98" s="44" t="n">
        <v>0</v>
      </c>
      <c r="O98" s="129" t="n">
        <v>150</v>
      </c>
      <c r="P98" s="46" t="n">
        <f aca="false">+M98+(O98*30)+N98</f>
        <v>7000</v>
      </c>
      <c r="Q98" s="90" t="n">
        <v>912715917</v>
      </c>
      <c r="R98" s="50"/>
      <c r="S98" s="111"/>
      <c r="T98" s="52"/>
    </row>
    <row r="99" customFormat="false" ht="17.35" hidden="false" customHeight="false" outlineLevel="0" collapsed="false">
      <c r="A99" s="34" t="n">
        <v>98</v>
      </c>
      <c r="B99" s="54" t="s">
        <v>282</v>
      </c>
      <c r="C99" s="92" t="s">
        <v>18</v>
      </c>
      <c r="D99" s="37" t="s">
        <v>25</v>
      </c>
      <c r="E99" s="183" t="s">
        <v>244</v>
      </c>
      <c r="F99" s="88" t="s">
        <v>283</v>
      </c>
      <c r="G99" s="38" t="s">
        <v>27</v>
      </c>
      <c r="H99" s="38" t="s">
        <v>28</v>
      </c>
      <c r="I99" s="196" t="n">
        <v>43878</v>
      </c>
      <c r="J99" s="40" t="n">
        <v>44713</v>
      </c>
      <c r="K99" s="69" t="str">
        <f aca="false">DATEDIF(I99,J99,"y")&amp;" years"&amp; DATEDIF(I99,J99,"YM")&amp;" months"</f>
        <v>2 years3 months</v>
      </c>
      <c r="L99" s="67" t="n">
        <v>6.1</v>
      </c>
      <c r="M99" s="197" t="n">
        <v>14085</v>
      </c>
      <c r="N99" s="44" t="n">
        <v>0</v>
      </c>
      <c r="O99" s="129" t="n">
        <v>562</v>
      </c>
      <c r="P99" s="46" t="n">
        <f aca="false">+M99+(O99*30)+N99</f>
        <v>30945</v>
      </c>
      <c r="Q99" s="90" t="n">
        <v>911770675</v>
      </c>
      <c r="R99" s="50"/>
      <c r="S99" s="111"/>
      <c r="T99" s="52"/>
    </row>
    <row r="100" customFormat="false" ht="17.35" hidden="false" customHeight="false" outlineLevel="0" collapsed="false">
      <c r="A100" s="34" t="n">
        <v>99</v>
      </c>
      <c r="B100" s="54" t="s">
        <v>284</v>
      </c>
      <c r="C100" s="92" t="s">
        <v>18</v>
      </c>
      <c r="D100" s="92" t="s">
        <v>32</v>
      </c>
      <c r="E100" s="183" t="s">
        <v>244</v>
      </c>
      <c r="F100" s="88" t="s">
        <v>285</v>
      </c>
      <c r="G100" s="54" t="s">
        <v>269</v>
      </c>
      <c r="H100" s="88" t="s">
        <v>137</v>
      </c>
      <c r="I100" s="196" t="n">
        <v>42081</v>
      </c>
      <c r="J100" s="40" t="n">
        <v>44713</v>
      </c>
      <c r="K100" s="69" t="str">
        <f aca="false">DATEDIF(I100,J100,"y")&amp;" years"&amp; DATEDIF(I100,J100,"YM")&amp;" months"</f>
        <v>7 years2 months</v>
      </c>
      <c r="L100" s="67" t="n">
        <v>7.9</v>
      </c>
      <c r="M100" s="197" t="n">
        <v>2500</v>
      </c>
      <c r="N100" s="44" t="n">
        <v>0</v>
      </c>
      <c r="O100" s="129" t="n">
        <v>120</v>
      </c>
      <c r="P100" s="46" t="n">
        <f aca="false">+M100+(O100*30)+N100</f>
        <v>6100</v>
      </c>
      <c r="Q100" s="198" t="s">
        <v>286</v>
      </c>
      <c r="R100" s="50"/>
      <c r="S100" s="111"/>
      <c r="T100" s="52"/>
    </row>
    <row r="101" customFormat="false" ht="37.5" hidden="false" customHeight="false" outlineLevel="0" collapsed="false">
      <c r="A101" s="34" t="n">
        <v>100</v>
      </c>
      <c r="B101" s="54" t="s">
        <v>287</v>
      </c>
      <c r="C101" s="92" t="s">
        <v>18</v>
      </c>
      <c r="D101" s="92" t="s">
        <v>32</v>
      </c>
      <c r="E101" s="183" t="s">
        <v>244</v>
      </c>
      <c r="F101" s="88" t="s">
        <v>288</v>
      </c>
      <c r="G101" s="38" t="s">
        <v>27</v>
      </c>
      <c r="H101" s="88" t="s">
        <v>289</v>
      </c>
      <c r="I101" s="196" t="n">
        <v>43228</v>
      </c>
      <c r="J101" s="40" t="n">
        <v>44713</v>
      </c>
      <c r="K101" s="69" t="str">
        <f aca="false">DATEDIF(I101,J101,"y")&amp;" years"&amp; DATEDIF(I101,J101,"YM")&amp;" months"</f>
        <v>4 years0 months</v>
      </c>
      <c r="L101" s="70" t="n">
        <v>2.3</v>
      </c>
      <c r="M101" s="84" t="n">
        <v>2750</v>
      </c>
      <c r="N101" s="44" t="n">
        <v>0</v>
      </c>
      <c r="O101" s="199" t="n">
        <v>141</v>
      </c>
      <c r="P101" s="46" t="n">
        <f aca="false">+M101+(O101*30)+N101</f>
        <v>6980</v>
      </c>
      <c r="Q101" s="95" t="s">
        <v>290</v>
      </c>
      <c r="R101" s="50"/>
      <c r="S101" s="111"/>
      <c r="T101" s="52"/>
    </row>
    <row r="102" customFormat="false" ht="32.25" hidden="false" customHeight="true" outlineLevel="0" collapsed="false">
      <c r="A102" s="34" t="n">
        <v>101</v>
      </c>
      <c r="B102" s="67" t="s">
        <v>291</v>
      </c>
      <c r="C102" s="92" t="s">
        <v>46</v>
      </c>
      <c r="D102" s="92" t="s">
        <v>32</v>
      </c>
      <c r="E102" s="183" t="s">
        <v>244</v>
      </c>
      <c r="F102" s="88" t="s">
        <v>288</v>
      </c>
      <c r="G102" s="67" t="s">
        <v>238</v>
      </c>
      <c r="H102" s="88" t="s">
        <v>292</v>
      </c>
      <c r="I102" s="69" t="n">
        <v>44613</v>
      </c>
      <c r="J102" s="40" t="n">
        <v>44713</v>
      </c>
      <c r="K102" s="69" t="str">
        <f aca="false">DATEDIF(I102,J102,"y")&amp;" years"&amp; DATEDIF(I102,J102,"YM")&amp;" months"</f>
        <v>0 years3 months</v>
      </c>
      <c r="L102" s="70" t="n">
        <v>2</v>
      </c>
      <c r="M102" s="77" t="n">
        <v>2500</v>
      </c>
      <c r="N102" s="44" t="n">
        <v>0</v>
      </c>
      <c r="O102" s="147" t="n">
        <v>150</v>
      </c>
      <c r="P102" s="46" t="n">
        <f aca="false">+M102+(O102*30)+N102</f>
        <v>7000</v>
      </c>
      <c r="Q102" s="90" t="s">
        <v>293</v>
      </c>
      <c r="R102" s="111"/>
      <c r="S102" s="200"/>
      <c r="T102" s="52"/>
    </row>
    <row r="103" customFormat="false" ht="30" hidden="false" customHeight="true" outlineLevel="0" collapsed="false">
      <c r="A103" s="34" t="n">
        <v>102</v>
      </c>
      <c r="B103" s="103" t="s">
        <v>294</v>
      </c>
      <c r="C103" s="104" t="s">
        <v>18</v>
      </c>
      <c r="D103" s="92" t="s">
        <v>32</v>
      </c>
      <c r="E103" s="183" t="s">
        <v>244</v>
      </c>
      <c r="F103" s="106" t="s">
        <v>295</v>
      </c>
      <c r="G103" s="67" t="s">
        <v>238</v>
      </c>
      <c r="H103" s="88" t="s">
        <v>296</v>
      </c>
      <c r="I103" s="201" t="n">
        <v>44207</v>
      </c>
      <c r="J103" s="40" t="n">
        <v>44713</v>
      </c>
      <c r="K103" s="69" t="str">
        <f aca="false">DATEDIF(I103,J103,"y")&amp;" years"&amp; DATEDIF(I103,J103,"YM")&amp;" months"</f>
        <v>1 years4 months</v>
      </c>
      <c r="L103" s="70" t="n">
        <v>19</v>
      </c>
      <c r="M103" s="77" t="n">
        <v>5000</v>
      </c>
      <c r="N103" s="44" t="n">
        <v>0</v>
      </c>
      <c r="O103" s="147" t="n">
        <v>235</v>
      </c>
      <c r="P103" s="46" t="n">
        <f aca="false">+M103+(O103*30)+N103</f>
        <v>12050</v>
      </c>
      <c r="Q103" s="90" t="s">
        <v>297</v>
      </c>
      <c r="R103" s="50"/>
      <c r="S103" s="111"/>
      <c r="T103" s="52"/>
    </row>
    <row r="104" customFormat="false" ht="17.35" hidden="false" customHeight="false" outlineLevel="0" collapsed="false">
      <c r="A104" s="34" t="n">
        <v>103</v>
      </c>
      <c r="B104" s="67" t="s">
        <v>298</v>
      </c>
      <c r="C104" s="92" t="s">
        <v>46</v>
      </c>
      <c r="D104" s="75" t="s">
        <v>32</v>
      </c>
      <c r="E104" s="183" t="s">
        <v>244</v>
      </c>
      <c r="F104" s="82" t="s">
        <v>88</v>
      </c>
      <c r="G104" s="54" t="s">
        <v>269</v>
      </c>
      <c r="H104" s="82" t="s">
        <v>299</v>
      </c>
      <c r="I104" s="69" t="n">
        <v>44630</v>
      </c>
      <c r="J104" s="40" t="n">
        <v>44713</v>
      </c>
      <c r="K104" s="69" t="str">
        <f aca="false">DATEDIF(I104,J104,"y")&amp;" years"&amp; DATEDIF(I104,J104,"YM")&amp;" months"</f>
        <v>0 years2 months</v>
      </c>
      <c r="L104" s="67"/>
      <c r="M104" s="78" t="n">
        <v>2500</v>
      </c>
      <c r="N104" s="44" t="n">
        <v>0</v>
      </c>
      <c r="O104" s="129" t="n">
        <v>150</v>
      </c>
      <c r="P104" s="46" t="n">
        <f aca="false">+M104+(O104*30)+N104</f>
        <v>7000</v>
      </c>
      <c r="Q104" s="90"/>
      <c r="R104" s="50"/>
      <c r="S104" s="111"/>
      <c r="T104" s="52"/>
    </row>
    <row r="105" customFormat="false" ht="17.35" hidden="false" customHeight="false" outlineLevel="0" collapsed="false">
      <c r="A105" s="34" t="n">
        <v>104</v>
      </c>
      <c r="B105" s="67" t="s">
        <v>300</v>
      </c>
      <c r="C105" s="75" t="s">
        <v>18</v>
      </c>
      <c r="D105" s="75" t="s">
        <v>32</v>
      </c>
      <c r="E105" s="183" t="s">
        <v>244</v>
      </c>
      <c r="F105" s="82" t="s">
        <v>301</v>
      </c>
      <c r="G105" s="67" t="s">
        <v>238</v>
      </c>
      <c r="H105" s="38" t="s">
        <v>28</v>
      </c>
      <c r="I105" s="69" t="n">
        <v>44197</v>
      </c>
      <c r="J105" s="40" t="n">
        <v>44713</v>
      </c>
      <c r="K105" s="69" t="str">
        <f aca="false">DATEDIF(I105,J105,"y")&amp;" years"&amp; DATEDIF(I105,J105,"YM")&amp;" months"</f>
        <v>1 years5 months</v>
      </c>
      <c r="L105" s="67"/>
      <c r="M105" s="78" t="n">
        <v>16500</v>
      </c>
      <c r="N105" s="44" t="n">
        <v>0</v>
      </c>
      <c r="O105" s="129" t="n">
        <v>630</v>
      </c>
      <c r="P105" s="46" t="n">
        <f aca="false">+M105+(O105*30)+N105</f>
        <v>35400</v>
      </c>
      <c r="Q105" s="90"/>
      <c r="R105" s="50"/>
      <c r="S105" s="111"/>
      <c r="T105" s="52"/>
    </row>
    <row r="106" customFormat="false" ht="34.5" hidden="false" customHeight="true" outlineLevel="0" collapsed="false">
      <c r="A106" s="34" t="n">
        <v>105</v>
      </c>
      <c r="B106" s="54" t="s">
        <v>302</v>
      </c>
      <c r="C106" s="92" t="s">
        <v>46</v>
      </c>
      <c r="D106" s="81" t="s">
        <v>32</v>
      </c>
      <c r="E106" s="92" t="s">
        <v>303</v>
      </c>
      <c r="F106" s="88" t="s">
        <v>304</v>
      </c>
      <c r="G106" s="38" t="s">
        <v>27</v>
      </c>
      <c r="H106" s="38" t="s">
        <v>28</v>
      </c>
      <c r="I106" s="196" t="n">
        <v>43088</v>
      </c>
      <c r="J106" s="40" t="n">
        <v>44713</v>
      </c>
      <c r="K106" s="69" t="str">
        <f aca="false">DATEDIF(I106,J106,"y")&amp;" years"&amp; DATEDIF(I106,J106,"YM")&amp;" months"</f>
        <v>4 years5 months</v>
      </c>
      <c r="L106" s="67" t="n">
        <v>4</v>
      </c>
      <c r="M106" s="197" t="n">
        <v>4500</v>
      </c>
      <c r="N106" s="44" t="n">
        <v>0</v>
      </c>
      <c r="O106" s="129" t="n">
        <v>180</v>
      </c>
      <c r="P106" s="46" t="n">
        <f aca="false">+M106+(O106*30)+N106</f>
        <v>9900</v>
      </c>
      <c r="Q106" s="95" t="s">
        <v>305</v>
      </c>
      <c r="R106" s="48"/>
      <c r="S106" s="96"/>
    </row>
    <row r="107" customFormat="false" ht="17.35" hidden="false" customHeight="false" outlineLevel="0" collapsed="false">
      <c r="A107" s="34" t="n">
        <v>106</v>
      </c>
      <c r="B107" s="54" t="s">
        <v>306</v>
      </c>
      <c r="C107" s="92" t="s">
        <v>18</v>
      </c>
      <c r="D107" s="92" t="s">
        <v>32</v>
      </c>
      <c r="E107" s="75" t="s">
        <v>303</v>
      </c>
      <c r="F107" s="88" t="s">
        <v>307</v>
      </c>
      <c r="G107" s="54" t="s">
        <v>70</v>
      </c>
      <c r="H107" s="82" t="s">
        <v>137</v>
      </c>
      <c r="I107" s="196" t="n">
        <v>42339</v>
      </c>
      <c r="J107" s="40" t="n">
        <v>44713</v>
      </c>
      <c r="K107" s="69" t="str">
        <f aca="false">DATEDIF(I107,J107,"y")&amp;" years"&amp; DATEDIF(I107,J107,"YM")&amp;" months"</f>
        <v>6 years6 months</v>
      </c>
      <c r="L107" s="67" t="n">
        <v>19.1</v>
      </c>
      <c r="M107" s="94" t="n">
        <v>6500</v>
      </c>
      <c r="N107" s="44" t="n">
        <v>0</v>
      </c>
      <c r="O107" s="199" t="n">
        <v>260</v>
      </c>
      <c r="P107" s="46" t="n">
        <f aca="false">+M107+(O107*30)+N107</f>
        <v>14300</v>
      </c>
      <c r="Q107" s="95" t="s">
        <v>308</v>
      </c>
      <c r="R107" s="48"/>
      <c r="S107" s="96"/>
      <c r="AC107" s="91"/>
      <c r="AD107" s="91"/>
      <c r="AE107" s="91"/>
      <c r="AF107" s="91"/>
      <c r="AG107" s="91"/>
      <c r="AH107" s="91"/>
      <c r="AI107" s="91"/>
      <c r="AJ107" s="91"/>
      <c r="AK107" s="91"/>
      <c r="AL107" s="91"/>
      <c r="AM107" s="91"/>
      <c r="AN107" s="91"/>
      <c r="AO107" s="91"/>
      <c r="AP107" s="91"/>
      <c r="AQ107" s="91"/>
      <c r="AR107" s="91"/>
      <c r="AS107" s="91"/>
      <c r="AT107" s="91"/>
      <c r="AU107" s="91"/>
      <c r="AV107" s="91"/>
    </row>
    <row r="108" customFormat="false" ht="17.35" hidden="false" customHeight="false" outlineLevel="0" collapsed="false">
      <c r="A108" s="34" t="n">
        <v>107</v>
      </c>
      <c r="B108" s="67" t="s">
        <v>309</v>
      </c>
      <c r="C108" s="75" t="s">
        <v>18</v>
      </c>
      <c r="D108" s="75" t="s">
        <v>32</v>
      </c>
      <c r="E108" s="75" t="s">
        <v>303</v>
      </c>
      <c r="F108" s="66" t="s">
        <v>65</v>
      </c>
      <c r="G108" s="38" t="s">
        <v>27</v>
      </c>
      <c r="H108" s="38" t="s">
        <v>28</v>
      </c>
      <c r="I108" s="69" t="n">
        <v>44290</v>
      </c>
      <c r="J108" s="40" t="n">
        <v>44713</v>
      </c>
      <c r="K108" s="69" t="str">
        <f aca="false">DATEDIF(I108,J108,"y")&amp;" years"&amp; DATEDIF(I108,J108,"YM")&amp;" months"</f>
        <v>1 years1 months</v>
      </c>
      <c r="L108" s="70" t="n">
        <v>1</v>
      </c>
      <c r="M108" s="77" t="n">
        <v>2500</v>
      </c>
      <c r="N108" s="44" t="n">
        <v>0</v>
      </c>
      <c r="O108" s="147" t="n">
        <v>160</v>
      </c>
      <c r="P108" s="46" t="n">
        <f aca="false">+M108+(O108*30)+N108</f>
        <v>7300</v>
      </c>
      <c r="Q108" s="90"/>
      <c r="R108" s="48"/>
      <c r="S108" s="96"/>
      <c r="AC108" s="91"/>
      <c r="AD108" s="91"/>
      <c r="AE108" s="91"/>
      <c r="AF108" s="91"/>
      <c r="AG108" s="91"/>
      <c r="AH108" s="91"/>
      <c r="AI108" s="91"/>
      <c r="AJ108" s="91"/>
      <c r="AK108" s="91"/>
      <c r="AL108" s="91"/>
      <c r="AM108" s="91"/>
      <c r="AN108" s="91"/>
      <c r="AO108" s="91"/>
      <c r="AP108" s="91"/>
      <c r="AQ108" s="91"/>
      <c r="AR108" s="91"/>
      <c r="AS108" s="91"/>
      <c r="AT108" s="91"/>
      <c r="AU108" s="91"/>
      <c r="AV108" s="91"/>
    </row>
    <row r="109" customFormat="false" ht="17.35" hidden="false" customHeight="false" outlineLevel="0" collapsed="false">
      <c r="A109" s="34" t="n">
        <v>108</v>
      </c>
      <c r="B109" s="67" t="s">
        <v>310</v>
      </c>
      <c r="C109" s="75" t="s">
        <v>46</v>
      </c>
      <c r="D109" s="75" t="s">
        <v>32</v>
      </c>
      <c r="E109" s="36" t="s">
        <v>303</v>
      </c>
      <c r="F109" s="66" t="s">
        <v>91</v>
      </c>
      <c r="G109" s="54" t="s">
        <v>70</v>
      </c>
      <c r="H109" s="38" t="s">
        <v>311</v>
      </c>
      <c r="I109" s="69" t="n">
        <v>44461</v>
      </c>
      <c r="J109" s="40" t="n">
        <v>44713</v>
      </c>
      <c r="K109" s="69" t="s">
        <v>312</v>
      </c>
      <c r="L109" s="70" t="s">
        <v>313</v>
      </c>
      <c r="M109" s="77" t="n">
        <v>2250</v>
      </c>
      <c r="N109" s="44" t="n">
        <v>0</v>
      </c>
      <c r="O109" s="195" t="n">
        <v>87</v>
      </c>
      <c r="P109" s="46" t="n">
        <f aca="false">+M109+(O109*30)+N109</f>
        <v>4860</v>
      </c>
      <c r="Q109" s="90" t="n">
        <v>914236764</v>
      </c>
      <c r="R109" s="48"/>
      <c r="S109" s="96"/>
      <c r="AC109" s="91"/>
      <c r="AD109" s="91"/>
      <c r="AE109" s="91"/>
      <c r="AF109" s="91"/>
      <c r="AG109" s="91"/>
      <c r="AH109" s="91"/>
      <c r="AI109" s="91"/>
      <c r="AJ109" s="91"/>
      <c r="AK109" s="91"/>
      <c r="AL109" s="91"/>
      <c r="AM109" s="91"/>
      <c r="AN109" s="91"/>
      <c r="AO109" s="91"/>
      <c r="AP109" s="91"/>
      <c r="AQ109" s="91"/>
      <c r="AR109" s="91"/>
      <c r="AS109" s="91"/>
      <c r="AT109" s="91"/>
      <c r="AU109" s="91"/>
      <c r="AV109" s="91"/>
    </row>
    <row r="110" customFormat="false" ht="111.25" hidden="false" customHeight="true" outlineLevel="0" collapsed="false">
      <c r="A110" s="34" t="n">
        <v>109</v>
      </c>
      <c r="B110" s="54" t="s">
        <v>314</v>
      </c>
      <c r="C110" s="92" t="s">
        <v>18</v>
      </c>
      <c r="D110" s="75" t="s">
        <v>32</v>
      </c>
      <c r="E110" s="36" t="s">
        <v>303</v>
      </c>
      <c r="F110" s="54" t="s">
        <v>315</v>
      </c>
      <c r="G110" s="54" t="s">
        <v>55</v>
      </c>
      <c r="H110" s="54" t="s">
        <v>316</v>
      </c>
      <c r="I110" s="196" t="n">
        <v>43314</v>
      </c>
      <c r="J110" s="202" t="n">
        <v>44286</v>
      </c>
      <c r="K110" s="69" t="str">
        <f aca="false">DATEDIF(I110,J110,"y")&amp;" years"&amp; DATEDIF(I110,J110,"YM")&amp;" months"</f>
        <v>2 years7 months</v>
      </c>
      <c r="L110" s="98"/>
      <c r="M110" s="46" t="n">
        <v>4500</v>
      </c>
      <c r="N110" s="44" t="n">
        <v>0</v>
      </c>
      <c r="O110" s="203" t="n">
        <v>87</v>
      </c>
      <c r="P110" s="46" t="n">
        <f aca="false">+M110+(O110*30)+N110</f>
        <v>7110</v>
      </c>
      <c r="Q110" s="74"/>
      <c r="R110" s="48"/>
      <c r="S110" s="96"/>
      <c r="AC110" s="91"/>
      <c r="AD110" s="91"/>
      <c r="AE110" s="91"/>
      <c r="AF110" s="91"/>
      <c r="AG110" s="91"/>
      <c r="AH110" s="91"/>
      <c r="AI110" s="91"/>
      <c r="AJ110" s="91"/>
      <c r="AK110" s="91"/>
      <c r="AL110" s="91"/>
      <c r="AM110" s="91"/>
      <c r="AN110" s="91"/>
      <c r="AO110" s="91"/>
      <c r="AP110" s="91"/>
      <c r="AQ110" s="91"/>
      <c r="AR110" s="91"/>
      <c r="AS110" s="91"/>
      <c r="AT110" s="91"/>
      <c r="AU110" s="91"/>
      <c r="AV110" s="91"/>
    </row>
    <row r="111" s="98" customFormat="true" ht="216" hidden="false" customHeight="true" outlineLevel="0" collapsed="false">
      <c r="A111" s="34" t="n">
        <v>111</v>
      </c>
      <c r="B111" s="204" t="s">
        <v>317</v>
      </c>
      <c r="C111" s="75" t="s">
        <v>18</v>
      </c>
      <c r="D111" s="75" t="s">
        <v>32</v>
      </c>
      <c r="E111" s="36" t="s">
        <v>303</v>
      </c>
      <c r="F111" s="66" t="s">
        <v>265</v>
      </c>
      <c r="G111" s="38" t="s">
        <v>27</v>
      </c>
      <c r="H111" s="205" t="s">
        <v>318</v>
      </c>
      <c r="I111" s="69" t="n">
        <v>44389</v>
      </c>
      <c r="J111" s="40" t="n">
        <v>44713</v>
      </c>
      <c r="K111" s="69" t="str">
        <f aca="false">DATEDIF(I111,J111,"y")&amp;" years"&amp; DATEDIF(I111,J111,"YM")&amp;" months"</f>
        <v>0 years10 months</v>
      </c>
      <c r="M111" s="46" t="n">
        <v>4500</v>
      </c>
      <c r="N111" s="44" t="n">
        <v>0</v>
      </c>
      <c r="O111" s="46" t="n">
        <v>180</v>
      </c>
      <c r="P111" s="46" t="n">
        <f aca="false">+M111+(O111*30)+N111</f>
        <v>9900</v>
      </c>
      <c r="Q111" s="74" t="s">
        <v>319</v>
      </c>
      <c r="R111" s="96"/>
      <c r="T111" s="1"/>
      <c r="U111" s="1"/>
      <c r="V111" s="1"/>
      <c r="W111" s="1"/>
      <c r="X111" s="1"/>
      <c r="Y111" s="1"/>
      <c r="Z111" s="1"/>
      <c r="AA111" s="1"/>
      <c r="AB111" s="1"/>
    </row>
    <row r="112" customFormat="false" ht="1.5" hidden="false" customHeight="true" outlineLevel="0" collapsed="false">
      <c r="A112" s="34" t="n">
        <v>112</v>
      </c>
      <c r="B112" s="112" t="s">
        <v>320</v>
      </c>
      <c r="C112" s="206" t="s">
        <v>18</v>
      </c>
      <c r="D112" s="206" t="s">
        <v>32</v>
      </c>
      <c r="E112" s="207" t="s">
        <v>303</v>
      </c>
      <c r="F112" s="208" t="s">
        <v>301</v>
      </c>
      <c r="G112" s="209" t="s">
        <v>27</v>
      </c>
      <c r="H112" s="91"/>
      <c r="I112" s="210" t="n">
        <v>44384</v>
      </c>
      <c r="J112" s="40" t="n">
        <v>44713</v>
      </c>
      <c r="K112" s="69" t="str">
        <f aca="false">DATEDIF(I112,J112,"y")&amp;" years"&amp; DATEDIF(I112,J112,"YM")&amp;" months"</f>
        <v>0 years10 months</v>
      </c>
      <c r="L112" s="91"/>
      <c r="M112" s="2" t="n">
        <v>12500</v>
      </c>
      <c r="N112" s="44" t="n">
        <v>0</v>
      </c>
      <c r="O112" s="2" t="n">
        <v>500</v>
      </c>
      <c r="P112" s="46" t="n">
        <f aca="false">+M112+(O112*30)+N112</f>
        <v>27500</v>
      </c>
      <c r="Q112" s="211" t="s">
        <v>321</v>
      </c>
      <c r="R112" s="91"/>
      <c r="S112" s="91"/>
      <c r="AC112" s="91"/>
      <c r="AD112" s="91"/>
      <c r="AE112" s="91"/>
      <c r="AF112" s="91"/>
      <c r="AG112" s="91"/>
      <c r="AH112" s="91"/>
      <c r="AI112" s="91"/>
      <c r="AJ112" s="91"/>
      <c r="AK112" s="91"/>
      <c r="AL112" s="91"/>
      <c r="AM112" s="91"/>
      <c r="AN112" s="91"/>
      <c r="AO112" s="91"/>
      <c r="AP112" s="91"/>
      <c r="AQ112" s="91"/>
      <c r="AR112" s="91"/>
      <c r="AS112" s="91"/>
      <c r="AT112" s="91"/>
      <c r="AU112" s="91"/>
      <c r="AV112" s="91"/>
    </row>
    <row r="113" s="98" customFormat="true" ht="33" hidden="false" customHeight="true" outlineLevel="0" collapsed="false">
      <c r="A113" s="34" t="n">
        <v>113</v>
      </c>
      <c r="B113" s="204" t="s">
        <v>322</v>
      </c>
      <c r="C113" s="75" t="s">
        <v>18</v>
      </c>
      <c r="D113" s="75" t="s">
        <v>32</v>
      </c>
      <c r="E113" s="36" t="s">
        <v>303</v>
      </c>
      <c r="F113" s="66" t="s">
        <v>323</v>
      </c>
      <c r="G113" s="54" t="s">
        <v>70</v>
      </c>
      <c r="H113" s="204" t="s">
        <v>324</v>
      </c>
      <c r="I113" s="69" t="n">
        <v>44393</v>
      </c>
      <c r="J113" s="40" t="n">
        <v>44713</v>
      </c>
      <c r="K113" s="69" t="str">
        <f aca="false">DATEDIF(I113,J113,"y")&amp;" years"&amp; DATEDIF(I113,J113,"YM")&amp;" months"</f>
        <v>0 years10 months</v>
      </c>
      <c r="M113" s="46" t="n">
        <v>4500</v>
      </c>
      <c r="N113" s="44" t="n">
        <v>0</v>
      </c>
      <c r="O113" s="46" t="n">
        <v>180</v>
      </c>
      <c r="P113" s="46" t="n">
        <f aca="false">+M113+(O113*30)+N113</f>
        <v>9900</v>
      </c>
      <c r="Q113" s="74" t="s">
        <v>325</v>
      </c>
      <c r="R113" s="96"/>
      <c r="T113" s="1"/>
      <c r="U113" s="1"/>
      <c r="V113" s="1"/>
      <c r="W113" s="1"/>
      <c r="X113" s="1"/>
      <c r="Y113" s="1"/>
      <c r="Z113" s="1"/>
      <c r="AA113" s="1"/>
      <c r="AB113" s="1"/>
    </row>
    <row r="114" s="91" customFormat="true" ht="33" hidden="false" customHeight="true" outlineLevel="0" collapsed="false">
      <c r="A114" s="34" t="n">
        <v>114</v>
      </c>
      <c r="B114" s="212" t="s">
        <v>326</v>
      </c>
      <c r="C114" s="75" t="s">
        <v>18</v>
      </c>
      <c r="D114" s="75" t="s">
        <v>32</v>
      </c>
      <c r="E114" s="36" t="s">
        <v>303</v>
      </c>
      <c r="F114" s="88" t="s">
        <v>295</v>
      </c>
      <c r="G114" s="38" t="s">
        <v>27</v>
      </c>
      <c r="H114" s="88" t="s">
        <v>327</v>
      </c>
      <c r="I114" s="213" t="n">
        <v>44393</v>
      </c>
      <c r="J114" s="40" t="n">
        <v>44713</v>
      </c>
      <c r="K114" s="69" t="str">
        <f aca="false">DATEDIF(I114,J114,"y")&amp;" years"&amp; DATEDIF(I114,J114,"YM")&amp;" months"</f>
        <v>0 years10 months</v>
      </c>
      <c r="L114" s="214"/>
      <c r="M114" s="28" t="n">
        <v>4500</v>
      </c>
      <c r="N114" s="44" t="n">
        <v>0</v>
      </c>
      <c r="O114" s="215" t="n">
        <v>177</v>
      </c>
      <c r="P114" s="46" t="n">
        <f aca="false">+M114+(O114*30)+N114</f>
        <v>9810</v>
      </c>
      <c r="Q114" s="216" t="s">
        <v>328</v>
      </c>
      <c r="R114" s="170"/>
      <c r="S114" s="217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</row>
    <row r="115" s="91" customFormat="true" ht="33" hidden="false" customHeight="true" outlineLevel="0" collapsed="false">
      <c r="A115" s="34" t="n">
        <v>115</v>
      </c>
      <c r="B115" s="212" t="s">
        <v>329</v>
      </c>
      <c r="C115" s="75" t="s">
        <v>18</v>
      </c>
      <c r="D115" s="75" t="s">
        <v>32</v>
      </c>
      <c r="E115" s="36" t="s">
        <v>303</v>
      </c>
      <c r="F115" s="157" t="s">
        <v>330</v>
      </c>
      <c r="G115" s="38" t="s">
        <v>27</v>
      </c>
      <c r="H115" s="38" t="s">
        <v>28</v>
      </c>
      <c r="I115" s="213" t="n">
        <v>44431</v>
      </c>
      <c r="J115" s="40" t="n">
        <v>44713</v>
      </c>
      <c r="K115" s="69" t="str">
        <f aca="false">DATEDIF(I115,J115,"y")&amp;" years"&amp; DATEDIF(I115,J115,"YM")&amp;" months"</f>
        <v>0 years9 months</v>
      </c>
      <c r="L115" s="214"/>
      <c r="M115" s="28" t="n">
        <v>4500</v>
      </c>
      <c r="N115" s="44" t="n">
        <v>0</v>
      </c>
      <c r="O115" s="215" t="n">
        <v>180</v>
      </c>
      <c r="P115" s="46" t="n">
        <f aca="false">+M115+(O115*30)+N115</f>
        <v>9900</v>
      </c>
      <c r="Q115" s="216" t="s">
        <v>331</v>
      </c>
      <c r="R115" s="145"/>
      <c r="S115" s="17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</row>
    <row r="116" s="91" customFormat="true" ht="50.25" hidden="false" customHeight="true" outlineLevel="0" collapsed="false">
      <c r="A116" s="34" t="n">
        <v>116</v>
      </c>
      <c r="B116" s="212" t="s">
        <v>332</v>
      </c>
      <c r="C116" s="75" t="s">
        <v>18</v>
      </c>
      <c r="D116" s="75" t="s">
        <v>32</v>
      </c>
      <c r="E116" s="36" t="s">
        <v>303</v>
      </c>
      <c r="F116" s="66" t="s">
        <v>323</v>
      </c>
      <c r="G116" s="38" t="s">
        <v>27</v>
      </c>
      <c r="H116" s="218" t="s">
        <v>333</v>
      </c>
      <c r="I116" s="213" t="n">
        <v>44426</v>
      </c>
      <c r="J116" s="40" t="n">
        <v>44713</v>
      </c>
      <c r="K116" s="69" t="str">
        <f aca="false">DATEDIF(I116,J116,"y")&amp;" years"&amp; DATEDIF(I116,J116,"YM")&amp;" months"</f>
        <v>0 years9 months</v>
      </c>
      <c r="L116" s="214"/>
      <c r="M116" s="28" t="n">
        <v>4500</v>
      </c>
      <c r="N116" s="44" t="n">
        <v>0</v>
      </c>
      <c r="O116" s="28" t="n">
        <v>180</v>
      </c>
      <c r="P116" s="46" t="n">
        <f aca="false">+M116+(O116*30)+N116</f>
        <v>9900</v>
      </c>
      <c r="Q116" s="216" t="s">
        <v>334</v>
      </c>
      <c r="R116" s="145"/>
      <c r="S116" s="17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</row>
    <row r="117" customFormat="false" ht="41.25" hidden="false" customHeight="true" outlineLevel="0" collapsed="false">
      <c r="A117" s="34" t="n">
        <v>117</v>
      </c>
      <c r="B117" s="155" t="s">
        <v>335</v>
      </c>
      <c r="C117" s="156" t="s">
        <v>18</v>
      </c>
      <c r="D117" s="92" t="s">
        <v>32</v>
      </c>
      <c r="E117" s="92" t="s">
        <v>336</v>
      </c>
      <c r="F117" s="82" t="s">
        <v>301</v>
      </c>
      <c r="G117" s="38" t="s">
        <v>27</v>
      </c>
      <c r="H117" s="188" t="s">
        <v>28</v>
      </c>
      <c r="I117" s="194" t="n">
        <v>43625</v>
      </c>
      <c r="J117" s="40" t="n">
        <v>44713</v>
      </c>
      <c r="K117" s="69" t="str">
        <f aca="false">DATEDIF(I117,J117,"y")&amp;" years"&amp; DATEDIF(I117,J117,"YM")&amp;" months"</f>
        <v>2 years11 months</v>
      </c>
      <c r="L117" s="115"/>
      <c r="M117" s="125" t="n">
        <v>13000</v>
      </c>
      <c r="N117" s="44" t="n">
        <v>0</v>
      </c>
      <c r="O117" s="199" t="n">
        <v>500</v>
      </c>
      <c r="P117" s="46" t="n">
        <f aca="false">+M117+(O117*30)+N117</f>
        <v>28000</v>
      </c>
      <c r="Q117" s="219" t="s">
        <v>337</v>
      </c>
      <c r="R117" s="48"/>
      <c r="S117" s="96"/>
    </row>
    <row r="118" customFormat="false" ht="35.25" hidden="false" customHeight="true" outlineLevel="0" collapsed="false">
      <c r="A118" s="34" t="n">
        <v>118</v>
      </c>
      <c r="B118" s="54" t="s">
        <v>338</v>
      </c>
      <c r="C118" s="92" t="s">
        <v>46</v>
      </c>
      <c r="D118" s="92" t="s">
        <v>32</v>
      </c>
      <c r="E118" s="92" t="s">
        <v>336</v>
      </c>
      <c r="F118" s="88" t="s">
        <v>88</v>
      </c>
      <c r="G118" s="88" t="s">
        <v>339</v>
      </c>
      <c r="H118" s="157" t="s">
        <v>340</v>
      </c>
      <c r="I118" s="196" t="n">
        <v>42440</v>
      </c>
      <c r="J118" s="40" t="n">
        <v>44713</v>
      </c>
      <c r="K118" s="69" t="str">
        <f aca="false">DATEDIF(I118,J118,"y")&amp;" years"&amp; DATEDIF(I118,J118,"YM")&amp;" months"</f>
        <v>6 years2 months</v>
      </c>
      <c r="L118" s="116" t="s">
        <v>341</v>
      </c>
      <c r="M118" s="84" t="n">
        <v>2288</v>
      </c>
      <c r="N118" s="44" t="n">
        <v>0</v>
      </c>
      <c r="O118" s="102" t="n">
        <v>125</v>
      </c>
      <c r="P118" s="46" t="n">
        <f aca="false">+M118+(O118*30)+N118</f>
        <v>6038</v>
      </c>
      <c r="Q118" s="74"/>
      <c r="R118" s="48"/>
      <c r="S118" s="96"/>
    </row>
    <row r="119" customFormat="false" ht="21.75" hidden="false" customHeight="true" outlineLevel="0" collapsed="false">
      <c r="A119" s="34" t="n">
        <v>119</v>
      </c>
      <c r="B119" s="54" t="s">
        <v>342</v>
      </c>
      <c r="C119" s="220" t="s">
        <v>18</v>
      </c>
      <c r="D119" s="92" t="s">
        <v>32</v>
      </c>
      <c r="E119" s="92" t="s">
        <v>343</v>
      </c>
      <c r="F119" s="88" t="s">
        <v>301</v>
      </c>
      <c r="G119" s="38" t="s">
        <v>27</v>
      </c>
      <c r="H119" s="188" t="s">
        <v>28</v>
      </c>
      <c r="I119" s="196" t="n">
        <v>42359</v>
      </c>
      <c r="J119" s="40" t="n">
        <v>44713</v>
      </c>
      <c r="K119" s="69" t="str">
        <f aca="false">DATEDIF(I119,J119,"y")&amp;" years"&amp; DATEDIF(I119,J119,"YM")&amp;" months"</f>
        <v>6 years5 months</v>
      </c>
      <c r="L119" s="70" t="n">
        <v>11.1</v>
      </c>
      <c r="M119" s="89" t="n">
        <v>17377</v>
      </c>
      <c r="N119" s="44" t="n">
        <v>0</v>
      </c>
      <c r="O119" s="221" t="n">
        <v>694</v>
      </c>
      <c r="P119" s="46" t="n">
        <f aca="false">+M119+(O119*30)+N119</f>
        <v>38197</v>
      </c>
      <c r="Q119" s="95" t="s">
        <v>344</v>
      </c>
      <c r="R119" s="48"/>
      <c r="S119" s="96"/>
    </row>
    <row r="120" customFormat="false" ht="33.75" hidden="false" customHeight="true" outlineLevel="0" collapsed="false">
      <c r="A120" s="34" t="n">
        <v>120</v>
      </c>
      <c r="B120" s="54" t="s">
        <v>345</v>
      </c>
      <c r="C120" s="92" t="s">
        <v>18</v>
      </c>
      <c r="D120" s="92" t="s">
        <v>32</v>
      </c>
      <c r="E120" s="92" t="s">
        <v>343</v>
      </c>
      <c r="F120" s="66" t="s">
        <v>112</v>
      </c>
      <c r="G120" s="54" t="s">
        <v>70</v>
      </c>
      <c r="H120" s="88" t="s">
        <v>346</v>
      </c>
      <c r="I120" s="196" t="n">
        <v>43725</v>
      </c>
      <c r="J120" s="40" t="n">
        <v>44713</v>
      </c>
      <c r="K120" s="69" t="str">
        <f aca="false">DATEDIF(I120,J120,"y")&amp;" years"&amp; DATEDIF(I120,J120,"YM")&amp;" months"</f>
        <v>2 years8 months</v>
      </c>
      <c r="L120" s="70" t="n">
        <v>23</v>
      </c>
      <c r="M120" s="89" t="n">
        <f aca="false">4000</f>
        <v>4000</v>
      </c>
      <c r="N120" s="44" t="n">
        <v>0</v>
      </c>
      <c r="O120" s="85" t="n">
        <v>243</v>
      </c>
      <c r="P120" s="46" t="n">
        <f aca="false">+M120+(O120*30)+N120</f>
        <v>11290</v>
      </c>
      <c r="Q120" s="95"/>
      <c r="R120" s="48"/>
      <c r="S120" s="96"/>
    </row>
    <row r="121" customFormat="false" ht="27" hidden="false" customHeight="true" outlineLevel="0" collapsed="false">
      <c r="A121" s="34" t="n">
        <v>121</v>
      </c>
      <c r="B121" s="54" t="s">
        <v>347</v>
      </c>
      <c r="C121" s="92" t="s">
        <v>18</v>
      </c>
      <c r="D121" s="92" t="s">
        <v>32</v>
      </c>
      <c r="E121" s="92" t="s">
        <v>343</v>
      </c>
      <c r="F121" s="88" t="s">
        <v>254</v>
      </c>
      <c r="G121" s="54" t="s">
        <v>70</v>
      </c>
      <c r="H121" s="88" t="s">
        <v>346</v>
      </c>
      <c r="I121" s="196" t="n">
        <v>41975</v>
      </c>
      <c r="J121" s="40" t="n">
        <v>44713</v>
      </c>
      <c r="K121" s="69" t="str">
        <f aca="false">DATEDIF(I121,J121,"y")&amp;" years"&amp; DATEDIF(I121,J121,"YM")&amp;" months"</f>
        <v>7 years5 months</v>
      </c>
      <c r="L121" s="70" t="n">
        <v>16.1</v>
      </c>
      <c r="M121" s="89" t="n">
        <f aca="false">4000</f>
        <v>4000</v>
      </c>
      <c r="N121" s="44" t="n">
        <v>0</v>
      </c>
      <c r="O121" s="85" t="n">
        <v>243</v>
      </c>
      <c r="P121" s="46" t="n">
        <f aca="false">+M121+(O121*30)+N121</f>
        <v>11290</v>
      </c>
      <c r="Q121" s="219" t="s">
        <v>348</v>
      </c>
      <c r="R121" s="48"/>
      <c r="S121" s="96"/>
    </row>
    <row r="122" customFormat="false" ht="18.75" hidden="false" customHeight="false" outlineLevel="0" collapsed="false">
      <c r="A122" s="34" t="n">
        <v>122</v>
      </c>
      <c r="B122" s="54" t="s">
        <v>349</v>
      </c>
      <c r="C122" s="92" t="s">
        <v>18</v>
      </c>
      <c r="D122" s="92" t="s">
        <v>32</v>
      </c>
      <c r="E122" s="92" t="s">
        <v>343</v>
      </c>
      <c r="F122" s="88" t="s">
        <v>265</v>
      </c>
      <c r="G122" s="54" t="s">
        <v>269</v>
      </c>
      <c r="H122" s="88" t="s">
        <v>327</v>
      </c>
      <c r="I122" s="196" t="n">
        <v>43847</v>
      </c>
      <c r="J122" s="40" t="n">
        <v>44713</v>
      </c>
      <c r="K122" s="69" t="str">
        <f aca="false">DATEDIF(I122,J122,"y")&amp;" years"&amp; DATEDIF(I122,J122,"YM")&amp;" months"</f>
        <v>2 years4 months</v>
      </c>
      <c r="L122" s="70" t="n">
        <v>20</v>
      </c>
      <c r="M122" s="89" t="n">
        <f aca="false">4000</f>
        <v>4000</v>
      </c>
      <c r="N122" s="44" t="n">
        <v>0</v>
      </c>
      <c r="O122" s="222" t="n">
        <v>193</v>
      </c>
      <c r="P122" s="46" t="n">
        <f aca="false">+M122+(O122*30)+N122</f>
        <v>9790</v>
      </c>
      <c r="Q122" s="219"/>
      <c r="R122" s="48"/>
      <c r="S122" s="96"/>
    </row>
    <row r="123" customFormat="false" ht="29.25" hidden="false" customHeight="true" outlineLevel="0" collapsed="false">
      <c r="A123" s="34" t="n">
        <v>123</v>
      </c>
      <c r="B123" s="54" t="s">
        <v>350</v>
      </c>
      <c r="C123" s="92" t="s">
        <v>18</v>
      </c>
      <c r="D123" s="92" t="s">
        <v>32</v>
      </c>
      <c r="E123" s="92" t="s">
        <v>343</v>
      </c>
      <c r="F123" s="66" t="s">
        <v>295</v>
      </c>
      <c r="G123" s="38" t="s">
        <v>27</v>
      </c>
      <c r="H123" s="38" t="s">
        <v>28</v>
      </c>
      <c r="I123" s="196" t="n">
        <v>44044</v>
      </c>
      <c r="J123" s="40" t="n">
        <v>44713</v>
      </c>
      <c r="K123" s="69" t="str">
        <f aca="false">DATEDIF(I123,J123,"y")&amp;" years"&amp; DATEDIF(I123,J123,"YM")&amp;" months"</f>
        <v>1 years10 months</v>
      </c>
      <c r="L123" s="70" t="n">
        <v>4</v>
      </c>
      <c r="M123" s="89" t="n">
        <v>4000</v>
      </c>
      <c r="N123" s="44" t="n">
        <v>0</v>
      </c>
      <c r="O123" s="85" t="n">
        <v>193</v>
      </c>
      <c r="P123" s="46" t="n">
        <f aca="false">+M123+(O123*30)+N123</f>
        <v>9790</v>
      </c>
      <c r="Q123" s="219"/>
      <c r="R123" s="48"/>
      <c r="S123" s="96"/>
      <c r="T123" s="52"/>
    </row>
    <row r="124" customFormat="false" ht="17.35" hidden="false" customHeight="false" outlineLevel="0" collapsed="false">
      <c r="A124" s="34" t="n">
        <v>124</v>
      </c>
      <c r="B124" s="158" t="s">
        <v>351</v>
      </c>
      <c r="C124" s="220" t="s">
        <v>18</v>
      </c>
      <c r="D124" s="92" t="s">
        <v>32</v>
      </c>
      <c r="E124" s="92" t="s">
        <v>343</v>
      </c>
      <c r="F124" s="157" t="s">
        <v>179</v>
      </c>
      <c r="G124" s="158" t="s">
        <v>269</v>
      </c>
      <c r="H124" s="157" t="s">
        <v>137</v>
      </c>
      <c r="I124" s="223" t="n">
        <v>43635</v>
      </c>
      <c r="J124" s="40" t="n">
        <v>44713</v>
      </c>
      <c r="K124" s="69" t="str">
        <f aca="false">DATEDIF(I124,J124,"y")&amp;" years"&amp; DATEDIF(I124,J124,"YM")&amp;" months"</f>
        <v>2 years11 months</v>
      </c>
      <c r="L124" s="70" t="n">
        <v>10.1</v>
      </c>
      <c r="M124" s="89" t="n">
        <f aca="false">4000</f>
        <v>4000</v>
      </c>
      <c r="N124" s="44" t="n">
        <v>0</v>
      </c>
      <c r="O124" s="85" t="n">
        <v>218</v>
      </c>
      <c r="P124" s="46" t="n">
        <f aca="false">+M124+(O124*30)+N124</f>
        <v>10540</v>
      </c>
      <c r="Q124" s="95" t="s">
        <v>352</v>
      </c>
      <c r="R124" s="48"/>
      <c r="S124" s="96"/>
      <c r="T124" s="52"/>
    </row>
    <row r="125" customFormat="false" ht="17.35" hidden="false" customHeight="false" outlineLevel="0" collapsed="false">
      <c r="A125" s="34" t="n">
        <v>125</v>
      </c>
      <c r="B125" s="54" t="s">
        <v>353</v>
      </c>
      <c r="C125" s="92" t="s">
        <v>18</v>
      </c>
      <c r="D125" s="92" t="s">
        <v>32</v>
      </c>
      <c r="E125" s="92" t="s">
        <v>343</v>
      </c>
      <c r="F125" s="157" t="s">
        <v>241</v>
      </c>
      <c r="G125" s="38" t="s">
        <v>27</v>
      </c>
      <c r="H125" s="38" t="s">
        <v>28</v>
      </c>
      <c r="I125" s="196" t="n">
        <v>43725</v>
      </c>
      <c r="J125" s="40" t="n">
        <v>44713</v>
      </c>
      <c r="K125" s="69" t="str">
        <f aca="false">DATEDIF(I125,J125,"y")&amp;" years"&amp; DATEDIF(I125,J125,"YM")&amp;" months"</f>
        <v>2 years8 months</v>
      </c>
      <c r="L125" s="70" t="n">
        <v>1.9</v>
      </c>
      <c r="M125" s="89" t="n">
        <f aca="false">3000</f>
        <v>3000</v>
      </c>
      <c r="N125" s="44" t="n">
        <v>0</v>
      </c>
      <c r="O125" s="85" t="n">
        <v>169</v>
      </c>
      <c r="P125" s="46" t="n">
        <f aca="false">+M125+(O125*30)+N125</f>
        <v>8070</v>
      </c>
      <c r="Q125" s="219"/>
      <c r="R125" s="48"/>
      <c r="S125" s="96"/>
      <c r="T125" s="52"/>
    </row>
    <row r="126" customFormat="false" ht="17.35" hidden="false" customHeight="false" outlineLevel="0" collapsed="false">
      <c r="A126" s="34" t="n">
        <v>126</v>
      </c>
      <c r="B126" s="54" t="s">
        <v>354</v>
      </c>
      <c r="C126" s="92" t="s">
        <v>46</v>
      </c>
      <c r="D126" s="92" t="s">
        <v>32</v>
      </c>
      <c r="E126" s="92" t="s">
        <v>343</v>
      </c>
      <c r="F126" s="88" t="s">
        <v>88</v>
      </c>
      <c r="G126" s="38" t="s">
        <v>27</v>
      </c>
      <c r="H126" s="38" t="s">
        <v>28</v>
      </c>
      <c r="I126" s="196" t="n">
        <v>44204</v>
      </c>
      <c r="J126" s="40" t="n">
        <v>44713</v>
      </c>
      <c r="K126" s="69" t="str">
        <f aca="false">DATEDIF(I126,J126,"y")&amp;" years"&amp; DATEDIF(I126,J126,"YM")&amp;" months"</f>
        <v>1 years4 months</v>
      </c>
      <c r="L126" s="70"/>
      <c r="M126" s="89" t="n">
        <v>2500</v>
      </c>
      <c r="N126" s="44" t="n">
        <v>0</v>
      </c>
      <c r="O126" s="85" t="n">
        <v>120</v>
      </c>
      <c r="P126" s="46" t="n">
        <f aca="false">+M126+(O126*30)+N126</f>
        <v>6100</v>
      </c>
      <c r="Q126" s="219" t="s">
        <v>355</v>
      </c>
      <c r="R126" s="50"/>
      <c r="S126" s="111"/>
      <c r="T126" s="52"/>
    </row>
    <row r="127" customFormat="false" ht="17.35" hidden="false" customHeight="false" outlineLevel="0" collapsed="false">
      <c r="A127" s="34" t="n">
        <v>127</v>
      </c>
      <c r="B127" s="67" t="s">
        <v>356</v>
      </c>
      <c r="C127" s="75" t="s">
        <v>18</v>
      </c>
      <c r="D127" s="75" t="s">
        <v>32</v>
      </c>
      <c r="E127" s="92" t="s">
        <v>343</v>
      </c>
      <c r="F127" s="66" t="s">
        <v>150</v>
      </c>
      <c r="G127" s="67" t="s">
        <v>238</v>
      </c>
      <c r="H127" s="38" t="s">
        <v>28</v>
      </c>
      <c r="I127" s="69" t="n">
        <v>43162</v>
      </c>
      <c r="J127" s="40" t="n">
        <v>44713</v>
      </c>
      <c r="K127" s="69" t="s">
        <v>357</v>
      </c>
      <c r="L127" s="115"/>
      <c r="M127" s="224" t="n">
        <v>6500</v>
      </c>
      <c r="N127" s="44" t="n">
        <v>0</v>
      </c>
      <c r="O127" s="225" t="n">
        <v>368</v>
      </c>
      <c r="P127" s="46" t="n">
        <f aca="false">+M127+(O127*30)+N127</f>
        <v>17540</v>
      </c>
      <c r="Q127" s="90" t="n">
        <v>921348141</v>
      </c>
      <c r="R127" s="50"/>
      <c r="S127" s="111"/>
      <c r="T127" s="52"/>
    </row>
    <row r="128" customFormat="false" ht="17.35" hidden="false" customHeight="false" outlineLevel="0" collapsed="false">
      <c r="A128" s="34" t="n">
        <v>128</v>
      </c>
      <c r="B128" s="54" t="s">
        <v>358</v>
      </c>
      <c r="C128" s="92" t="s">
        <v>46</v>
      </c>
      <c r="D128" s="92" t="s">
        <v>32</v>
      </c>
      <c r="E128" s="92" t="s">
        <v>359</v>
      </c>
      <c r="F128" s="88" t="s">
        <v>88</v>
      </c>
      <c r="G128" s="54" t="s">
        <v>269</v>
      </c>
      <c r="H128" s="88" t="s">
        <v>360</v>
      </c>
      <c r="I128" s="196" t="n">
        <v>43973</v>
      </c>
      <c r="J128" s="40" t="n">
        <v>44713</v>
      </c>
      <c r="K128" s="69" t="str">
        <f aca="false">DATEDIF(I128,J128,"y")&amp;" years"&amp; DATEDIF(I128,J128,"YM")&amp;" months"</f>
        <v>2 years0 months</v>
      </c>
      <c r="L128" s="226" t="n">
        <v>12.1</v>
      </c>
      <c r="M128" s="186" t="n">
        <v>2500</v>
      </c>
      <c r="N128" s="44" t="n">
        <v>0</v>
      </c>
      <c r="O128" s="227" t="n">
        <v>96</v>
      </c>
      <c r="P128" s="46" t="n">
        <f aca="false">+M128+(O128*30)+N128</f>
        <v>5380</v>
      </c>
      <c r="Q128" s="90"/>
      <c r="R128" s="50"/>
      <c r="S128" s="111"/>
      <c r="T128" s="52"/>
    </row>
    <row r="129" s="60" customFormat="true" ht="37.5" hidden="false" customHeight="false" outlineLevel="0" collapsed="false">
      <c r="A129" s="34" t="n">
        <v>129</v>
      </c>
      <c r="B129" s="54" t="s">
        <v>361</v>
      </c>
      <c r="C129" s="92" t="s">
        <v>18</v>
      </c>
      <c r="D129" s="92" t="s">
        <v>32</v>
      </c>
      <c r="E129" s="92" t="s">
        <v>359</v>
      </c>
      <c r="F129" s="88" t="s">
        <v>65</v>
      </c>
      <c r="G129" s="38" t="s">
        <v>27</v>
      </c>
      <c r="H129" s="88" t="s">
        <v>362</v>
      </c>
      <c r="I129" s="196" t="n">
        <v>44438</v>
      </c>
      <c r="J129" s="40" t="n">
        <v>44713</v>
      </c>
      <c r="K129" s="41" t="str">
        <f aca="false">DATEDIF(I129,J129,"y")&amp;" years"&amp; DATEDIF(I129,J129,"YM")&amp;" months"</f>
        <v>0 years9 months</v>
      </c>
      <c r="L129" s="35" t="n">
        <v>1</v>
      </c>
      <c r="M129" s="94" t="n">
        <v>3500</v>
      </c>
      <c r="N129" s="44" t="n">
        <v>0</v>
      </c>
      <c r="O129" s="228" t="n">
        <v>150</v>
      </c>
      <c r="P129" s="46" t="n">
        <f aca="false">+M129+(O129*30)+N129</f>
        <v>8000</v>
      </c>
      <c r="Q129" s="101" t="s">
        <v>363</v>
      </c>
      <c r="R129" s="50"/>
      <c r="S129" s="111"/>
      <c r="T129" s="132"/>
    </row>
    <row r="130" customFormat="false" ht="17.35" hidden="false" customHeight="false" outlineLevel="0" collapsed="false">
      <c r="A130" s="34" t="n">
        <v>130</v>
      </c>
      <c r="B130" s="54" t="s">
        <v>364</v>
      </c>
      <c r="C130" s="92" t="s">
        <v>18</v>
      </c>
      <c r="D130" s="92" t="s">
        <v>32</v>
      </c>
      <c r="E130" s="92" t="s">
        <v>359</v>
      </c>
      <c r="F130" s="88" t="s">
        <v>365</v>
      </c>
      <c r="G130" s="38" t="s">
        <v>27</v>
      </c>
      <c r="H130" s="88" t="s">
        <v>366</v>
      </c>
      <c r="I130" s="196" t="n">
        <v>44000</v>
      </c>
      <c r="J130" s="40" t="n">
        <v>44713</v>
      </c>
      <c r="K130" s="69" t="str">
        <f aca="false">DATEDIF(I130,J130,"y")&amp;" years"&amp; DATEDIF(I130,J130,"YM")&amp;" months"</f>
        <v>1 years11 months</v>
      </c>
      <c r="L130" s="115" t="n">
        <v>8.8</v>
      </c>
      <c r="M130" s="229" t="n">
        <v>4500</v>
      </c>
      <c r="N130" s="44" t="n">
        <v>0</v>
      </c>
      <c r="O130" s="178" t="n">
        <v>250</v>
      </c>
      <c r="P130" s="46" t="n">
        <f aca="false">+M130+(O130*30)+N130</f>
        <v>12000</v>
      </c>
      <c r="Q130" s="90"/>
      <c r="R130" s="50"/>
      <c r="S130" s="111"/>
      <c r="T130" s="52"/>
    </row>
    <row r="131" customFormat="false" ht="17.35" hidden="false" customHeight="false" outlineLevel="0" collapsed="false">
      <c r="A131" s="34" t="n">
        <v>131</v>
      </c>
      <c r="B131" s="54" t="s">
        <v>367</v>
      </c>
      <c r="C131" s="230" t="s">
        <v>18</v>
      </c>
      <c r="D131" s="92" t="s">
        <v>32</v>
      </c>
      <c r="E131" s="92" t="s">
        <v>359</v>
      </c>
      <c r="F131" s="231" t="s">
        <v>368</v>
      </c>
      <c r="G131" s="38" t="s">
        <v>27</v>
      </c>
      <c r="H131" s="38" t="s">
        <v>28</v>
      </c>
      <c r="I131" s="232" t="n">
        <v>43822</v>
      </c>
      <c r="J131" s="40" t="n">
        <v>44713</v>
      </c>
      <c r="K131" s="69" t="str">
        <f aca="false">DATEDIF(I131,J131,"y")&amp;" years"&amp; DATEDIF(I131,J131,"YM")&amp;" months"</f>
        <v>2 years5 months</v>
      </c>
      <c r="L131" s="70" t="n">
        <v>4</v>
      </c>
      <c r="M131" s="89" t="n">
        <v>2500</v>
      </c>
      <c r="N131" s="44" t="n">
        <v>0</v>
      </c>
      <c r="O131" s="233" t="n">
        <v>125</v>
      </c>
      <c r="P131" s="46" t="n">
        <f aca="false">+M131+(O131*30)+N131</f>
        <v>6250</v>
      </c>
      <c r="Q131" s="90" t="s">
        <v>369</v>
      </c>
      <c r="R131" s="50"/>
      <c r="S131" s="111"/>
      <c r="T131" s="112"/>
      <c r="U131" s="91"/>
      <c r="V131" s="91"/>
      <c r="W131" s="91"/>
      <c r="X131" s="91"/>
      <c r="Y131" s="91"/>
      <c r="Z131" s="91"/>
      <c r="AA131" s="91"/>
      <c r="AB131" s="91"/>
    </row>
    <row r="132" customFormat="false" ht="17.35" hidden="false" customHeight="false" outlineLevel="0" collapsed="false">
      <c r="A132" s="34" t="n">
        <v>132</v>
      </c>
      <c r="B132" s="54" t="s">
        <v>370</v>
      </c>
      <c r="C132" s="92" t="s">
        <v>18</v>
      </c>
      <c r="D132" s="92" t="s">
        <v>32</v>
      </c>
      <c r="E132" s="92" t="s">
        <v>359</v>
      </c>
      <c r="F132" s="88" t="s">
        <v>271</v>
      </c>
      <c r="G132" s="54"/>
      <c r="H132" s="38" t="s">
        <v>28</v>
      </c>
      <c r="I132" s="196" t="n">
        <v>43516</v>
      </c>
      <c r="J132" s="40" t="n">
        <v>44713</v>
      </c>
      <c r="K132" s="69" t="str">
        <f aca="false">DATEDIF(I132,J132,"y")&amp;" years"&amp; DATEDIF(I132,J132,"YM")&amp;" months"</f>
        <v>3 years3 months</v>
      </c>
      <c r="L132" s="116" t="n">
        <v>4</v>
      </c>
      <c r="M132" s="89" t="n">
        <v>2500</v>
      </c>
      <c r="N132" s="44" t="n">
        <v>0</v>
      </c>
      <c r="O132" s="222" t="n">
        <v>125</v>
      </c>
      <c r="P132" s="46" t="n">
        <f aca="false">+M132+(O132*30)+N132</f>
        <v>6250</v>
      </c>
      <c r="Q132" s="90"/>
      <c r="R132" s="50"/>
      <c r="S132" s="111"/>
      <c r="T132" s="52"/>
    </row>
    <row r="133" customFormat="false" ht="32.8" hidden="false" customHeight="false" outlineLevel="0" collapsed="false">
      <c r="A133" s="34" t="n">
        <v>133</v>
      </c>
      <c r="B133" s="54" t="s">
        <v>371</v>
      </c>
      <c r="C133" s="92" t="s">
        <v>18</v>
      </c>
      <c r="D133" s="92" t="s">
        <v>32</v>
      </c>
      <c r="E133" s="92" t="s">
        <v>359</v>
      </c>
      <c r="F133" s="88" t="s">
        <v>304</v>
      </c>
      <c r="G133" s="209" t="s">
        <v>27</v>
      </c>
      <c r="H133" s="66" t="s">
        <v>372</v>
      </c>
      <c r="I133" s="234" t="n">
        <v>43967</v>
      </c>
      <c r="J133" s="40" t="n">
        <v>44713</v>
      </c>
      <c r="K133" s="69" t="str">
        <f aca="false">DATEDIF(I133,J133,"y")&amp;" years"&amp; DATEDIF(I133,J133,"YM")&amp;" months"</f>
        <v>2 years0 months</v>
      </c>
      <c r="L133" s="70" t="n">
        <v>1.1</v>
      </c>
      <c r="M133" s="89" t="n">
        <v>2500</v>
      </c>
      <c r="N133" s="44" t="n">
        <v>0</v>
      </c>
      <c r="O133" s="227" t="n">
        <v>125</v>
      </c>
      <c r="P133" s="46" t="n">
        <f aca="false">+M133+(O133*30)+N133</f>
        <v>6250</v>
      </c>
      <c r="Q133" s="90" t="s">
        <v>373</v>
      </c>
      <c r="R133" s="50"/>
      <c r="S133" s="111"/>
      <c r="T133" s="52"/>
    </row>
    <row r="134" customFormat="false" ht="32.8" hidden="false" customHeight="false" outlineLevel="0" collapsed="false">
      <c r="A134" s="34" t="n">
        <v>134</v>
      </c>
      <c r="B134" s="54" t="s">
        <v>374</v>
      </c>
      <c r="C134" s="92" t="s">
        <v>46</v>
      </c>
      <c r="D134" s="92" t="s">
        <v>32</v>
      </c>
      <c r="E134" s="92" t="s">
        <v>359</v>
      </c>
      <c r="F134" s="88" t="s">
        <v>288</v>
      </c>
      <c r="G134" s="38" t="s">
        <v>27</v>
      </c>
      <c r="H134" s="88" t="s">
        <v>204</v>
      </c>
      <c r="I134" s="196" t="n">
        <v>43967</v>
      </c>
      <c r="J134" s="40" t="n">
        <v>44713</v>
      </c>
      <c r="K134" s="69" t="str">
        <f aca="false">DATEDIF(I134,J134,"y")&amp;" years"&amp; DATEDIF(I134,J134,"YM")&amp;" months"</f>
        <v>2 years0 months</v>
      </c>
      <c r="L134" s="70" t="n">
        <v>1.1</v>
      </c>
      <c r="M134" s="89" t="n">
        <v>2500</v>
      </c>
      <c r="N134" s="44" t="n">
        <v>0</v>
      </c>
      <c r="O134" s="235" t="n">
        <v>100</v>
      </c>
      <c r="P134" s="46" t="n">
        <f aca="false">+M134+(O134*30)+N134</f>
        <v>5500</v>
      </c>
      <c r="Q134" s="90" t="s">
        <v>375</v>
      </c>
      <c r="R134" s="50"/>
      <c r="S134" s="111"/>
      <c r="T134" s="236"/>
      <c r="AA134" s="96"/>
      <c r="AB134" s="98"/>
      <c r="AC134" s="91"/>
      <c r="AD134" s="91"/>
      <c r="AE134" s="91"/>
      <c r="AF134" s="91"/>
      <c r="AG134" s="91"/>
      <c r="AH134" s="91"/>
      <c r="AI134" s="91"/>
      <c r="AJ134" s="91"/>
      <c r="AK134" s="91"/>
      <c r="AL134" s="91"/>
      <c r="AM134" s="91"/>
      <c r="AN134" s="91"/>
      <c r="AO134" s="91"/>
      <c r="AP134" s="91"/>
      <c r="AQ134" s="91"/>
      <c r="AR134" s="91"/>
      <c r="AS134" s="91"/>
      <c r="AT134" s="91"/>
      <c r="AU134" s="91"/>
      <c r="AV134" s="91"/>
    </row>
    <row r="135" customFormat="false" ht="33.75" hidden="false" customHeight="true" outlineLevel="0" collapsed="false">
      <c r="A135" s="34" t="n">
        <v>135</v>
      </c>
      <c r="B135" s="54" t="s">
        <v>376</v>
      </c>
      <c r="C135" s="92" t="s">
        <v>18</v>
      </c>
      <c r="D135" s="92" t="s">
        <v>32</v>
      </c>
      <c r="E135" s="92" t="s">
        <v>359</v>
      </c>
      <c r="F135" s="88" t="s">
        <v>251</v>
      </c>
      <c r="G135" s="38" t="s">
        <v>27</v>
      </c>
      <c r="H135" s="188" t="s">
        <v>28</v>
      </c>
      <c r="I135" s="196" t="n">
        <v>43846</v>
      </c>
      <c r="J135" s="40" t="n">
        <v>44713</v>
      </c>
      <c r="K135" s="69" t="str">
        <f aca="false">DATEDIF(I135,J135,"y")&amp;" years"&amp; DATEDIF(I135,J135,"YM")&amp;" months"</f>
        <v>2 years4 months</v>
      </c>
      <c r="L135" s="70" t="n">
        <v>1.5</v>
      </c>
      <c r="M135" s="89" t="n">
        <v>2500</v>
      </c>
      <c r="N135" s="44" t="n">
        <v>0</v>
      </c>
      <c r="O135" s="237" t="n">
        <v>116</v>
      </c>
      <c r="P135" s="46" t="n">
        <f aca="false">+M135+(O135*30)+N135</f>
        <v>5980</v>
      </c>
      <c r="Q135" s="90"/>
      <c r="R135" s="50"/>
      <c r="S135" s="111"/>
      <c r="T135" s="52"/>
    </row>
    <row r="136" s="33" customFormat="true" ht="29.25" hidden="false" customHeight="true" outlineLevel="0" collapsed="false">
      <c r="A136" s="34" t="n">
        <v>136</v>
      </c>
      <c r="B136" s="133" t="s">
        <v>377</v>
      </c>
      <c r="C136" s="134" t="s">
        <v>18</v>
      </c>
      <c r="D136" s="134" t="s">
        <v>32</v>
      </c>
      <c r="E136" s="134" t="s">
        <v>359</v>
      </c>
      <c r="F136" s="135" t="s">
        <v>378</v>
      </c>
      <c r="G136" s="133"/>
      <c r="H136" s="135"/>
      <c r="I136" s="238" t="n">
        <v>43811</v>
      </c>
      <c r="J136" s="138" t="n">
        <v>44713</v>
      </c>
      <c r="K136" s="139" t="str">
        <f aca="false">DATEDIF(I136,J136,"y")&amp;" years"&amp; DATEDIF(I136,J136,"YM")&amp;" months"</f>
        <v>2 years5 months</v>
      </c>
      <c r="L136" s="140" t="n">
        <v>6.1</v>
      </c>
      <c r="M136" s="141" t="n">
        <v>4000</v>
      </c>
      <c r="N136" s="44" t="n">
        <v>0</v>
      </c>
      <c r="O136" s="142" t="n">
        <v>258</v>
      </c>
      <c r="P136" s="46" t="n">
        <f aca="false">+M136+(O136*30)+N136</f>
        <v>11740</v>
      </c>
      <c r="Q136" s="239" t="s">
        <v>379</v>
      </c>
      <c r="R136" s="50"/>
      <c r="S136" s="111"/>
      <c r="T136" s="32"/>
    </row>
    <row r="137" s="98" customFormat="true" ht="37.5" hidden="false" customHeight="false" outlineLevel="0" collapsed="false">
      <c r="A137" s="34" t="n">
        <v>137</v>
      </c>
      <c r="B137" s="54" t="s">
        <v>380</v>
      </c>
      <c r="C137" s="92" t="s">
        <v>18</v>
      </c>
      <c r="D137" s="92" t="s">
        <v>32</v>
      </c>
      <c r="E137" s="92" t="s">
        <v>359</v>
      </c>
      <c r="F137" s="88" t="s">
        <v>381</v>
      </c>
      <c r="G137" s="38" t="s">
        <v>27</v>
      </c>
      <c r="H137" s="88" t="s">
        <v>85</v>
      </c>
      <c r="I137" s="196" t="n">
        <v>43990</v>
      </c>
      <c r="J137" s="40" t="n">
        <v>44713</v>
      </c>
      <c r="K137" s="69" t="str">
        <f aca="false">DATEDIF(I137,J137,"y")&amp;" years"&amp; DATEDIF(I137,J137,"YM")&amp;" months"</f>
        <v>1 years11 months</v>
      </c>
      <c r="L137" s="70" t="n">
        <v>5</v>
      </c>
      <c r="M137" s="89" t="n">
        <v>2500</v>
      </c>
      <c r="N137" s="44" t="n">
        <v>0</v>
      </c>
      <c r="O137" s="222" t="n">
        <v>125</v>
      </c>
      <c r="P137" s="46" t="n">
        <f aca="false">+M137+(O137*30)+N137</f>
        <v>6250</v>
      </c>
      <c r="Q137" s="90" t="s">
        <v>382</v>
      </c>
      <c r="R137" s="50"/>
      <c r="S137" s="111"/>
      <c r="T137" s="52"/>
      <c r="U137" s="1"/>
      <c r="V137" s="1"/>
      <c r="W137" s="1"/>
      <c r="X137" s="1"/>
      <c r="Y137" s="1"/>
      <c r="Z137" s="1"/>
      <c r="AA137" s="1"/>
      <c r="AB137" s="1"/>
    </row>
    <row r="138" customFormat="false" ht="36.75" hidden="false" customHeight="true" outlineLevel="0" collapsed="false">
      <c r="A138" s="34" t="n">
        <v>138</v>
      </c>
      <c r="B138" s="54" t="s">
        <v>383</v>
      </c>
      <c r="C138" s="92" t="s">
        <v>18</v>
      </c>
      <c r="D138" s="92" t="s">
        <v>32</v>
      </c>
      <c r="E138" s="92" t="s">
        <v>359</v>
      </c>
      <c r="F138" s="88" t="s">
        <v>381</v>
      </c>
      <c r="G138" s="54" t="s">
        <v>70</v>
      </c>
      <c r="H138" s="88" t="s">
        <v>327</v>
      </c>
      <c r="I138" s="196" t="n">
        <v>43017</v>
      </c>
      <c r="J138" s="40" t="n">
        <v>44713</v>
      </c>
      <c r="K138" s="69" t="str">
        <f aca="false">DATEDIF(I138,J138,"y")&amp;" years"&amp; DATEDIF(I138,J138,"YM")&amp;" months"</f>
        <v>4 years7 months</v>
      </c>
      <c r="L138" s="70" t="n">
        <v>31</v>
      </c>
      <c r="M138" s="89" t="n">
        <v>4000</v>
      </c>
      <c r="N138" s="44" t="n">
        <v>0</v>
      </c>
      <c r="O138" s="222" t="n">
        <v>283</v>
      </c>
      <c r="P138" s="46" t="n">
        <f aca="false">+M138+(O138*30)+N138</f>
        <v>12490</v>
      </c>
      <c r="Q138" s="90"/>
      <c r="R138" s="50"/>
      <c r="S138" s="111"/>
      <c r="T138" s="52"/>
    </row>
    <row r="139" customFormat="false" ht="37.5" hidden="false" customHeight="true" outlineLevel="0" collapsed="false">
      <c r="A139" s="34" t="n">
        <v>139</v>
      </c>
      <c r="B139" s="54" t="s">
        <v>384</v>
      </c>
      <c r="C139" s="92" t="s">
        <v>18</v>
      </c>
      <c r="D139" s="92" t="s">
        <v>32</v>
      </c>
      <c r="E139" s="92" t="s">
        <v>359</v>
      </c>
      <c r="F139" s="88" t="s">
        <v>385</v>
      </c>
      <c r="G139" s="38" t="s">
        <v>27</v>
      </c>
      <c r="H139" s="38" t="s">
        <v>28</v>
      </c>
      <c r="I139" s="196" t="n">
        <v>44051</v>
      </c>
      <c r="J139" s="40" t="n">
        <v>44713</v>
      </c>
      <c r="K139" s="69" t="str">
        <f aca="false">DATEDIF(I139,J139,"y")&amp;" years"&amp; DATEDIF(I139,J139,"YM")&amp;" months"</f>
        <v>1 years9 months</v>
      </c>
      <c r="L139" s="115" t="n">
        <v>6.3</v>
      </c>
      <c r="M139" s="186" t="n">
        <v>4000</v>
      </c>
      <c r="N139" s="44" t="n">
        <v>0</v>
      </c>
      <c r="O139" s="227" t="n">
        <v>250</v>
      </c>
      <c r="P139" s="46" t="n">
        <f aca="false">+M139+(O139*30)+N139</f>
        <v>11500</v>
      </c>
      <c r="Q139" s="90" t="s">
        <v>386</v>
      </c>
      <c r="R139" s="50"/>
      <c r="S139" s="111"/>
      <c r="T139" s="52"/>
    </row>
    <row r="140" customFormat="false" ht="17.35" hidden="false" customHeight="false" outlineLevel="0" collapsed="false">
      <c r="A140" s="34" t="n">
        <v>140</v>
      </c>
      <c r="B140" s="54" t="s">
        <v>387</v>
      </c>
      <c r="C140" s="92" t="s">
        <v>46</v>
      </c>
      <c r="D140" s="92" t="s">
        <v>32</v>
      </c>
      <c r="E140" s="92" t="s">
        <v>359</v>
      </c>
      <c r="F140" s="88" t="s">
        <v>179</v>
      </c>
      <c r="G140" s="54" t="s">
        <v>269</v>
      </c>
      <c r="H140" s="82" t="s">
        <v>137</v>
      </c>
      <c r="I140" s="196" t="n">
        <v>43811</v>
      </c>
      <c r="J140" s="40" t="n">
        <v>44713</v>
      </c>
      <c r="K140" s="69" t="str">
        <f aca="false">DATEDIF(I140,J140,"y")&amp;" years"&amp; DATEDIF(I140,J140,"YM")&amp;" months"</f>
        <v>2 years5 months</v>
      </c>
      <c r="L140" s="115" t="n">
        <v>9</v>
      </c>
      <c r="M140" s="186" t="n">
        <v>4000</v>
      </c>
      <c r="N140" s="44" t="n">
        <v>0</v>
      </c>
      <c r="O140" s="227" t="n">
        <v>250</v>
      </c>
      <c r="P140" s="46" t="n">
        <f aca="false">+M140+(O140*30)+N140</f>
        <v>11500</v>
      </c>
      <c r="Q140" s="90"/>
      <c r="R140" s="50"/>
      <c r="S140" s="111"/>
      <c r="T140" s="52"/>
    </row>
    <row r="141" customFormat="false" ht="17.35" hidden="false" customHeight="false" outlineLevel="0" collapsed="false">
      <c r="A141" s="34" t="n">
        <v>141</v>
      </c>
      <c r="B141" s="54" t="s">
        <v>388</v>
      </c>
      <c r="C141" s="92" t="s">
        <v>18</v>
      </c>
      <c r="D141" s="92" t="s">
        <v>32</v>
      </c>
      <c r="E141" s="92" t="s">
        <v>359</v>
      </c>
      <c r="F141" s="88" t="s">
        <v>179</v>
      </c>
      <c r="G141" s="38" t="s">
        <v>389</v>
      </c>
      <c r="H141" s="82" t="s">
        <v>137</v>
      </c>
      <c r="I141" s="234" t="n">
        <v>43811</v>
      </c>
      <c r="J141" s="40" t="n">
        <v>44713</v>
      </c>
      <c r="K141" s="69" t="str">
        <f aca="false">DATEDIF(I141,J141,"y")&amp;" years"&amp; DATEDIF(I141,J141,"YM")&amp;" months"</f>
        <v>2 years5 months</v>
      </c>
      <c r="L141" s="115" t="n">
        <v>9.2</v>
      </c>
      <c r="M141" s="186" t="n">
        <v>4000</v>
      </c>
      <c r="N141" s="44" t="n">
        <v>0</v>
      </c>
      <c r="O141" s="227" t="n">
        <v>241</v>
      </c>
      <c r="P141" s="46" t="n">
        <f aca="false">+M141+(O141*30)+N141</f>
        <v>11230</v>
      </c>
      <c r="Q141" s="185" t="s">
        <v>390</v>
      </c>
      <c r="R141" s="50"/>
      <c r="S141" s="111"/>
    </row>
    <row r="142" customFormat="false" ht="17.35" hidden="false" customHeight="false" outlineLevel="0" collapsed="false">
      <c r="A142" s="34" t="n">
        <v>142</v>
      </c>
      <c r="B142" s="54" t="s">
        <v>391</v>
      </c>
      <c r="C142" s="92" t="s">
        <v>18</v>
      </c>
      <c r="D142" s="92" t="s">
        <v>32</v>
      </c>
      <c r="E142" s="92" t="s">
        <v>359</v>
      </c>
      <c r="F142" s="88" t="s">
        <v>301</v>
      </c>
      <c r="G142" s="38" t="s">
        <v>27</v>
      </c>
      <c r="H142" s="38" t="s">
        <v>28</v>
      </c>
      <c r="I142" s="196" t="n">
        <v>44216</v>
      </c>
      <c r="J142" s="40" t="n">
        <v>44713</v>
      </c>
      <c r="K142" s="69" t="str">
        <f aca="false">DATEDIF(I142,J142,"y")&amp;" years"&amp; DATEDIF(I142,J142,"YM")&amp;" months"</f>
        <v>1 years4 months</v>
      </c>
      <c r="L142" s="226" t="n">
        <v>13.4</v>
      </c>
      <c r="M142" s="186" t="n">
        <v>16880</v>
      </c>
      <c r="N142" s="44" t="n">
        <v>0</v>
      </c>
      <c r="O142" s="110" t="n">
        <v>673</v>
      </c>
      <c r="P142" s="46" t="n">
        <f aca="false">+M142+(O142*30)+N142</f>
        <v>37070</v>
      </c>
      <c r="Q142" s="90"/>
      <c r="R142" s="50"/>
      <c r="S142" s="111"/>
    </row>
    <row r="143" customFormat="false" ht="17.35" hidden="false" customHeight="false" outlineLevel="0" collapsed="false">
      <c r="A143" s="34" t="n">
        <v>143</v>
      </c>
      <c r="B143" s="67" t="s">
        <v>392</v>
      </c>
      <c r="C143" s="75" t="s">
        <v>18</v>
      </c>
      <c r="D143" s="75" t="s">
        <v>32</v>
      </c>
      <c r="E143" s="75" t="s">
        <v>359</v>
      </c>
      <c r="F143" s="66" t="s">
        <v>112</v>
      </c>
      <c r="G143" s="80" t="s">
        <v>70</v>
      </c>
      <c r="H143" s="88" t="s">
        <v>327</v>
      </c>
      <c r="I143" s="69" t="n">
        <v>44322</v>
      </c>
      <c r="J143" s="40" t="n">
        <v>44713</v>
      </c>
      <c r="K143" s="69" t="str">
        <f aca="false">DATEDIF(I143,J143,"y")&amp;" years"&amp; DATEDIF(I143,J143,"YM")&amp;" months"</f>
        <v>1 years0 months</v>
      </c>
      <c r="L143" s="70"/>
      <c r="M143" s="77" t="n">
        <v>7000</v>
      </c>
      <c r="N143" s="44" t="n">
        <v>0</v>
      </c>
      <c r="O143" s="147" t="n">
        <v>245</v>
      </c>
      <c r="P143" s="46" t="n">
        <f aca="false">+M143+(O143*30)+N143</f>
        <v>14350</v>
      </c>
      <c r="Q143" s="90"/>
      <c r="R143" s="50"/>
      <c r="S143" s="111"/>
    </row>
    <row r="144" customFormat="false" ht="21" hidden="false" customHeight="true" outlineLevel="0" collapsed="false">
      <c r="A144" s="34" t="n">
        <v>144</v>
      </c>
      <c r="B144" s="67" t="s">
        <v>393</v>
      </c>
      <c r="C144" s="75" t="s">
        <v>18</v>
      </c>
      <c r="D144" s="75" t="s">
        <v>32</v>
      </c>
      <c r="E144" s="75" t="s">
        <v>394</v>
      </c>
      <c r="F144" s="82" t="s">
        <v>301</v>
      </c>
      <c r="G144" s="38" t="s">
        <v>27</v>
      </c>
      <c r="H144" s="38" t="s">
        <v>28</v>
      </c>
      <c r="I144" s="240" t="n">
        <v>42333</v>
      </c>
      <c r="J144" s="40" t="n">
        <v>44713</v>
      </c>
      <c r="K144" s="69" t="str">
        <f aca="false">DATEDIF(I144,J144,"y")&amp;" years"&amp; DATEDIF(I144,J144,"YM")&amp;" months"</f>
        <v>6 years6 months</v>
      </c>
      <c r="L144" s="67" t="n">
        <v>17</v>
      </c>
      <c r="M144" s="94" t="n">
        <v>17174</v>
      </c>
      <c r="N144" s="44" t="n">
        <v>0</v>
      </c>
      <c r="O144" s="129" t="n">
        <v>687</v>
      </c>
      <c r="P144" s="46" t="n">
        <f aca="false">+M144+(O144*30)+N144</f>
        <v>37784</v>
      </c>
      <c r="Q144" s="74" t="s">
        <v>395</v>
      </c>
      <c r="R144" s="48"/>
      <c r="S144" s="96"/>
    </row>
    <row r="145" customFormat="false" ht="17.35" hidden="false" customHeight="false" outlineLevel="0" collapsed="false">
      <c r="A145" s="34" t="n">
        <v>145</v>
      </c>
      <c r="B145" s="67" t="s">
        <v>396</v>
      </c>
      <c r="C145" s="75" t="s">
        <v>18</v>
      </c>
      <c r="D145" s="75" t="s">
        <v>32</v>
      </c>
      <c r="E145" s="75" t="s">
        <v>394</v>
      </c>
      <c r="F145" s="82" t="s">
        <v>247</v>
      </c>
      <c r="G145" s="80" t="s">
        <v>397</v>
      </c>
      <c r="H145" s="38" t="s">
        <v>28</v>
      </c>
      <c r="I145" s="240" t="n">
        <v>44693</v>
      </c>
      <c r="J145" s="40" t="n">
        <v>44713</v>
      </c>
      <c r="K145" s="69" t="str">
        <f aca="false">DATEDIF(I145,J145,"y")&amp;" years"&amp; DATEDIF(I145,J145,"YM")&amp;" months"</f>
        <v>0 years0 months</v>
      </c>
      <c r="L145" s="67" t="n">
        <v>10</v>
      </c>
      <c r="M145" s="94" t="n">
        <v>8550</v>
      </c>
      <c r="N145" s="44" t="n">
        <v>0</v>
      </c>
      <c r="O145" s="129" t="n">
        <v>525</v>
      </c>
      <c r="P145" s="46" t="n">
        <f aca="false">+M145+(O145*30)+N145</f>
        <v>24300</v>
      </c>
      <c r="Q145" s="74"/>
      <c r="R145" s="48"/>
      <c r="S145" s="96"/>
    </row>
    <row r="146" customFormat="false" ht="17.35" hidden="false" customHeight="false" outlineLevel="0" collapsed="false">
      <c r="A146" s="34" t="n">
        <v>146</v>
      </c>
      <c r="B146" s="67" t="s">
        <v>398</v>
      </c>
      <c r="C146" s="75" t="s">
        <v>18</v>
      </c>
      <c r="D146" s="75" t="s">
        <v>32</v>
      </c>
      <c r="E146" s="75" t="s">
        <v>394</v>
      </c>
      <c r="F146" s="82" t="s">
        <v>150</v>
      </c>
      <c r="G146" s="38" t="s">
        <v>27</v>
      </c>
      <c r="H146" s="38" t="s">
        <v>28</v>
      </c>
      <c r="I146" s="240" t="n">
        <v>44166</v>
      </c>
      <c r="J146" s="40" t="n">
        <v>44713</v>
      </c>
      <c r="K146" s="69" t="str">
        <f aca="false">DATEDIF(I146,J146,"y")&amp;" years"&amp; DATEDIF(I146,J146,"YM")&amp;" months"</f>
        <v>1 years6 months</v>
      </c>
      <c r="L146" s="67" t="n">
        <v>4.9</v>
      </c>
      <c r="M146" s="94" t="n">
        <v>7500</v>
      </c>
      <c r="N146" s="44" t="n">
        <v>0</v>
      </c>
      <c r="O146" s="102" t="n">
        <v>375</v>
      </c>
      <c r="P146" s="46" t="n">
        <f aca="false">+M146+(O146*30)+N146</f>
        <v>18750</v>
      </c>
      <c r="Q146" s="74" t="s">
        <v>399</v>
      </c>
      <c r="R146" s="48"/>
      <c r="S146" s="96"/>
    </row>
    <row r="147" customFormat="false" ht="17.35" hidden="false" customHeight="false" outlineLevel="0" collapsed="false">
      <c r="A147" s="34" t="n">
        <v>147</v>
      </c>
      <c r="B147" s="67" t="s">
        <v>400</v>
      </c>
      <c r="C147" s="75" t="s">
        <v>18</v>
      </c>
      <c r="D147" s="75" t="s">
        <v>32</v>
      </c>
      <c r="E147" s="75" t="s">
        <v>394</v>
      </c>
      <c r="F147" s="82" t="s">
        <v>217</v>
      </c>
      <c r="G147" s="80" t="s">
        <v>70</v>
      </c>
      <c r="H147" s="158" t="s">
        <v>401</v>
      </c>
      <c r="I147" s="240" t="n">
        <v>43122</v>
      </c>
      <c r="J147" s="40" t="n">
        <v>44713</v>
      </c>
      <c r="K147" s="69" t="str">
        <f aca="false">DATEDIF(I147,J147,"y")&amp;" years"&amp; DATEDIF(I147,J147,"YM")&amp;" months"</f>
        <v>4 years4 months</v>
      </c>
      <c r="L147" s="70" t="n">
        <v>22</v>
      </c>
      <c r="M147" s="89" t="n">
        <f aca="false">(7500)</f>
        <v>7500</v>
      </c>
      <c r="N147" s="44" t="n">
        <v>0</v>
      </c>
      <c r="O147" s="102" t="n">
        <v>383</v>
      </c>
      <c r="P147" s="46" t="n">
        <f aca="false">+M147+(O147*30)+N147</f>
        <v>18990</v>
      </c>
      <c r="Q147" s="74"/>
      <c r="R147" s="48"/>
      <c r="S147" s="96"/>
    </row>
    <row r="148" customFormat="false" ht="37.5" hidden="false" customHeight="false" outlineLevel="0" collapsed="false">
      <c r="A148" s="34" t="n">
        <v>148</v>
      </c>
      <c r="B148" s="67" t="s">
        <v>402</v>
      </c>
      <c r="C148" s="75" t="s">
        <v>18</v>
      </c>
      <c r="D148" s="75" t="s">
        <v>32</v>
      </c>
      <c r="E148" s="75" t="s">
        <v>394</v>
      </c>
      <c r="F148" s="82" t="s">
        <v>365</v>
      </c>
      <c r="G148" s="38" t="s">
        <v>27</v>
      </c>
      <c r="H148" s="82" t="s">
        <v>403</v>
      </c>
      <c r="I148" s="240" t="n">
        <v>44004</v>
      </c>
      <c r="J148" s="40" t="n">
        <v>44713</v>
      </c>
      <c r="K148" s="69" t="str">
        <f aca="false">DATEDIF(I148,J148,"y")&amp;" years"&amp; DATEDIF(I148,J148,"YM")&amp;" months"</f>
        <v>1 years11 months</v>
      </c>
      <c r="L148" s="70" t="n">
        <v>1</v>
      </c>
      <c r="M148" s="89" t="n">
        <v>6000</v>
      </c>
      <c r="N148" s="44" t="n">
        <v>0</v>
      </c>
      <c r="O148" s="102" t="n">
        <v>285</v>
      </c>
      <c r="P148" s="46" t="n">
        <f aca="false">+M148+(O148*30)+N148</f>
        <v>14550</v>
      </c>
      <c r="Q148" s="74"/>
      <c r="R148" s="48"/>
      <c r="S148" s="96"/>
    </row>
    <row r="149" customFormat="false" ht="18.75" hidden="false" customHeight="false" outlineLevel="0" collapsed="false">
      <c r="A149" s="34" t="n">
        <v>149</v>
      </c>
      <c r="B149" s="67" t="s">
        <v>404</v>
      </c>
      <c r="C149" s="75" t="s">
        <v>46</v>
      </c>
      <c r="D149" s="75" t="s">
        <v>32</v>
      </c>
      <c r="E149" s="75" t="s">
        <v>394</v>
      </c>
      <c r="F149" s="82" t="s">
        <v>368</v>
      </c>
      <c r="G149" s="38" t="s">
        <v>27</v>
      </c>
      <c r="H149" s="38" t="s">
        <v>28</v>
      </c>
      <c r="I149" s="240" t="n">
        <v>44105</v>
      </c>
      <c r="J149" s="40" t="n">
        <v>44713</v>
      </c>
      <c r="K149" s="69" t="str">
        <f aca="false">DATEDIF(I149,J149,"y")&amp;" years"&amp; DATEDIF(I149,J149,"YM")&amp;" months"</f>
        <v>1 years8 months</v>
      </c>
      <c r="L149" s="116" t="s">
        <v>119</v>
      </c>
      <c r="M149" s="89" t="n">
        <v>2500</v>
      </c>
      <c r="N149" s="44" t="n">
        <v>0</v>
      </c>
      <c r="O149" s="102" t="n">
        <v>174</v>
      </c>
      <c r="P149" s="46" t="n">
        <f aca="false">+M149+(O149*30)+N149</f>
        <v>7720</v>
      </c>
      <c r="Q149" s="74" t="s">
        <v>405</v>
      </c>
      <c r="R149" s="48"/>
      <c r="S149" s="96"/>
    </row>
    <row r="150" customFormat="false" ht="25.5" hidden="false" customHeight="true" outlineLevel="0" collapsed="false">
      <c r="A150" s="34" t="n">
        <v>150</v>
      </c>
      <c r="B150" s="67" t="s">
        <v>406</v>
      </c>
      <c r="C150" s="75" t="s">
        <v>46</v>
      </c>
      <c r="D150" s="75" t="s">
        <v>32</v>
      </c>
      <c r="E150" s="75" t="s">
        <v>394</v>
      </c>
      <c r="F150" s="82" t="s">
        <v>288</v>
      </c>
      <c r="G150" s="80"/>
      <c r="H150" s="82"/>
      <c r="I150" s="240" t="n">
        <v>44105</v>
      </c>
      <c r="J150" s="40" t="n">
        <v>44713</v>
      </c>
      <c r="K150" s="69" t="str">
        <f aca="false">DATEDIF(I150,J150,"y")&amp;" years"&amp; DATEDIF(I150,J150,"YM")&amp;" months"</f>
        <v>1 years8 months</v>
      </c>
      <c r="L150" s="241" t="s">
        <v>119</v>
      </c>
      <c r="M150" s="94" t="n">
        <v>2500</v>
      </c>
      <c r="N150" s="44" t="n">
        <v>0</v>
      </c>
      <c r="O150" s="102" t="n">
        <v>175</v>
      </c>
      <c r="P150" s="46" t="n">
        <f aca="false">+M150+(O150*30)+N150</f>
        <v>7750</v>
      </c>
      <c r="Q150" s="74"/>
      <c r="R150" s="48"/>
      <c r="S150" s="96"/>
    </row>
    <row r="151" customFormat="false" ht="17.35" hidden="false" customHeight="false" outlineLevel="0" collapsed="false">
      <c r="A151" s="34" t="n">
        <v>151</v>
      </c>
      <c r="B151" s="67" t="s">
        <v>407</v>
      </c>
      <c r="C151" s="75" t="s">
        <v>18</v>
      </c>
      <c r="D151" s="75" t="s">
        <v>32</v>
      </c>
      <c r="E151" s="75" t="s">
        <v>394</v>
      </c>
      <c r="F151" s="82" t="s">
        <v>112</v>
      </c>
      <c r="G151" s="80" t="s">
        <v>269</v>
      </c>
      <c r="H151" s="88" t="s">
        <v>408</v>
      </c>
      <c r="I151" s="240" t="n">
        <v>44094</v>
      </c>
      <c r="J151" s="40" t="n">
        <v>44713</v>
      </c>
      <c r="K151" s="69" t="str">
        <f aca="false">DATEDIF(I151,J151,"y")&amp;" years"&amp; DATEDIF(I151,J151,"YM")&amp;" months"</f>
        <v>1 years8 months</v>
      </c>
      <c r="L151" s="70" t="n">
        <v>9</v>
      </c>
      <c r="M151" s="242" t="n">
        <v>5000</v>
      </c>
      <c r="N151" s="44" t="n">
        <v>0</v>
      </c>
      <c r="O151" s="102" t="n">
        <v>260</v>
      </c>
      <c r="P151" s="46" t="n">
        <f aca="false">+M151+(O151*30)+N151</f>
        <v>12800</v>
      </c>
      <c r="Q151" s="74"/>
      <c r="R151" s="48"/>
      <c r="S151" s="96"/>
    </row>
    <row r="152" customFormat="false" ht="17.35" hidden="false" customHeight="false" outlineLevel="0" collapsed="false">
      <c r="A152" s="34" t="n">
        <v>152</v>
      </c>
      <c r="B152" s="70" t="s">
        <v>409</v>
      </c>
      <c r="C152" s="243" t="s">
        <v>18</v>
      </c>
      <c r="D152" s="75" t="s">
        <v>32</v>
      </c>
      <c r="E152" s="75" t="s">
        <v>394</v>
      </c>
      <c r="F152" s="244" t="s">
        <v>254</v>
      </c>
      <c r="G152" s="245" t="s">
        <v>269</v>
      </c>
      <c r="H152" s="244" t="s">
        <v>410</v>
      </c>
      <c r="I152" s="246" t="n">
        <v>44094</v>
      </c>
      <c r="J152" s="40" t="n">
        <v>44713</v>
      </c>
      <c r="K152" s="69" t="str">
        <f aca="false">DATEDIF(I152,J152,"y")&amp;" years"&amp; DATEDIF(I152,J152,"YM")&amp;" months"</f>
        <v>1 years8 months</v>
      </c>
      <c r="L152" s="70" t="n">
        <v>13.9</v>
      </c>
      <c r="M152" s="186" t="n">
        <v>5000</v>
      </c>
      <c r="N152" s="44" t="n">
        <v>0</v>
      </c>
      <c r="O152" s="102" t="n">
        <v>260</v>
      </c>
      <c r="P152" s="46" t="n">
        <f aca="false">+M152+(O152*30)+N152</f>
        <v>12800</v>
      </c>
      <c r="Q152" s="74" t="s">
        <v>411</v>
      </c>
      <c r="R152" s="48"/>
      <c r="S152" s="96"/>
    </row>
    <row r="153" customFormat="false" ht="17.35" hidden="false" customHeight="false" outlineLevel="0" collapsed="false">
      <c r="A153" s="34" t="n">
        <v>153</v>
      </c>
      <c r="B153" s="70" t="s">
        <v>412</v>
      </c>
      <c r="C153" s="243" t="s">
        <v>46</v>
      </c>
      <c r="D153" s="75" t="s">
        <v>32</v>
      </c>
      <c r="E153" s="75" t="s">
        <v>394</v>
      </c>
      <c r="F153" s="244" t="s">
        <v>368</v>
      </c>
      <c r="G153" s="247" t="s">
        <v>27</v>
      </c>
      <c r="H153" s="247" t="s">
        <v>28</v>
      </c>
      <c r="I153" s="246" t="n">
        <v>44105</v>
      </c>
      <c r="J153" s="40" t="n">
        <v>44713</v>
      </c>
      <c r="K153" s="69" t="str">
        <f aca="false">DATEDIF(I153,J153,"y")&amp;" years"&amp; DATEDIF(I153,J153,"YM")&amp;" months"</f>
        <v>1 years8 months</v>
      </c>
      <c r="L153" s="116" t="s">
        <v>119</v>
      </c>
      <c r="M153" s="89" t="n">
        <v>2500</v>
      </c>
      <c r="N153" s="44" t="n">
        <v>0</v>
      </c>
      <c r="O153" s="102" t="n">
        <v>175</v>
      </c>
      <c r="P153" s="46" t="n">
        <f aca="false">+M153+(O153*30)+N153</f>
        <v>7750</v>
      </c>
      <c r="Q153" s="74"/>
      <c r="R153" s="48"/>
      <c r="S153" s="96"/>
    </row>
    <row r="154" customFormat="false" ht="17.35" hidden="false" customHeight="false" outlineLevel="0" collapsed="false">
      <c r="A154" s="34" t="n">
        <v>154</v>
      </c>
      <c r="B154" s="67" t="s">
        <v>413</v>
      </c>
      <c r="C154" s="75" t="s">
        <v>18</v>
      </c>
      <c r="D154" s="75" t="s">
        <v>32</v>
      </c>
      <c r="E154" s="75" t="s">
        <v>394</v>
      </c>
      <c r="F154" s="82" t="s">
        <v>265</v>
      </c>
      <c r="G154" s="247" t="s">
        <v>27</v>
      </c>
      <c r="H154" s="247" t="s">
        <v>28</v>
      </c>
      <c r="I154" s="240" t="n">
        <v>44110</v>
      </c>
      <c r="J154" s="40" t="n">
        <v>44713</v>
      </c>
      <c r="K154" s="69" t="str">
        <f aca="false">DATEDIF(I154,J154,"y")&amp;" years"&amp; DATEDIF(I154,J154,"YM")&amp;" months"</f>
        <v>1 years7 months</v>
      </c>
      <c r="L154" s="116" t="s">
        <v>119</v>
      </c>
      <c r="M154" s="89" t="n">
        <v>2500</v>
      </c>
      <c r="N154" s="44" t="n">
        <v>0</v>
      </c>
      <c r="O154" s="102" t="n">
        <v>175</v>
      </c>
      <c r="P154" s="46" t="n">
        <f aca="false">+M154+(O154*30)+N154</f>
        <v>7750</v>
      </c>
      <c r="Q154" s="248" t="n">
        <v>920949603</v>
      </c>
      <c r="R154" s="48"/>
      <c r="S154" s="96"/>
    </row>
    <row r="155" customFormat="false" ht="31.5" hidden="false" customHeight="true" outlineLevel="0" collapsed="false">
      <c r="A155" s="34" t="n">
        <v>155</v>
      </c>
      <c r="B155" s="67" t="s">
        <v>414</v>
      </c>
      <c r="C155" s="75" t="s">
        <v>18</v>
      </c>
      <c r="D155" s="75" t="s">
        <v>32</v>
      </c>
      <c r="E155" s="75" t="s">
        <v>394</v>
      </c>
      <c r="F155" s="82" t="s">
        <v>295</v>
      </c>
      <c r="G155" s="38" t="s">
        <v>27</v>
      </c>
      <c r="H155" s="38" t="s">
        <v>28</v>
      </c>
      <c r="I155" s="240" t="n">
        <v>44110</v>
      </c>
      <c r="J155" s="40" t="n">
        <v>44713</v>
      </c>
      <c r="K155" s="69" t="str">
        <f aca="false">DATEDIF(I155,J155,"y")&amp;" years"&amp; DATEDIF(I155,J155,"YM")&amp;" months"</f>
        <v>1 years7 months</v>
      </c>
      <c r="L155" s="70" t="n">
        <v>1.1</v>
      </c>
      <c r="M155" s="186" t="n">
        <v>5000</v>
      </c>
      <c r="N155" s="44" t="n">
        <v>0</v>
      </c>
      <c r="O155" s="102" t="n">
        <v>260</v>
      </c>
      <c r="P155" s="46" t="n">
        <f aca="false">+M155+(O155*30)+N155</f>
        <v>12800</v>
      </c>
      <c r="Q155" s="74" t="s">
        <v>415</v>
      </c>
      <c r="R155" s="48"/>
      <c r="S155" s="96"/>
      <c r="T155" s="52"/>
    </row>
    <row r="156" customFormat="false" ht="17.35" hidden="false" customHeight="false" outlineLevel="0" collapsed="false">
      <c r="A156" s="34" t="n">
        <v>156</v>
      </c>
      <c r="B156" s="67" t="s">
        <v>416</v>
      </c>
      <c r="C156" s="75" t="s">
        <v>18</v>
      </c>
      <c r="D156" s="75" t="s">
        <v>32</v>
      </c>
      <c r="E156" s="75" t="s">
        <v>394</v>
      </c>
      <c r="F156" s="82" t="s">
        <v>295</v>
      </c>
      <c r="G156" s="38" t="s">
        <v>27</v>
      </c>
      <c r="H156" s="38" t="s">
        <v>28</v>
      </c>
      <c r="I156" s="240" t="n">
        <v>44105</v>
      </c>
      <c r="J156" s="40" t="n">
        <v>44713</v>
      </c>
      <c r="K156" s="69" t="str">
        <f aca="false">DATEDIF(I156,J156,"y")&amp;" years"&amp; DATEDIF(I156,J156,"YM")&amp;" months"</f>
        <v>1 years8 months</v>
      </c>
      <c r="L156" s="116" t="s">
        <v>119</v>
      </c>
      <c r="M156" s="186" t="n">
        <v>2500</v>
      </c>
      <c r="N156" s="44" t="n">
        <v>0</v>
      </c>
      <c r="O156" s="102" t="n">
        <v>175</v>
      </c>
      <c r="P156" s="46" t="n">
        <f aca="false">+M156+(O156*30)+N156</f>
        <v>7750</v>
      </c>
      <c r="Q156" s="74" t="s">
        <v>417</v>
      </c>
      <c r="R156" s="48"/>
      <c r="S156" s="96"/>
    </row>
    <row r="157" customFormat="false" ht="17.35" hidden="false" customHeight="false" outlineLevel="0" collapsed="false">
      <c r="A157" s="34" t="n">
        <v>157</v>
      </c>
      <c r="B157" s="67" t="s">
        <v>418</v>
      </c>
      <c r="C157" s="75" t="s">
        <v>18</v>
      </c>
      <c r="D157" s="75" t="s">
        <v>32</v>
      </c>
      <c r="E157" s="75" t="s">
        <v>394</v>
      </c>
      <c r="F157" s="82" t="s">
        <v>179</v>
      </c>
      <c r="G157" s="80" t="s">
        <v>70</v>
      </c>
      <c r="H157" s="82" t="s">
        <v>137</v>
      </c>
      <c r="I157" s="240" t="n">
        <v>43999</v>
      </c>
      <c r="J157" s="40" t="n">
        <v>44713</v>
      </c>
      <c r="K157" s="69" t="str">
        <f aca="false">DATEDIF(I157,J157,"y")&amp;" years"&amp; DATEDIF(I157,J157,"YM")&amp;" months"</f>
        <v>1 years11 months</v>
      </c>
      <c r="L157" s="70" t="n">
        <v>12.5</v>
      </c>
      <c r="M157" s="109" t="n">
        <v>5000</v>
      </c>
      <c r="N157" s="44" t="n">
        <v>0</v>
      </c>
      <c r="O157" s="102" t="n">
        <v>260</v>
      </c>
      <c r="P157" s="46" t="n">
        <f aca="false">+M157+(O157*30)+N157</f>
        <v>12800</v>
      </c>
      <c r="Q157" s="74" t="s">
        <v>419</v>
      </c>
      <c r="R157" s="48"/>
      <c r="S157" s="96"/>
    </row>
    <row r="158" customFormat="false" ht="17.35" hidden="false" customHeight="false" outlineLevel="0" collapsed="false">
      <c r="A158" s="34" t="n">
        <v>158</v>
      </c>
      <c r="B158" s="67" t="s">
        <v>420</v>
      </c>
      <c r="C158" s="75" t="s">
        <v>18</v>
      </c>
      <c r="D158" s="75" t="s">
        <v>32</v>
      </c>
      <c r="E158" s="75" t="s">
        <v>394</v>
      </c>
      <c r="F158" s="82" t="s">
        <v>241</v>
      </c>
      <c r="G158" s="38" t="s">
        <v>27</v>
      </c>
      <c r="H158" s="38" t="s">
        <v>28</v>
      </c>
      <c r="I158" s="240" t="n">
        <v>44118</v>
      </c>
      <c r="J158" s="40" t="n">
        <v>44713</v>
      </c>
      <c r="K158" s="69" t="str">
        <f aca="false">DATEDIF(I158,J158,"y")&amp;" years"&amp; DATEDIF(I158,J158,"YM")&amp;" months"</f>
        <v>1 years7 months</v>
      </c>
      <c r="L158" s="116" t="s">
        <v>119</v>
      </c>
      <c r="M158" s="186" t="n">
        <f aca="false">166.666666666667*30</f>
        <v>5000.00000000001</v>
      </c>
      <c r="N158" s="44" t="n">
        <v>0</v>
      </c>
      <c r="O158" s="102" t="n">
        <v>175</v>
      </c>
      <c r="P158" s="46" t="n">
        <f aca="false">+M158+(O158*30)+N158</f>
        <v>10250</v>
      </c>
      <c r="Q158" s="74" t="s">
        <v>421</v>
      </c>
      <c r="R158" s="50"/>
      <c r="S158" s="111"/>
    </row>
    <row r="159" customFormat="false" ht="37.5" hidden="false" customHeight="false" outlineLevel="0" collapsed="false">
      <c r="A159" s="34" t="n">
        <v>159</v>
      </c>
      <c r="B159" s="67" t="s">
        <v>422</v>
      </c>
      <c r="C159" s="75" t="s">
        <v>46</v>
      </c>
      <c r="D159" s="75" t="s">
        <v>32</v>
      </c>
      <c r="E159" s="75" t="s">
        <v>394</v>
      </c>
      <c r="F159" s="38" t="s">
        <v>423</v>
      </c>
      <c r="G159" s="38" t="s">
        <v>27</v>
      </c>
      <c r="H159" s="88" t="s">
        <v>85</v>
      </c>
      <c r="I159" s="41" t="n">
        <v>43781</v>
      </c>
      <c r="J159" s="40" t="n">
        <v>44713</v>
      </c>
      <c r="K159" s="69" t="str">
        <f aca="false">DATEDIF(I159,J159,"y")&amp;" years"&amp; DATEDIF(I159,J159,"YM")&amp;" months"</f>
        <v>2 years6 months</v>
      </c>
      <c r="L159" s="70" t="n">
        <v>1.7</v>
      </c>
      <c r="M159" s="77" t="n">
        <f aca="false">3000</f>
        <v>3000</v>
      </c>
      <c r="N159" s="44" t="n">
        <v>0</v>
      </c>
      <c r="O159" s="102" t="n">
        <v>130</v>
      </c>
      <c r="P159" s="46" t="n">
        <f aca="false">+M159+(O159*30)+N159</f>
        <v>6900</v>
      </c>
      <c r="Q159" s="153" t="s">
        <v>424</v>
      </c>
      <c r="R159" s="48"/>
      <c r="S159" s="96"/>
    </row>
    <row r="160" customFormat="false" ht="18.75" hidden="false" customHeight="false" outlineLevel="0" collapsed="false">
      <c r="A160" s="34" t="n">
        <v>160</v>
      </c>
      <c r="B160" s="54" t="s">
        <v>425</v>
      </c>
      <c r="C160" s="92" t="s">
        <v>18</v>
      </c>
      <c r="D160" s="92" t="s">
        <v>32</v>
      </c>
      <c r="E160" s="75" t="s">
        <v>394</v>
      </c>
      <c r="F160" s="88" t="s">
        <v>283</v>
      </c>
      <c r="G160" s="38" t="s">
        <v>27</v>
      </c>
      <c r="H160" s="38" t="s">
        <v>28</v>
      </c>
      <c r="I160" s="196" t="n">
        <v>43704</v>
      </c>
      <c r="J160" s="40" t="n">
        <v>44713</v>
      </c>
      <c r="K160" s="69" t="str">
        <f aca="false">DATEDIF(I160,J160,"y")&amp;" years"&amp; DATEDIF(I160,J160,"YM")&amp;" months"</f>
        <v>2 years9 months</v>
      </c>
      <c r="L160" s="70" t="n">
        <v>20</v>
      </c>
      <c r="M160" s="89" t="n">
        <v>15380</v>
      </c>
      <c r="N160" s="44" t="n">
        <v>0</v>
      </c>
      <c r="O160" s="221" t="n">
        <v>613</v>
      </c>
      <c r="P160" s="46" t="n">
        <f aca="false">+M160+(O160*30)+N160</f>
        <v>33770</v>
      </c>
      <c r="Q160" s="95"/>
      <c r="R160" s="48"/>
      <c r="S160" s="96"/>
      <c r="T160" s="52"/>
    </row>
    <row r="161" customFormat="false" ht="31.5" hidden="false" customHeight="true" outlineLevel="0" collapsed="false">
      <c r="A161" s="34" t="n">
        <v>161</v>
      </c>
      <c r="B161" s="54" t="s">
        <v>426</v>
      </c>
      <c r="C161" s="75" t="s">
        <v>46</v>
      </c>
      <c r="D161" s="92" t="s">
        <v>32</v>
      </c>
      <c r="E161" s="75" t="s">
        <v>394</v>
      </c>
      <c r="F161" s="82" t="s">
        <v>254</v>
      </c>
      <c r="G161" s="38" t="s">
        <v>427</v>
      </c>
      <c r="H161" s="88" t="s">
        <v>428</v>
      </c>
      <c r="I161" s="249" t="n">
        <v>43513</v>
      </c>
      <c r="J161" s="40" t="n">
        <v>44713</v>
      </c>
      <c r="K161" s="69" t="str">
        <f aca="false">DATEDIF(I161,J161,"y")&amp;" years"&amp; DATEDIF(I161,J161,"YM")&amp;" months"</f>
        <v>3 years3 months</v>
      </c>
      <c r="L161" s="70"/>
      <c r="M161" s="89" t="n">
        <v>2500</v>
      </c>
      <c r="N161" s="44" t="n">
        <v>0</v>
      </c>
      <c r="O161" s="250" t="n">
        <v>150</v>
      </c>
      <c r="P161" s="46" t="n">
        <f aca="false">+M161+(O161*30)+N161</f>
        <v>7000</v>
      </c>
      <c r="Q161" s="95" t="s">
        <v>429</v>
      </c>
      <c r="R161" s="96"/>
      <c r="S161" s="97"/>
      <c r="T161" s="52"/>
    </row>
    <row r="162" customFormat="false" ht="37.5" hidden="false" customHeight="false" outlineLevel="0" collapsed="false">
      <c r="A162" s="34" t="n">
        <v>162</v>
      </c>
      <c r="B162" s="67" t="s">
        <v>430</v>
      </c>
      <c r="C162" s="75" t="s">
        <v>18</v>
      </c>
      <c r="D162" s="75" t="s">
        <v>32</v>
      </c>
      <c r="E162" s="75" t="s">
        <v>394</v>
      </c>
      <c r="F162" s="82" t="s">
        <v>88</v>
      </c>
      <c r="G162" s="80" t="s">
        <v>269</v>
      </c>
      <c r="H162" s="82" t="s">
        <v>431</v>
      </c>
      <c r="I162" s="240" t="n">
        <v>44431</v>
      </c>
      <c r="J162" s="40" t="n">
        <v>44713</v>
      </c>
      <c r="K162" s="69" t="str">
        <f aca="false">DATEDIF(I162,J162,"y")&amp;" years"&amp; DATEDIF(I162,J162,"YM")&amp;" months"</f>
        <v>0 years9 months</v>
      </c>
      <c r="L162" s="70"/>
      <c r="M162" s="89" t="n">
        <v>2500</v>
      </c>
      <c r="N162" s="44" t="n">
        <v>0</v>
      </c>
      <c r="O162" s="147" t="n">
        <v>120</v>
      </c>
      <c r="P162" s="46" t="n">
        <f aca="false">+M162+(O162*30)+N162</f>
        <v>6100</v>
      </c>
      <c r="Q162" s="74" t="s">
        <v>432</v>
      </c>
      <c r="R162" s="111"/>
      <c r="S162" s="200"/>
      <c r="T162" s="52"/>
    </row>
    <row r="163" customFormat="false" ht="56.25" hidden="false" customHeight="false" outlineLevel="0" collapsed="false">
      <c r="A163" s="34" t="n">
        <v>163</v>
      </c>
      <c r="B163" s="67" t="s">
        <v>433</v>
      </c>
      <c r="C163" s="75" t="s">
        <v>18</v>
      </c>
      <c r="D163" s="75" t="s">
        <v>32</v>
      </c>
      <c r="E163" s="75" t="s">
        <v>434</v>
      </c>
      <c r="F163" s="66" t="s">
        <v>301</v>
      </c>
      <c r="G163" s="67" t="s">
        <v>143</v>
      </c>
      <c r="H163" s="66" t="s">
        <v>435</v>
      </c>
      <c r="I163" s="69" t="n">
        <v>44118</v>
      </c>
      <c r="J163" s="40" t="n">
        <v>44713</v>
      </c>
      <c r="K163" s="69" t="str">
        <f aca="false">DATEDIF(I163,J163,"y")&amp;" years"&amp; DATEDIF(I163,J163,"YM")&amp;" months"</f>
        <v>1 years7 months</v>
      </c>
      <c r="L163" s="70" t="n">
        <v>13.1</v>
      </c>
      <c r="M163" s="84" t="n">
        <v>15415</v>
      </c>
      <c r="N163" s="44" t="n">
        <v>0</v>
      </c>
      <c r="O163" s="45" t="n">
        <v>616</v>
      </c>
      <c r="P163" s="46" t="n">
        <f aca="false">+M163+(O163*30)+N163</f>
        <v>33895</v>
      </c>
      <c r="Q163" s="90" t="s">
        <v>436</v>
      </c>
      <c r="R163" s="50"/>
      <c r="S163" s="50"/>
      <c r="T163" s="52"/>
    </row>
    <row r="164" customFormat="false" ht="25.5" hidden="false" customHeight="true" outlineLevel="0" collapsed="false">
      <c r="A164" s="34" t="n">
        <v>164</v>
      </c>
      <c r="B164" s="82" t="s">
        <v>437</v>
      </c>
      <c r="C164" s="105" t="s">
        <v>18</v>
      </c>
      <c r="D164" s="75" t="s">
        <v>32</v>
      </c>
      <c r="E164" s="75" t="s">
        <v>434</v>
      </c>
      <c r="F164" s="82" t="s">
        <v>247</v>
      </c>
      <c r="G164" s="38" t="s">
        <v>27</v>
      </c>
      <c r="H164" s="38" t="s">
        <v>28</v>
      </c>
      <c r="I164" s="251" t="n">
        <v>41782</v>
      </c>
      <c r="J164" s="40" t="n">
        <v>44713</v>
      </c>
      <c r="K164" s="69" t="str">
        <f aca="false">DATEDIF(I164,J164,"y")&amp;" years"&amp; DATEDIF(I164,J164,"YM")&amp;" months"</f>
        <v>8 years0 months</v>
      </c>
      <c r="L164" s="70" t="n">
        <v>12.1</v>
      </c>
      <c r="M164" s="94" t="n">
        <v>14130</v>
      </c>
      <c r="N164" s="44" t="n">
        <v>0</v>
      </c>
      <c r="O164" s="57" t="n">
        <v>563</v>
      </c>
      <c r="P164" s="46" t="n">
        <f aca="false">+M164+(O164*30)+N164</f>
        <v>31020</v>
      </c>
      <c r="Q164" s="90" t="s">
        <v>438</v>
      </c>
      <c r="R164" s="50"/>
      <c r="S164" s="111"/>
      <c r="T164" s="52"/>
    </row>
    <row r="165" customFormat="false" ht="34.5" hidden="false" customHeight="true" outlineLevel="0" collapsed="false">
      <c r="A165" s="34" t="n">
        <v>165</v>
      </c>
      <c r="B165" s="67" t="s">
        <v>439</v>
      </c>
      <c r="C165" s="75" t="s">
        <v>18</v>
      </c>
      <c r="D165" s="75" t="s">
        <v>32</v>
      </c>
      <c r="E165" s="75" t="s">
        <v>434</v>
      </c>
      <c r="F165" s="66" t="s">
        <v>440</v>
      </c>
      <c r="G165" s="67" t="s">
        <v>143</v>
      </c>
      <c r="H165" s="66" t="s">
        <v>441</v>
      </c>
      <c r="I165" s="69" t="n">
        <v>42908</v>
      </c>
      <c r="J165" s="40" t="n">
        <v>44713</v>
      </c>
      <c r="K165" s="69" t="str">
        <f aca="false">DATEDIF(I165,J165,"y")&amp;" years"&amp; DATEDIF(I165,J165,"YM")&amp;" months"</f>
        <v>4 years11 months</v>
      </c>
      <c r="L165" s="70" t="n">
        <v>14.6</v>
      </c>
      <c r="M165" s="84" t="n">
        <v>14130</v>
      </c>
      <c r="N165" s="44" t="n">
        <v>0</v>
      </c>
      <c r="O165" s="57" t="n">
        <v>563</v>
      </c>
      <c r="P165" s="46" t="n">
        <f aca="false">+M165+(O165*30)+N165</f>
        <v>31020</v>
      </c>
      <c r="Q165" s="90" t="s">
        <v>442</v>
      </c>
      <c r="R165" s="50"/>
      <c r="S165" s="111"/>
      <c r="T165" s="52"/>
    </row>
    <row r="166" customFormat="false" ht="24.75" hidden="false" customHeight="true" outlineLevel="0" collapsed="false">
      <c r="A166" s="34" t="n">
        <v>166</v>
      </c>
      <c r="B166" s="54" t="s">
        <v>443</v>
      </c>
      <c r="C166" s="92" t="s">
        <v>18</v>
      </c>
      <c r="D166" s="75" t="s">
        <v>32</v>
      </c>
      <c r="E166" s="75" t="s">
        <v>434</v>
      </c>
      <c r="F166" s="88" t="s">
        <v>307</v>
      </c>
      <c r="G166" s="38" t="s">
        <v>27</v>
      </c>
      <c r="H166" s="38" t="s">
        <v>28</v>
      </c>
      <c r="I166" s="196" t="n">
        <v>43516</v>
      </c>
      <c r="J166" s="40" t="n">
        <v>44713</v>
      </c>
      <c r="K166" s="69" t="str">
        <f aca="false">DATEDIF(I166,J166,"y")&amp;" years"&amp; DATEDIF(I166,J166,"YM")&amp;" months"</f>
        <v>3 years3 months</v>
      </c>
      <c r="L166" s="70" t="n">
        <v>23.5</v>
      </c>
      <c r="M166" s="84" t="n">
        <v>7000</v>
      </c>
      <c r="N166" s="44" t="n">
        <v>0</v>
      </c>
      <c r="O166" s="45" t="n">
        <v>346</v>
      </c>
      <c r="P166" s="46" t="n">
        <f aca="false">+M166+(O166*30)+N166</f>
        <v>17380</v>
      </c>
      <c r="Q166" s="185" t="s">
        <v>444</v>
      </c>
      <c r="R166" s="50"/>
      <c r="S166" s="111"/>
    </row>
    <row r="167" customFormat="false" ht="24" hidden="false" customHeight="true" outlineLevel="0" collapsed="false">
      <c r="A167" s="34" t="n">
        <v>167</v>
      </c>
      <c r="B167" s="67" t="s">
        <v>445</v>
      </c>
      <c r="C167" s="75" t="s">
        <v>18</v>
      </c>
      <c r="D167" s="75" t="s">
        <v>32</v>
      </c>
      <c r="E167" s="75" t="s">
        <v>434</v>
      </c>
      <c r="F167" s="66" t="s">
        <v>365</v>
      </c>
      <c r="G167" s="67"/>
      <c r="H167" s="66"/>
      <c r="I167" s="69" t="n">
        <v>43914</v>
      </c>
      <c r="J167" s="40" t="n">
        <v>44713</v>
      </c>
      <c r="K167" s="69" t="str">
        <f aca="false">DATEDIF(I167,J167,"y")&amp;" years"&amp; DATEDIF(I167,J167,"YM")&amp;" months"</f>
        <v>2 years2 months</v>
      </c>
      <c r="L167" s="70" t="n">
        <v>25</v>
      </c>
      <c r="M167" s="84" t="n">
        <v>7000</v>
      </c>
      <c r="N167" s="44" t="n">
        <v>0</v>
      </c>
      <c r="O167" s="45" t="n">
        <v>208</v>
      </c>
      <c r="P167" s="46" t="n">
        <f aca="false">+M167+(O167*30)+N167</f>
        <v>13240</v>
      </c>
      <c r="Q167" s="90"/>
      <c r="R167" s="50"/>
      <c r="S167" s="111"/>
      <c r="T167" s="52"/>
    </row>
    <row r="168" customFormat="false" ht="42.75" hidden="false" customHeight="true" outlineLevel="0" collapsed="false">
      <c r="A168" s="34" t="n">
        <v>168</v>
      </c>
      <c r="B168" s="67" t="s">
        <v>446</v>
      </c>
      <c r="C168" s="75" t="s">
        <v>18</v>
      </c>
      <c r="D168" s="75" t="s">
        <v>32</v>
      </c>
      <c r="E168" s="75" t="s">
        <v>434</v>
      </c>
      <c r="F168" s="66" t="s">
        <v>251</v>
      </c>
      <c r="G168" s="204" t="s">
        <v>70</v>
      </c>
      <c r="H168" s="66" t="s">
        <v>408</v>
      </c>
      <c r="I168" s="69" t="n">
        <v>43132</v>
      </c>
      <c r="J168" s="40" t="n">
        <v>44713</v>
      </c>
      <c r="K168" s="69" t="str">
        <f aca="false">DATEDIF(I168,J168,"y")&amp;" years"&amp; DATEDIF(I168,J168,"YM")&amp;" months"</f>
        <v>4 years4 months</v>
      </c>
      <c r="L168" s="70" t="n">
        <v>10</v>
      </c>
      <c r="M168" s="89" t="n">
        <v>4000</v>
      </c>
      <c r="N168" s="44" t="n">
        <v>0</v>
      </c>
      <c r="O168" s="45" t="n">
        <v>210</v>
      </c>
      <c r="P168" s="46" t="n">
        <f aca="false">+M168+(O168*30)+N168</f>
        <v>10300</v>
      </c>
      <c r="Q168" s="90"/>
      <c r="R168" s="50"/>
      <c r="S168" s="111"/>
      <c r="T168" s="52"/>
    </row>
    <row r="169" customFormat="false" ht="30.75" hidden="false" customHeight="true" outlineLevel="0" collapsed="false">
      <c r="A169" s="34" t="n">
        <v>169</v>
      </c>
      <c r="B169" s="54" t="s">
        <v>447</v>
      </c>
      <c r="C169" s="92" t="s">
        <v>18</v>
      </c>
      <c r="D169" s="75" t="s">
        <v>32</v>
      </c>
      <c r="E169" s="75" t="s">
        <v>434</v>
      </c>
      <c r="F169" s="88" t="s">
        <v>265</v>
      </c>
      <c r="G169" s="54" t="s">
        <v>448</v>
      </c>
      <c r="H169" s="88" t="s">
        <v>449</v>
      </c>
      <c r="I169" s="196" t="n">
        <v>43811</v>
      </c>
      <c r="J169" s="40" t="n">
        <v>44713</v>
      </c>
      <c r="K169" s="69" t="str">
        <f aca="false">DATEDIF(I169,J169,"y")&amp;" years"&amp; DATEDIF(I169,J169,"YM")&amp;" months"</f>
        <v>2 years5 months</v>
      </c>
      <c r="L169" s="116" t="s">
        <v>450</v>
      </c>
      <c r="M169" s="84" t="n">
        <f aca="false">3000</f>
        <v>3000</v>
      </c>
      <c r="N169" s="44" t="n">
        <v>0</v>
      </c>
      <c r="O169" s="45" t="n">
        <v>130</v>
      </c>
      <c r="P169" s="46" t="n">
        <f aca="false">+M169+(O169*30)+N169</f>
        <v>6900</v>
      </c>
      <c r="Q169" s="185" t="s">
        <v>451</v>
      </c>
      <c r="R169" s="48"/>
      <c r="S169" s="96"/>
      <c r="T169" s="52"/>
    </row>
    <row r="170" customFormat="false" ht="31.5" hidden="false" customHeight="true" outlineLevel="0" collapsed="false">
      <c r="A170" s="34" t="n">
        <v>170</v>
      </c>
      <c r="B170" s="205" t="s">
        <v>452</v>
      </c>
      <c r="C170" s="92" t="s">
        <v>18</v>
      </c>
      <c r="D170" s="75" t="s">
        <v>32</v>
      </c>
      <c r="E170" s="75" t="s">
        <v>434</v>
      </c>
      <c r="F170" s="88" t="s">
        <v>265</v>
      </c>
      <c r="G170" s="98" t="s">
        <v>70</v>
      </c>
      <c r="H170" s="98" t="s">
        <v>327</v>
      </c>
      <c r="I170" s="252" t="n">
        <v>44028</v>
      </c>
      <c r="J170" s="40" t="n">
        <v>44713</v>
      </c>
      <c r="K170" s="98"/>
      <c r="L170" s="97"/>
      <c r="M170" s="203" t="n">
        <v>5000</v>
      </c>
      <c r="N170" s="44" t="n">
        <v>0</v>
      </c>
      <c r="O170" s="253" t="n">
        <v>258</v>
      </c>
      <c r="P170" s="46" t="n">
        <f aca="false">+M170+(O170*30)+N170</f>
        <v>12740</v>
      </c>
      <c r="Q170" s="74"/>
      <c r="R170" s="50"/>
      <c r="S170" s="111"/>
      <c r="T170" s="52"/>
    </row>
    <row r="171" customFormat="false" ht="25.5" hidden="false" customHeight="true" outlineLevel="0" collapsed="false">
      <c r="A171" s="34" t="n">
        <v>171</v>
      </c>
      <c r="B171" s="67" t="s">
        <v>453</v>
      </c>
      <c r="C171" s="75" t="s">
        <v>18</v>
      </c>
      <c r="D171" s="75" t="s">
        <v>32</v>
      </c>
      <c r="E171" s="75" t="s">
        <v>434</v>
      </c>
      <c r="F171" s="66" t="s">
        <v>265</v>
      </c>
      <c r="G171" s="38" t="s">
        <v>27</v>
      </c>
      <c r="H171" s="38" t="s">
        <v>28</v>
      </c>
      <c r="I171" s="69" t="n">
        <v>44028</v>
      </c>
      <c r="J171" s="40" t="n">
        <v>44713</v>
      </c>
      <c r="K171" s="69" t="str">
        <f aca="false">DATEDIF(I171,J171,"y")&amp;" years"&amp; DATEDIF(I171,J171,"YM")&amp;" months"</f>
        <v>1 years10 months</v>
      </c>
      <c r="L171" s="70" t="n">
        <v>3.1</v>
      </c>
      <c r="M171" s="84" t="n">
        <v>3000</v>
      </c>
      <c r="N171" s="44" t="n">
        <v>0</v>
      </c>
      <c r="O171" s="45" t="n">
        <v>125</v>
      </c>
      <c r="P171" s="46" t="n">
        <f aca="false">+M171+(O171*30)+N171</f>
        <v>6750</v>
      </c>
      <c r="Q171" s="90" t="s">
        <v>454</v>
      </c>
      <c r="R171" s="50"/>
      <c r="S171" s="111"/>
      <c r="T171" s="52"/>
    </row>
    <row r="172" customFormat="false" ht="0.75" hidden="false" customHeight="true" outlineLevel="0" collapsed="false">
      <c r="A172" s="34" t="n">
        <v>172</v>
      </c>
      <c r="B172" s="254" t="s">
        <v>452</v>
      </c>
      <c r="C172" s="206" t="s">
        <v>18</v>
      </c>
      <c r="D172" s="206" t="s">
        <v>32</v>
      </c>
      <c r="E172" s="206" t="s">
        <v>434</v>
      </c>
      <c r="F172" s="255" t="s">
        <v>265</v>
      </c>
      <c r="G172" s="209" t="s">
        <v>27</v>
      </c>
      <c r="H172" s="209" t="s">
        <v>28</v>
      </c>
      <c r="I172" s="210" t="n">
        <v>43414</v>
      </c>
      <c r="J172" s="40" t="n">
        <v>44713</v>
      </c>
      <c r="K172" s="210" t="str">
        <f aca="false">DATEDIF(I172,J172,"y")&amp;" years"&amp; DATEDIF(I172,J172,"YM")&amp;" months"</f>
        <v>3 years6 months</v>
      </c>
      <c r="L172" s="254" t="n">
        <v>20.1</v>
      </c>
      <c r="M172" s="256" t="n">
        <v>5000</v>
      </c>
      <c r="N172" s="44" t="n">
        <v>0</v>
      </c>
      <c r="O172" s="257" t="n">
        <v>225</v>
      </c>
      <c r="P172" s="46" t="n">
        <f aca="false">+M172+(O172*30)+N172</f>
        <v>11750</v>
      </c>
      <c r="Q172" s="258"/>
      <c r="R172" s="112"/>
      <c r="S172" s="112"/>
      <c r="T172" s="52"/>
    </row>
    <row r="173" customFormat="false" ht="21.75" hidden="false" customHeight="true" outlineLevel="0" collapsed="false">
      <c r="A173" s="34" t="n">
        <v>173</v>
      </c>
      <c r="B173" s="54" t="s">
        <v>455</v>
      </c>
      <c r="C173" s="230" t="s">
        <v>46</v>
      </c>
      <c r="D173" s="75" t="s">
        <v>32</v>
      </c>
      <c r="E173" s="75" t="s">
        <v>434</v>
      </c>
      <c r="F173" s="259" t="s">
        <v>179</v>
      </c>
      <c r="G173" s="54" t="s">
        <v>70</v>
      </c>
      <c r="H173" s="82" t="s">
        <v>137</v>
      </c>
      <c r="I173" s="260" t="n">
        <v>43773</v>
      </c>
      <c r="J173" s="40" t="n">
        <v>44713</v>
      </c>
      <c r="K173" s="69" t="str">
        <f aca="false">DATEDIF(I173,J173,"y")&amp;" years"&amp; DATEDIF(I173,J173,"YM")&amp;" months"</f>
        <v>2 years6 months</v>
      </c>
      <c r="L173" s="70" t="n">
        <v>14</v>
      </c>
      <c r="M173" s="84" t="n">
        <f aca="false">4000</f>
        <v>4000</v>
      </c>
      <c r="N173" s="44" t="n">
        <v>0</v>
      </c>
      <c r="O173" s="45" t="n">
        <v>210</v>
      </c>
      <c r="P173" s="46" t="n">
        <f aca="false">+M173+(O173*30)+N173</f>
        <v>10300</v>
      </c>
      <c r="Q173" s="95" t="s">
        <v>456</v>
      </c>
      <c r="R173" s="50"/>
      <c r="S173" s="111"/>
      <c r="T173" s="52"/>
    </row>
    <row r="174" customFormat="false" ht="23.25" hidden="false" customHeight="true" outlineLevel="0" collapsed="false">
      <c r="A174" s="34" t="n">
        <v>174</v>
      </c>
      <c r="B174" s="54" t="s">
        <v>457</v>
      </c>
      <c r="C174" s="92" t="s">
        <v>18</v>
      </c>
      <c r="D174" s="75" t="s">
        <v>32</v>
      </c>
      <c r="E174" s="75" t="s">
        <v>434</v>
      </c>
      <c r="F174" s="88" t="s">
        <v>179</v>
      </c>
      <c r="G174" s="54" t="s">
        <v>70</v>
      </c>
      <c r="H174" s="88" t="s">
        <v>458</v>
      </c>
      <c r="I174" s="196" t="n">
        <v>43742</v>
      </c>
      <c r="J174" s="40" t="n">
        <v>44713</v>
      </c>
      <c r="K174" s="69" t="str">
        <f aca="false">DATEDIF(I174,J174,"y")&amp;" years"&amp; DATEDIF(I174,J174,"YM")&amp;" months"</f>
        <v>2 years7 months</v>
      </c>
      <c r="L174" s="70" t="n">
        <v>18</v>
      </c>
      <c r="M174" s="84" t="n">
        <v>4000</v>
      </c>
      <c r="N174" s="44" t="n">
        <v>0</v>
      </c>
      <c r="O174" s="45" t="n">
        <v>185</v>
      </c>
      <c r="P174" s="46" t="n">
        <f aca="false">+M174+(O174*30)+N174</f>
        <v>9550</v>
      </c>
      <c r="Q174" s="185" t="s">
        <v>459</v>
      </c>
      <c r="R174" s="50"/>
      <c r="S174" s="111"/>
      <c r="T174" s="52"/>
    </row>
    <row r="175" customFormat="false" ht="28.5" hidden="false" customHeight="true" outlineLevel="0" collapsed="false">
      <c r="A175" s="34" t="n">
        <v>175</v>
      </c>
      <c r="B175" s="54" t="s">
        <v>460</v>
      </c>
      <c r="C175" s="92" t="s">
        <v>46</v>
      </c>
      <c r="D175" s="75" t="s">
        <v>32</v>
      </c>
      <c r="E175" s="75" t="s">
        <v>434</v>
      </c>
      <c r="F175" s="88" t="s">
        <v>241</v>
      </c>
      <c r="G175" s="38" t="s">
        <v>27</v>
      </c>
      <c r="H175" s="38" t="s">
        <v>28</v>
      </c>
      <c r="I175" s="196" t="n">
        <v>43805</v>
      </c>
      <c r="J175" s="40" t="n">
        <v>44713</v>
      </c>
      <c r="K175" s="69" t="str">
        <f aca="false">DATEDIF(I175,J175,"y")&amp;" years"&amp; DATEDIF(I175,J175,"YM")&amp;" months"</f>
        <v>2 years5 months</v>
      </c>
      <c r="L175" s="70" t="n">
        <v>1.6</v>
      </c>
      <c r="M175" s="84" t="n">
        <v>3000</v>
      </c>
      <c r="N175" s="44" t="n">
        <v>0</v>
      </c>
      <c r="O175" s="45" t="n">
        <v>125</v>
      </c>
      <c r="P175" s="46" t="n">
        <f aca="false">+M175+(O175*30)+N175</f>
        <v>6750</v>
      </c>
      <c r="Q175" s="185" t="s">
        <v>461</v>
      </c>
      <c r="R175" s="50"/>
      <c r="S175" s="111"/>
      <c r="T175" s="52"/>
    </row>
    <row r="176" customFormat="false" ht="33.75" hidden="false" customHeight="true" outlineLevel="0" collapsed="false">
      <c r="A176" s="34" t="n">
        <v>176</v>
      </c>
      <c r="B176" s="54" t="s">
        <v>462</v>
      </c>
      <c r="C176" s="92" t="s">
        <v>46</v>
      </c>
      <c r="D176" s="75" t="s">
        <v>32</v>
      </c>
      <c r="E176" s="75" t="s">
        <v>434</v>
      </c>
      <c r="F176" s="88" t="s">
        <v>88</v>
      </c>
      <c r="G176" s="38" t="s">
        <v>27</v>
      </c>
      <c r="H176" s="88" t="s">
        <v>63</v>
      </c>
      <c r="I176" s="196" t="n">
        <v>43382</v>
      </c>
      <c r="J176" s="40" t="n">
        <v>44713</v>
      </c>
      <c r="K176" s="69" t="str">
        <f aca="false">DATEDIF(I176,J176,"y")&amp;" years"&amp; DATEDIF(I176,J176,"YM")&amp;" months"</f>
        <v>3 years7 months</v>
      </c>
      <c r="L176" s="70" t="n">
        <v>7.5</v>
      </c>
      <c r="M176" s="84" t="n">
        <f aca="false">3000</f>
        <v>3000</v>
      </c>
      <c r="N176" s="44" t="n">
        <v>0</v>
      </c>
      <c r="O176" s="45" t="n">
        <v>100</v>
      </c>
      <c r="P176" s="46" t="n">
        <f aca="false">+M176+(O176*30)+N176</f>
        <v>6000</v>
      </c>
      <c r="Q176" s="95" t="s">
        <v>463</v>
      </c>
      <c r="R176" s="50"/>
      <c r="S176" s="111"/>
      <c r="T176" s="52"/>
    </row>
    <row r="177" customFormat="false" ht="22.5" hidden="false" customHeight="true" outlineLevel="0" collapsed="false">
      <c r="A177" s="34" t="n">
        <v>177</v>
      </c>
      <c r="B177" s="67" t="s">
        <v>464</v>
      </c>
      <c r="C177" s="92" t="s">
        <v>18</v>
      </c>
      <c r="D177" s="75" t="s">
        <v>32</v>
      </c>
      <c r="E177" s="75" t="s">
        <v>434</v>
      </c>
      <c r="F177" s="88" t="s">
        <v>241</v>
      </c>
      <c r="G177" s="38" t="s">
        <v>27</v>
      </c>
      <c r="H177" s="38" t="s">
        <v>28</v>
      </c>
      <c r="I177" s="69" t="n">
        <v>44557</v>
      </c>
      <c r="J177" s="40" t="n">
        <v>44713</v>
      </c>
      <c r="K177" s="69" t="str">
        <f aca="false">DATEDIF(I177,J177,"y")&amp;" years"&amp; DATEDIF(I177,J177,"YM")&amp;" months"</f>
        <v>0 years5 months</v>
      </c>
      <c r="L177" s="70"/>
      <c r="M177" s="84" t="n">
        <v>5000</v>
      </c>
      <c r="N177" s="44" t="n">
        <v>0</v>
      </c>
      <c r="O177" s="85" t="n">
        <v>160</v>
      </c>
      <c r="P177" s="46" t="n">
        <f aca="false">+M177+(O177*30)+N177</f>
        <v>9800</v>
      </c>
      <c r="Q177" s="90" t="s">
        <v>465</v>
      </c>
      <c r="R177" s="50"/>
      <c r="S177" s="111"/>
    </row>
    <row r="178" customFormat="false" ht="15.75" hidden="false" customHeight="true" outlineLevel="0" collapsed="false">
      <c r="A178" s="34" t="n">
        <v>178</v>
      </c>
      <c r="B178" s="261" t="s">
        <v>466</v>
      </c>
      <c r="C178" s="75" t="s">
        <v>18</v>
      </c>
      <c r="D178" s="75" t="s">
        <v>32</v>
      </c>
      <c r="E178" s="75" t="s">
        <v>434</v>
      </c>
      <c r="F178" s="66" t="s">
        <v>176</v>
      </c>
      <c r="G178" s="54" t="s">
        <v>70</v>
      </c>
      <c r="H178" s="66" t="s">
        <v>66</v>
      </c>
      <c r="I178" s="213" t="n">
        <v>44273</v>
      </c>
      <c r="J178" s="40" t="n">
        <v>44713</v>
      </c>
      <c r="K178" s="213" t="str">
        <f aca="false">DATEDIF(I178,J178,"y")&amp;" years"&amp; DATEDIF(I178,J178,"YM")&amp;" months"</f>
        <v>1 years2 months</v>
      </c>
      <c r="L178" s="113" t="n">
        <v>16.11</v>
      </c>
      <c r="M178" s="77" t="n">
        <v>7000</v>
      </c>
      <c r="N178" s="44" t="n">
        <v>0</v>
      </c>
      <c r="O178" s="129" t="n">
        <v>280</v>
      </c>
      <c r="P178" s="46" t="n">
        <f aca="false">+M178+(O178*30)+N178</f>
        <v>15400</v>
      </c>
      <c r="Q178" s="90"/>
      <c r="R178" s="50"/>
      <c r="S178" s="50"/>
      <c r="T178" s="52"/>
    </row>
    <row r="179" customFormat="false" ht="0.75" hidden="false" customHeight="true" outlineLevel="0" collapsed="false">
      <c r="A179" s="34" t="n">
        <v>179</v>
      </c>
      <c r="B179" s="261" t="s">
        <v>467</v>
      </c>
      <c r="C179" s="75" t="s">
        <v>18</v>
      </c>
      <c r="D179" s="37" t="s">
        <v>25</v>
      </c>
      <c r="E179" s="75" t="s">
        <v>468</v>
      </c>
      <c r="F179" s="88" t="s">
        <v>192</v>
      </c>
      <c r="G179" s="262" t="s">
        <v>27</v>
      </c>
      <c r="H179" s="66" t="s">
        <v>372</v>
      </c>
      <c r="I179" s="213" t="n">
        <v>44287</v>
      </c>
      <c r="J179" s="40" t="n">
        <v>44713</v>
      </c>
      <c r="K179" s="213" t="str">
        <f aca="false">DATEDIF(I179,J179,"y")&amp;" years"&amp; DATEDIF(I179,J179,"YM")&amp;" months"</f>
        <v>1 years2 months</v>
      </c>
      <c r="L179" s="113" t="n">
        <v>4</v>
      </c>
      <c r="M179" s="77" t="n">
        <v>7435</v>
      </c>
      <c r="N179" s="44" t="n">
        <v>0</v>
      </c>
      <c r="O179" s="129" t="n">
        <v>296</v>
      </c>
      <c r="P179" s="46" t="n">
        <f aca="false">+M179+(O179*30)+N179</f>
        <v>16315</v>
      </c>
      <c r="Q179" s="90"/>
      <c r="R179" s="50"/>
      <c r="S179" s="50"/>
      <c r="T179" s="52"/>
    </row>
    <row r="180" s="33" customFormat="true" ht="18.75" hidden="false" customHeight="false" outlineLevel="0" collapsed="false">
      <c r="A180" s="34" t="n">
        <v>180</v>
      </c>
      <c r="B180" s="160" t="s">
        <v>469</v>
      </c>
      <c r="C180" s="161" t="s">
        <v>18</v>
      </c>
      <c r="D180" s="37" t="s">
        <v>25</v>
      </c>
      <c r="E180" s="161" t="s">
        <v>468</v>
      </c>
      <c r="F180" s="135" t="s">
        <v>170</v>
      </c>
      <c r="G180" s="263" t="s">
        <v>27</v>
      </c>
      <c r="H180" s="136"/>
      <c r="I180" s="139" t="n">
        <v>44198</v>
      </c>
      <c r="J180" s="138" t="n">
        <v>44713</v>
      </c>
      <c r="K180" s="139"/>
      <c r="L180" s="160"/>
      <c r="M180" s="166" t="n">
        <v>16035</v>
      </c>
      <c r="N180" s="44" t="n">
        <v>0</v>
      </c>
      <c r="O180" s="167" t="n">
        <v>640</v>
      </c>
      <c r="P180" s="46" t="n">
        <f aca="false">+M180+(O180*30)+N180</f>
        <v>35235</v>
      </c>
      <c r="Q180" s="163"/>
      <c r="R180" s="50"/>
      <c r="S180" s="111"/>
      <c r="T180" s="32"/>
      <c r="U180" s="32"/>
      <c r="V180" s="32"/>
      <c r="W180" s="32"/>
      <c r="X180" s="32"/>
      <c r="Y180" s="32"/>
      <c r="Z180" s="32"/>
      <c r="AA180" s="32"/>
      <c r="AB180" s="32"/>
      <c r="AC180" s="32"/>
      <c r="AD180" s="32"/>
      <c r="AE180" s="32"/>
      <c r="AF180" s="32"/>
      <c r="AG180" s="32"/>
      <c r="AH180" s="32"/>
      <c r="AI180" s="32"/>
      <c r="AJ180" s="32"/>
      <c r="AK180" s="32"/>
      <c r="AL180" s="32"/>
      <c r="AM180" s="32"/>
      <c r="AN180" s="32"/>
      <c r="AO180" s="32"/>
      <c r="AP180" s="32"/>
      <c r="AQ180" s="32"/>
      <c r="AR180" s="32"/>
      <c r="AS180" s="32"/>
      <c r="AT180" s="32"/>
      <c r="AU180" s="32"/>
      <c r="AV180" s="32"/>
    </row>
    <row r="181" customFormat="false" ht="37.5" hidden="false" customHeight="false" outlineLevel="0" collapsed="false">
      <c r="A181" s="34" t="n">
        <v>181</v>
      </c>
      <c r="B181" s="67" t="s">
        <v>470</v>
      </c>
      <c r="C181" s="75" t="s">
        <v>18</v>
      </c>
      <c r="D181" s="37" t="s">
        <v>25</v>
      </c>
      <c r="E181" s="75" t="s">
        <v>468</v>
      </c>
      <c r="F181" s="193" t="s">
        <v>84</v>
      </c>
      <c r="G181" s="67" t="s">
        <v>27</v>
      </c>
      <c r="H181" s="193" t="s">
        <v>471</v>
      </c>
      <c r="I181" s="69" t="n">
        <v>44354</v>
      </c>
      <c r="J181" s="40" t="n">
        <v>44713</v>
      </c>
      <c r="K181" s="67" t="str">
        <f aca="false">DATEDIF(I181,J181,"y")&amp;" years"&amp; DATEDIF(I181,J181,"YM")&amp;" months"</f>
        <v>0 years11 months</v>
      </c>
      <c r="L181" s="67" t="n">
        <v>1.9</v>
      </c>
      <c r="M181" s="78" t="n">
        <v>3000</v>
      </c>
      <c r="N181" s="44" t="n">
        <v>0</v>
      </c>
      <c r="O181" s="129" t="n">
        <v>153</v>
      </c>
      <c r="P181" s="46" t="n">
        <f aca="false">+M181+(O181*30)+N181</f>
        <v>7590</v>
      </c>
      <c r="Q181" s="90" t="s">
        <v>472</v>
      </c>
      <c r="R181" s="50"/>
      <c r="S181" s="111"/>
      <c r="T181" s="52"/>
    </row>
    <row r="182" customFormat="false" ht="18.75" hidden="false" customHeight="false" outlineLevel="0" collapsed="false">
      <c r="A182" s="34" t="n">
        <v>182</v>
      </c>
      <c r="B182" s="67" t="s">
        <v>473</v>
      </c>
      <c r="C182" s="75" t="s">
        <v>18</v>
      </c>
      <c r="D182" s="75" t="s">
        <v>32</v>
      </c>
      <c r="E182" s="36" t="s">
        <v>474</v>
      </c>
      <c r="F182" s="66" t="s">
        <v>179</v>
      </c>
      <c r="G182" s="67" t="s">
        <v>27</v>
      </c>
      <c r="H182" s="193" t="s">
        <v>475</v>
      </c>
      <c r="I182" s="69" t="n">
        <v>44355</v>
      </c>
      <c r="J182" s="40" t="n">
        <v>44713</v>
      </c>
      <c r="K182" s="69" t="str">
        <f aca="false">DATEDIF(I182,J182,"y")&amp;" years"&amp; DATEDIF(I182,J182,"YM")&amp;" months"</f>
        <v>0 years11 months</v>
      </c>
      <c r="L182" s="67" t="n">
        <v>7.8</v>
      </c>
      <c r="M182" s="78" t="n">
        <v>6000</v>
      </c>
      <c r="N182" s="44" t="n">
        <v>0</v>
      </c>
      <c r="O182" s="129" t="n">
        <v>350</v>
      </c>
      <c r="P182" s="46" t="n">
        <f aca="false">+M182+(O182*30)+N182</f>
        <v>16500</v>
      </c>
      <c r="Q182" s="90"/>
      <c r="R182" s="50"/>
      <c r="S182" s="111"/>
      <c r="T182" s="52"/>
    </row>
    <row r="183" customFormat="false" ht="16.5" hidden="false" customHeight="true" outlineLevel="0" collapsed="false">
      <c r="A183" s="34" t="n">
        <v>183</v>
      </c>
      <c r="B183" s="67" t="s">
        <v>476</v>
      </c>
      <c r="C183" s="75" t="s">
        <v>18</v>
      </c>
      <c r="D183" s="75" t="s">
        <v>32</v>
      </c>
      <c r="E183" s="36" t="s">
        <v>474</v>
      </c>
      <c r="F183" s="66" t="s">
        <v>283</v>
      </c>
      <c r="G183" s="67" t="s">
        <v>477</v>
      </c>
      <c r="H183" s="38" t="s">
        <v>478</v>
      </c>
      <c r="I183" s="69" t="n">
        <v>44452</v>
      </c>
      <c r="J183" s="40" t="n">
        <v>44713</v>
      </c>
      <c r="K183" s="69" t="str">
        <f aca="false">DATEDIF(I183,J183,"y")&amp;" years"&amp; DATEDIF(I183,J183,"YM")&amp;" months"</f>
        <v>0 years8 months</v>
      </c>
      <c r="L183" s="160" t="s">
        <v>266</v>
      </c>
      <c r="M183" s="78" t="n">
        <v>14500</v>
      </c>
      <c r="N183" s="44" t="n">
        <v>0</v>
      </c>
      <c r="O183" s="129" t="n">
        <v>580</v>
      </c>
      <c r="P183" s="46" t="n">
        <f aca="false">+M183+(O183*30)+N183</f>
        <v>31900</v>
      </c>
      <c r="Q183" s="90" t="n">
        <v>912034337</v>
      </c>
      <c r="R183" s="50"/>
      <c r="S183" s="111"/>
    </row>
    <row r="184" customFormat="false" ht="17.35" hidden="false" customHeight="false" outlineLevel="0" collapsed="false">
      <c r="A184" s="34" t="n">
        <v>184</v>
      </c>
      <c r="B184" s="67" t="s">
        <v>479</v>
      </c>
      <c r="C184" s="75" t="s">
        <v>46</v>
      </c>
      <c r="D184" s="75" t="s">
        <v>32</v>
      </c>
      <c r="E184" s="36" t="s">
        <v>474</v>
      </c>
      <c r="F184" s="66" t="s">
        <v>280</v>
      </c>
      <c r="G184" s="67" t="s">
        <v>238</v>
      </c>
      <c r="H184" s="38" t="s">
        <v>480</v>
      </c>
      <c r="I184" s="69" t="n">
        <v>44488</v>
      </c>
      <c r="J184" s="40" t="n">
        <v>44713</v>
      </c>
      <c r="K184" s="69" t="str">
        <f aca="false">DATEDIF(I184,J184,"y")&amp;" years"&amp; DATEDIF(I184,J184,"YM")&amp;" months"</f>
        <v>0 years7 months</v>
      </c>
      <c r="L184" s="67" t="s">
        <v>266</v>
      </c>
      <c r="M184" s="78" t="n">
        <v>2500</v>
      </c>
      <c r="N184" s="44" t="n">
        <v>0</v>
      </c>
      <c r="O184" s="129" t="n">
        <v>150</v>
      </c>
      <c r="P184" s="46" t="n">
        <f aca="false">+M184+(O184*30)+N184</f>
        <v>7000</v>
      </c>
      <c r="Q184" s="90" t="n">
        <v>115699718</v>
      </c>
      <c r="R184" s="50"/>
      <c r="S184" s="111"/>
      <c r="T184" s="52"/>
    </row>
    <row r="185" s="33" customFormat="true" ht="17.35" hidden="false" customHeight="false" outlineLevel="0" collapsed="false">
      <c r="A185" s="34" t="n">
        <v>185</v>
      </c>
      <c r="B185" s="160" t="s">
        <v>481</v>
      </c>
      <c r="C185" s="161" t="s">
        <v>18</v>
      </c>
      <c r="D185" s="161" t="s">
        <v>32</v>
      </c>
      <c r="E185" s="161" t="s">
        <v>474</v>
      </c>
      <c r="F185" s="135" t="s">
        <v>112</v>
      </c>
      <c r="G185" s="160" t="s">
        <v>238</v>
      </c>
      <c r="H185" s="136"/>
      <c r="I185" s="139" t="n">
        <v>36161</v>
      </c>
      <c r="J185" s="138" t="n">
        <v>44713</v>
      </c>
      <c r="K185" s="139" t="str">
        <f aca="false">DATEDIF(I185,J185,"y")&amp;" years"&amp; DATEDIF(I185,J185,"YM")&amp;" months"</f>
        <v>23 years5 months</v>
      </c>
      <c r="L185" s="160"/>
      <c r="M185" s="166" t="n">
        <v>5000</v>
      </c>
      <c r="N185" s="44" t="n">
        <v>0</v>
      </c>
      <c r="O185" s="167" t="n">
        <v>235</v>
      </c>
      <c r="P185" s="46" t="n">
        <f aca="false">+M185+(O185*30)+N185</f>
        <v>12050</v>
      </c>
      <c r="Q185" s="163"/>
      <c r="R185" s="50"/>
      <c r="S185" s="111"/>
      <c r="T185" s="32"/>
    </row>
    <row r="186" customFormat="false" ht="17.35" hidden="false" customHeight="false" outlineLevel="0" collapsed="false">
      <c r="A186" s="34" t="n">
        <v>186</v>
      </c>
      <c r="B186" s="67" t="s">
        <v>482</v>
      </c>
      <c r="C186" s="75" t="s">
        <v>46</v>
      </c>
      <c r="D186" s="75" t="s">
        <v>32</v>
      </c>
      <c r="E186" s="36" t="s">
        <v>474</v>
      </c>
      <c r="F186" s="264" t="s">
        <v>483</v>
      </c>
      <c r="G186" s="67" t="s">
        <v>238</v>
      </c>
      <c r="H186" s="38" t="s">
        <v>28</v>
      </c>
      <c r="I186" s="69" t="n">
        <v>44537</v>
      </c>
      <c r="J186" s="40" t="n">
        <v>44713</v>
      </c>
      <c r="K186" s="69" t="str">
        <f aca="false">DATEDIF(I186,J186,"y")&amp;" years"&amp; DATEDIF(I186,J186,"YM")&amp;" months"</f>
        <v>0 years5 months</v>
      </c>
      <c r="L186" s="67"/>
      <c r="M186" s="78" t="n">
        <v>2500</v>
      </c>
      <c r="N186" s="44" t="n">
        <v>0</v>
      </c>
      <c r="O186" s="129" t="n">
        <v>150</v>
      </c>
      <c r="P186" s="46" t="n">
        <f aca="false">+M186+(O186*30)+N186</f>
        <v>7000</v>
      </c>
      <c r="Q186" s="90" t="s">
        <v>484</v>
      </c>
      <c r="R186" s="50"/>
      <c r="S186" s="111"/>
      <c r="T186" s="52"/>
    </row>
    <row r="187" s="33" customFormat="true" ht="17.35" hidden="false" customHeight="false" outlineLevel="0" collapsed="false">
      <c r="A187" s="34" t="n">
        <v>187</v>
      </c>
      <c r="B187" s="160" t="s">
        <v>485</v>
      </c>
      <c r="C187" s="161" t="s">
        <v>18</v>
      </c>
      <c r="D187" s="161" t="s">
        <v>32</v>
      </c>
      <c r="E187" s="161" t="s">
        <v>474</v>
      </c>
      <c r="F187" s="265"/>
      <c r="G187" s="160"/>
      <c r="H187" s="266" t="n">
        <v>36161</v>
      </c>
      <c r="I187" s="139" t="n">
        <v>43612</v>
      </c>
      <c r="J187" s="138" t="n">
        <v>44713</v>
      </c>
      <c r="K187" s="139" t="str">
        <f aca="false">DATEDIF(I187,J187,"y")&amp;" years"&amp; DATEDIF(I187,J187,"YM")&amp;" months"</f>
        <v>3 years0 months</v>
      </c>
      <c r="L187" s="160"/>
      <c r="M187" s="166" t="n">
        <v>2500</v>
      </c>
      <c r="N187" s="44" t="n">
        <v>0</v>
      </c>
      <c r="O187" s="167" t="n">
        <v>150</v>
      </c>
      <c r="P187" s="46" t="n">
        <f aca="false">+M187+(O187*30)+N187</f>
        <v>7000</v>
      </c>
      <c r="Q187" s="163" t="s">
        <v>486</v>
      </c>
      <c r="R187" s="50"/>
      <c r="S187" s="111"/>
      <c r="T187" s="32"/>
    </row>
    <row r="188" customFormat="false" ht="17.35" hidden="false" customHeight="false" outlineLevel="0" collapsed="false">
      <c r="A188" s="34" t="n">
        <v>188</v>
      </c>
      <c r="B188" s="80" t="s">
        <v>487</v>
      </c>
      <c r="C188" s="81" t="s">
        <v>18</v>
      </c>
      <c r="D188" s="81" t="s">
        <v>32</v>
      </c>
      <c r="E188" s="36" t="s">
        <v>474</v>
      </c>
      <c r="F188" s="245" t="s">
        <v>301</v>
      </c>
      <c r="G188" s="38" t="s">
        <v>27</v>
      </c>
      <c r="H188" s="38" t="s">
        <v>28</v>
      </c>
      <c r="I188" s="240" t="n">
        <v>43160</v>
      </c>
      <c r="J188" s="40" t="n">
        <v>44713</v>
      </c>
      <c r="K188" s="69" t="str">
        <f aca="false">DATEDIF(I188,J188,"y")&amp;" years"&amp; DATEDIF(I188,J188,"YM")&amp;" months"</f>
        <v>4 years3 months</v>
      </c>
      <c r="L188" s="67" t="n">
        <v>19.9</v>
      </c>
      <c r="M188" s="197" t="n">
        <v>16500</v>
      </c>
      <c r="N188" s="44" t="n">
        <v>0</v>
      </c>
      <c r="O188" s="199" t="n">
        <v>630</v>
      </c>
      <c r="P188" s="46" t="n">
        <f aca="false">+M188+(O188*30)+N188</f>
        <v>35400</v>
      </c>
      <c r="Q188" s="95" t="s">
        <v>488</v>
      </c>
      <c r="R188" s="50"/>
      <c r="S188" s="111"/>
      <c r="T188" s="52"/>
    </row>
    <row r="189" customFormat="false" ht="17.35" hidden="false" customHeight="false" outlineLevel="0" collapsed="false">
      <c r="A189" s="34" t="n">
        <v>189</v>
      </c>
      <c r="B189" s="80" t="s">
        <v>489</v>
      </c>
      <c r="C189" s="75" t="s">
        <v>46</v>
      </c>
      <c r="D189" s="81" t="s">
        <v>32</v>
      </c>
      <c r="E189" s="36" t="s">
        <v>474</v>
      </c>
      <c r="F189" s="66" t="s">
        <v>179</v>
      </c>
      <c r="G189" s="38" t="s">
        <v>27</v>
      </c>
      <c r="H189" s="38" t="s">
        <v>28</v>
      </c>
      <c r="I189" s="240" t="n">
        <v>44537</v>
      </c>
      <c r="J189" s="40" t="n">
        <v>44713</v>
      </c>
      <c r="K189" s="69" t="str">
        <f aca="false">DATEDIF(I189,J189,"y")&amp;" years"&amp; DATEDIF(I189,J189,"YM")&amp;" months"</f>
        <v>0 years5 months</v>
      </c>
      <c r="L189" s="67"/>
      <c r="M189" s="197" t="n">
        <v>2500</v>
      </c>
      <c r="N189" s="44" t="n">
        <v>0</v>
      </c>
      <c r="O189" s="199" t="n">
        <v>150</v>
      </c>
      <c r="P189" s="46" t="n">
        <f aca="false">+M189+(O189*30)+N189</f>
        <v>7000</v>
      </c>
      <c r="Q189" s="95"/>
      <c r="R189" s="50"/>
      <c r="S189" s="111"/>
      <c r="T189" s="52"/>
      <c r="U189" s="52"/>
      <c r="V189" s="52"/>
      <c r="W189" s="52"/>
      <c r="X189" s="52"/>
      <c r="Y189" s="52"/>
      <c r="Z189" s="52"/>
      <c r="AA189" s="52"/>
      <c r="AB189" s="52"/>
    </row>
    <row r="190" s="52" customFormat="true" ht="17.35" hidden="false" customHeight="false" outlineLevel="0" collapsed="false">
      <c r="A190" s="34" t="n">
        <v>190</v>
      </c>
      <c r="B190" s="80" t="s">
        <v>490</v>
      </c>
      <c r="C190" s="81" t="s">
        <v>18</v>
      </c>
      <c r="D190" s="81" t="s">
        <v>32</v>
      </c>
      <c r="E190" s="36" t="s">
        <v>474</v>
      </c>
      <c r="F190" s="80" t="s">
        <v>491</v>
      </c>
      <c r="G190" s="38" t="s">
        <v>27</v>
      </c>
      <c r="H190" s="38" t="s">
        <v>28</v>
      </c>
      <c r="I190" s="240" t="n">
        <v>44323</v>
      </c>
      <c r="J190" s="40" t="n">
        <v>44713</v>
      </c>
      <c r="K190" s="69" t="str">
        <f aca="false">DATEDIF(I190,J190,"y")&amp;" years"&amp; DATEDIF(I190,J190,"YM")&amp;" months"</f>
        <v>1 years0 months</v>
      </c>
      <c r="L190" s="70"/>
      <c r="M190" s="84" t="n">
        <v>14500</v>
      </c>
      <c r="N190" s="44" t="n">
        <v>0</v>
      </c>
      <c r="O190" s="267" t="n">
        <v>530</v>
      </c>
      <c r="P190" s="46" t="n">
        <f aca="false">+M190+(O190*30)+N190</f>
        <v>30400</v>
      </c>
      <c r="Q190" s="95" t="s">
        <v>492</v>
      </c>
      <c r="R190" s="111"/>
      <c r="S190" s="112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</row>
    <row r="191" s="52" customFormat="true" ht="17.35" hidden="false" customHeight="false" outlineLevel="0" collapsed="false">
      <c r="A191" s="34" t="n">
        <v>191</v>
      </c>
      <c r="B191" s="80" t="s">
        <v>493</v>
      </c>
      <c r="C191" s="81" t="s">
        <v>18</v>
      </c>
      <c r="D191" s="81" t="s">
        <v>32</v>
      </c>
      <c r="E191" s="36" t="s">
        <v>474</v>
      </c>
      <c r="F191" s="66" t="s">
        <v>179</v>
      </c>
      <c r="G191" s="38" t="s">
        <v>27</v>
      </c>
      <c r="H191" s="82" t="s">
        <v>137</v>
      </c>
      <c r="I191" s="83" t="n">
        <v>44405</v>
      </c>
      <c r="J191" s="40" t="n">
        <v>44713</v>
      </c>
      <c r="K191" s="69" t="str">
        <f aca="false">DATEDIF(I191,J191,"y")&amp;" years"&amp; DATEDIF(I191,J191,"YM")&amp;" months"</f>
        <v>0 years10 months</v>
      </c>
      <c r="L191" s="70"/>
      <c r="M191" s="84" t="n">
        <v>6000</v>
      </c>
      <c r="N191" s="44" t="n">
        <v>0</v>
      </c>
      <c r="O191" s="221" t="n">
        <v>350</v>
      </c>
      <c r="P191" s="46" t="n">
        <f aca="false">+M191+(O191*30)+N191</f>
        <v>16500</v>
      </c>
      <c r="Q191" s="95"/>
      <c r="R191" s="50"/>
      <c r="S191" s="112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</row>
    <row r="192" s="52" customFormat="true" ht="17.35" hidden="false" customHeight="false" outlineLevel="0" collapsed="false">
      <c r="A192" s="34" t="n">
        <v>192</v>
      </c>
      <c r="B192" s="80" t="s">
        <v>494</v>
      </c>
      <c r="C192" s="81" t="s">
        <v>18</v>
      </c>
      <c r="D192" s="81" t="s">
        <v>32</v>
      </c>
      <c r="E192" s="36" t="s">
        <v>474</v>
      </c>
      <c r="F192" s="66" t="s">
        <v>265</v>
      </c>
      <c r="G192" s="38" t="s">
        <v>27</v>
      </c>
      <c r="H192" s="82" t="s">
        <v>495</v>
      </c>
      <c r="I192" s="83" t="n">
        <v>44398</v>
      </c>
      <c r="J192" s="40" t="n">
        <v>44713</v>
      </c>
      <c r="K192" s="69" t="str">
        <f aca="false">DATEDIF(I192,J192,"y")&amp;" years"&amp; DATEDIF(I192,J192,"YM")&amp;" months"</f>
        <v>0 years10 months</v>
      </c>
      <c r="L192" s="70"/>
      <c r="M192" s="84" t="n">
        <v>5000</v>
      </c>
      <c r="N192" s="44" t="n">
        <v>0</v>
      </c>
      <c r="O192" s="221" t="n">
        <v>235</v>
      </c>
      <c r="P192" s="46" t="n">
        <f aca="false">+M192+(O192*30)+N192</f>
        <v>12050</v>
      </c>
      <c r="Q192" s="95"/>
      <c r="R192" s="50"/>
    </row>
    <row r="193" s="52" customFormat="true" ht="17.35" hidden="false" customHeight="false" outlineLevel="0" collapsed="false">
      <c r="A193" s="34" t="n">
        <v>193</v>
      </c>
      <c r="B193" s="80" t="s">
        <v>496</v>
      </c>
      <c r="C193" s="75" t="s">
        <v>46</v>
      </c>
      <c r="D193" s="81" t="s">
        <v>32</v>
      </c>
      <c r="E193" s="36" t="s">
        <v>474</v>
      </c>
      <c r="F193" s="82" t="s">
        <v>88</v>
      </c>
      <c r="G193" s="67" t="s">
        <v>70</v>
      </c>
      <c r="H193" s="82" t="s">
        <v>497</v>
      </c>
      <c r="I193" s="240" t="n">
        <v>44323</v>
      </c>
      <c r="J193" s="40" t="n">
        <v>44713</v>
      </c>
      <c r="K193" s="69" t="str">
        <f aca="false">DATEDIF(I193,J193,"y")&amp;" years"&amp; DATEDIF(I193,J193,"YM")&amp;" months"</f>
        <v>1 years0 months</v>
      </c>
      <c r="L193" s="70"/>
      <c r="M193" s="84" t="n">
        <v>2500</v>
      </c>
      <c r="N193" s="44" t="n">
        <v>0</v>
      </c>
      <c r="O193" s="221" t="n">
        <v>150</v>
      </c>
      <c r="P193" s="46" t="n">
        <f aca="false">+M193+(O193*30)+N193</f>
        <v>7000</v>
      </c>
      <c r="Q193" s="95"/>
      <c r="R193" s="50"/>
    </row>
    <row r="194" s="52" customFormat="true" ht="17.35" hidden="false" customHeight="false" outlineLevel="0" collapsed="false">
      <c r="A194" s="34" t="n">
        <v>194</v>
      </c>
      <c r="B194" s="80" t="s">
        <v>498</v>
      </c>
      <c r="C194" s="81" t="s">
        <v>18</v>
      </c>
      <c r="D194" s="81" t="s">
        <v>32</v>
      </c>
      <c r="E194" s="36" t="s">
        <v>474</v>
      </c>
      <c r="F194" s="88" t="s">
        <v>241</v>
      </c>
      <c r="G194" s="38" t="s">
        <v>27</v>
      </c>
      <c r="H194" s="38" t="s">
        <v>28</v>
      </c>
      <c r="I194" s="240" t="n">
        <v>44537</v>
      </c>
      <c r="J194" s="40" t="n">
        <v>44713</v>
      </c>
      <c r="K194" s="69" t="str">
        <f aca="false">DATEDIF(I194,J194,"y")&amp;" years"&amp; DATEDIF(I194,J194,"YM")&amp;" months"</f>
        <v>0 years5 months</v>
      </c>
      <c r="L194" s="70"/>
      <c r="M194" s="84" t="n">
        <v>2500</v>
      </c>
      <c r="N194" s="44" t="n">
        <v>0</v>
      </c>
      <c r="O194" s="221" t="n">
        <v>150</v>
      </c>
      <c r="P194" s="46" t="n">
        <f aca="false">+M194+(O194*30)+N194</f>
        <v>7000</v>
      </c>
      <c r="Q194" s="95" t="s">
        <v>499</v>
      </c>
      <c r="R194" s="50"/>
    </row>
    <row r="195" s="52" customFormat="true" ht="17.35" hidden="false" customHeight="false" outlineLevel="0" collapsed="false">
      <c r="A195" s="34" t="n">
        <v>195</v>
      </c>
      <c r="B195" s="80" t="s">
        <v>500</v>
      </c>
      <c r="C195" s="81" t="s">
        <v>18</v>
      </c>
      <c r="D195" s="81" t="s">
        <v>32</v>
      </c>
      <c r="E195" s="36" t="s">
        <v>474</v>
      </c>
      <c r="F195" s="66" t="s">
        <v>179</v>
      </c>
      <c r="G195" s="38" t="s">
        <v>27</v>
      </c>
      <c r="H195" s="82" t="s">
        <v>501</v>
      </c>
      <c r="I195" s="83" t="n">
        <v>44466</v>
      </c>
      <c r="J195" s="40" t="n">
        <v>44713</v>
      </c>
      <c r="K195" s="69" t="str">
        <f aca="false">DATEDIF(I195,J195,"y")&amp;" years"&amp; DATEDIF(I195,J195,"YM")&amp;" months"</f>
        <v>0 years8 months</v>
      </c>
      <c r="L195" s="70"/>
      <c r="M195" s="84" t="n">
        <v>2500</v>
      </c>
      <c r="N195" s="44" t="n">
        <v>0</v>
      </c>
      <c r="O195" s="221" t="n">
        <v>150</v>
      </c>
      <c r="P195" s="46" t="n">
        <f aca="false">+M195+(O195*30)+N195</f>
        <v>7000</v>
      </c>
      <c r="Q195" s="95" t="s">
        <v>502</v>
      </c>
      <c r="R195" s="50"/>
    </row>
    <row r="196" s="52" customFormat="true" ht="17.35" hidden="false" customHeight="false" outlineLevel="0" collapsed="false">
      <c r="A196" s="34" t="n">
        <v>196</v>
      </c>
      <c r="B196" s="80" t="s">
        <v>503</v>
      </c>
      <c r="C196" s="75" t="s">
        <v>46</v>
      </c>
      <c r="D196" s="81" t="s">
        <v>32</v>
      </c>
      <c r="E196" s="36" t="s">
        <v>474</v>
      </c>
      <c r="F196" s="82" t="s">
        <v>112</v>
      </c>
      <c r="G196" s="38" t="s">
        <v>27</v>
      </c>
      <c r="H196" s="38" t="s">
        <v>28</v>
      </c>
      <c r="I196" s="240" t="n">
        <v>43682</v>
      </c>
      <c r="J196" s="40" t="n">
        <v>44713</v>
      </c>
      <c r="K196" s="69" t="str">
        <f aca="false">DATEDIF(I196,J196,"y")&amp;" years"&amp; DATEDIF(I196,J196,"YM")&amp;" months"</f>
        <v>2 years9 months</v>
      </c>
      <c r="L196" s="70"/>
      <c r="M196" s="84" t="n">
        <v>2750</v>
      </c>
      <c r="N196" s="44" t="n">
        <v>0</v>
      </c>
      <c r="O196" s="221" t="n">
        <v>141</v>
      </c>
      <c r="P196" s="46" t="n">
        <f aca="false">+M196+(O196*30)+N196</f>
        <v>6980</v>
      </c>
      <c r="Q196" s="95" t="s">
        <v>504</v>
      </c>
      <c r="R196" s="50"/>
    </row>
    <row r="197" s="52" customFormat="true" ht="17.35" hidden="false" customHeight="false" outlineLevel="0" collapsed="false">
      <c r="A197" s="34" t="n">
        <v>197</v>
      </c>
      <c r="B197" s="80" t="s">
        <v>505</v>
      </c>
      <c r="C197" s="81" t="s">
        <v>18</v>
      </c>
      <c r="D197" s="81" t="s">
        <v>32</v>
      </c>
      <c r="E197" s="36" t="s">
        <v>474</v>
      </c>
      <c r="F197" s="66" t="s">
        <v>265</v>
      </c>
      <c r="G197" s="54" t="s">
        <v>70</v>
      </c>
      <c r="H197" s="82" t="s">
        <v>506</v>
      </c>
      <c r="I197" s="83" t="s">
        <v>507</v>
      </c>
      <c r="J197" s="40" t="n">
        <v>44713</v>
      </c>
      <c r="K197" s="69" t="str">
        <f aca="false">DATEDIF(I197,J197,"y")&amp;" years"&amp; DATEDIF(I197,J197,"YM")&amp;" months"</f>
        <v>2 years4 months</v>
      </c>
      <c r="L197" s="70"/>
      <c r="M197" s="84" t="n">
        <v>5000</v>
      </c>
      <c r="N197" s="44" t="n">
        <v>0</v>
      </c>
      <c r="O197" s="221" t="n">
        <v>225</v>
      </c>
      <c r="P197" s="46" t="n">
        <f aca="false">+M197+(O197*30)+N197</f>
        <v>11750</v>
      </c>
      <c r="Q197" s="95"/>
      <c r="R197" s="50"/>
    </row>
    <row r="198" s="52" customFormat="true" ht="17.35" hidden="false" customHeight="false" outlineLevel="0" collapsed="false">
      <c r="A198" s="34" t="n">
        <v>198</v>
      </c>
      <c r="B198" s="80" t="s">
        <v>508</v>
      </c>
      <c r="C198" s="81" t="s">
        <v>18</v>
      </c>
      <c r="D198" s="81" t="s">
        <v>32</v>
      </c>
      <c r="E198" s="36" t="s">
        <v>474</v>
      </c>
      <c r="F198" s="66" t="s">
        <v>283</v>
      </c>
      <c r="G198" s="54" t="s">
        <v>70</v>
      </c>
      <c r="H198" s="82" t="s">
        <v>509</v>
      </c>
      <c r="I198" s="240" t="n">
        <v>42372</v>
      </c>
      <c r="J198" s="40" t="n">
        <v>44713</v>
      </c>
      <c r="K198" s="69" t="str">
        <f aca="false">DATEDIF(I198,J198,"y")&amp;" years"&amp; DATEDIF(I198,J198,"YM")&amp;" months"</f>
        <v>6 years4 months</v>
      </c>
      <c r="L198" s="70"/>
      <c r="M198" s="84" t="n">
        <v>5000</v>
      </c>
      <c r="N198" s="44" t="n">
        <v>0</v>
      </c>
      <c r="O198" s="221" t="n">
        <v>235</v>
      </c>
      <c r="P198" s="46" t="n">
        <f aca="false">+M198+(O198*30)+N198</f>
        <v>12050</v>
      </c>
      <c r="Q198" s="95" t="s">
        <v>510</v>
      </c>
      <c r="R198" s="50"/>
    </row>
    <row r="199" s="52" customFormat="true" ht="17.35" hidden="false" customHeight="false" outlineLevel="0" collapsed="false">
      <c r="A199" s="34" t="n">
        <v>199</v>
      </c>
      <c r="B199" s="80" t="s">
        <v>511</v>
      </c>
      <c r="C199" s="75" t="s">
        <v>46</v>
      </c>
      <c r="D199" s="81" t="s">
        <v>32</v>
      </c>
      <c r="E199" s="36" t="s">
        <v>474</v>
      </c>
      <c r="F199" s="66" t="s">
        <v>280</v>
      </c>
      <c r="G199" s="38" t="s">
        <v>27</v>
      </c>
      <c r="H199" s="38" t="s">
        <v>28</v>
      </c>
      <c r="I199" s="240" t="n">
        <v>44537</v>
      </c>
      <c r="J199" s="40" t="n">
        <v>44713</v>
      </c>
      <c r="K199" s="69" t="str">
        <f aca="false">DATEDIF(I199,J199,"y")&amp;" years"&amp; DATEDIF(I199,J199,"YM")&amp;" months"</f>
        <v>0 years5 months</v>
      </c>
      <c r="L199" s="70"/>
      <c r="M199" s="84" t="n">
        <v>2500</v>
      </c>
      <c r="N199" s="44" t="n">
        <v>0</v>
      </c>
      <c r="O199" s="221" t="n">
        <v>150</v>
      </c>
      <c r="P199" s="46" t="n">
        <f aca="false">+M199+(O199*30)+N199</f>
        <v>7000</v>
      </c>
      <c r="Q199" s="95"/>
      <c r="R199" s="50"/>
    </row>
    <row r="200" s="52" customFormat="true" ht="37.5" hidden="false" customHeight="false" outlineLevel="0" collapsed="false">
      <c r="A200" s="34" t="n">
        <v>200</v>
      </c>
      <c r="B200" s="67" t="s">
        <v>512</v>
      </c>
      <c r="C200" s="75" t="s">
        <v>18</v>
      </c>
      <c r="D200" s="75" t="s">
        <v>32</v>
      </c>
      <c r="E200" s="36" t="s">
        <v>474</v>
      </c>
      <c r="F200" s="37" t="s">
        <v>513</v>
      </c>
      <c r="G200" s="67" t="s">
        <v>514</v>
      </c>
      <c r="H200" s="38" t="s">
        <v>183</v>
      </c>
      <c r="I200" s="69" t="n">
        <v>44520</v>
      </c>
      <c r="J200" s="40" t="n">
        <v>44713</v>
      </c>
      <c r="K200" s="69" t="str">
        <f aca="false">DATEDIF(I200,J200,"y")&amp;" years"&amp; DATEDIF(I200,J200,"YM")&amp;" months"</f>
        <v>0 years6 months</v>
      </c>
      <c r="L200" s="70" t="s">
        <v>155</v>
      </c>
      <c r="M200" s="77" t="n">
        <v>5000</v>
      </c>
      <c r="N200" s="44" t="n">
        <v>0</v>
      </c>
      <c r="O200" s="102" t="n">
        <v>260</v>
      </c>
      <c r="P200" s="46" t="n">
        <f aca="false">+M200+(O200*30)+N200</f>
        <v>12800</v>
      </c>
      <c r="Q200" s="90" t="n">
        <v>926808377</v>
      </c>
      <c r="R200" s="50"/>
    </row>
    <row r="201" s="52" customFormat="true" ht="18.75" hidden="false" customHeight="false" outlineLevel="0" collapsed="false">
      <c r="A201" s="34" t="n">
        <v>201</v>
      </c>
      <c r="B201" s="67" t="s">
        <v>515</v>
      </c>
      <c r="C201" s="75" t="s">
        <v>18</v>
      </c>
      <c r="D201" s="75" t="s">
        <v>32</v>
      </c>
      <c r="E201" s="36" t="s">
        <v>80</v>
      </c>
      <c r="F201" s="66" t="s">
        <v>516</v>
      </c>
      <c r="G201" s="67" t="s">
        <v>238</v>
      </c>
      <c r="H201" s="38" t="s">
        <v>28</v>
      </c>
      <c r="I201" s="69" t="n">
        <v>44548</v>
      </c>
      <c r="J201" s="40" t="n">
        <v>44713</v>
      </c>
      <c r="K201" s="69" t="str">
        <f aca="false">DATEDIF(I201,J201,"y")&amp;" years"&amp; DATEDIF(I201,J201,"YM")&amp;" months"</f>
        <v>0 years5 months</v>
      </c>
      <c r="L201" s="70" t="s">
        <v>155</v>
      </c>
      <c r="M201" s="77" t="n">
        <v>18500</v>
      </c>
      <c r="N201" s="44" t="n">
        <v>0</v>
      </c>
      <c r="O201" s="102" t="n">
        <v>715</v>
      </c>
      <c r="P201" s="46" t="n">
        <f aca="false">+M201+(O201*30)+N201</f>
        <v>39950</v>
      </c>
      <c r="Q201" s="74" t="s">
        <v>517</v>
      </c>
      <c r="R201" s="50"/>
      <c r="U201" s="1"/>
      <c r="V201" s="1"/>
      <c r="W201" s="1"/>
      <c r="X201" s="1"/>
      <c r="Y201" s="1"/>
      <c r="Z201" s="1"/>
      <c r="AA201" s="1"/>
      <c r="AB201" s="1"/>
    </row>
    <row r="202" customFormat="false" ht="18.75" hidden="false" customHeight="true" outlineLevel="0" collapsed="false">
      <c r="A202" s="34" t="n">
        <v>202</v>
      </c>
      <c r="B202" s="67" t="s">
        <v>518</v>
      </c>
      <c r="C202" s="75" t="s">
        <v>18</v>
      </c>
      <c r="D202" s="75" t="s">
        <v>32</v>
      </c>
      <c r="E202" s="36" t="s">
        <v>80</v>
      </c>
      <c r="F202" s="66" t="s">
        <v>516</v>
      </c>
      <c r="G202" s="67" t="s">
        <v>514</v>
      </c>
      <c r="H202" s="38" t="s">
        <v>28</v>
      </c>
      <c r="I202" s="69" t="n">
        <v>44548</v>
      </c>
      <c r="J202" s="40" t="n">
        <v>44713</v>
      </c>
      <c r="K202" s="69" t="str">
        <f aca="false">DATEDIF(I202,J202,"y")&amp;" years"&amp; DATEDIF(I202,J202,"YM")&amp;" months"</f>
        <v>0 years5 months</v>
      </c>
      <c r="L202" s="67" t="s">
        <v>155</v>
      </c>
      <c r="M202" s="78" t="n">
        <v>18500</v>
      </c>
      <c r="N202" s="44" t="n">
        <v>0</v>
      </c>
      <c r="O202" s="129" t="n">
        <v>715</v>
      </c>
      <c r="P202" s="46" t="n">
        <f aca="false">+M202+(O202*30)+N202</f>
        <v>39950</v>
      </c>
      <c r="Q202" s="74" t="s">
        <v>519</v>
      </c>
      <c r="R202" s="50"/>
      <c r="S202" s="111"/>
      <c r="AC202" s="52"/>
      <c r="AD202" s="52"/>
      <c r="AE202" s="52"/>
      <c r="AF202" s="52"/>
      <c r="AG202" s="52"/>
      <c r="AH202" s="52"/>
      <c r="AI202" s="52"/>
      <c r="AJ202" s="52"/>
      <c r="AK202" s="52"/>
      <c r="AL202" s="52"/>
      <c r="AM202" s="52"/>
      <c r="AN202" s="52"/>
      <c r="AO202" s="52"/>
      <c r="AP202" s="52"/>
      <c r="AQ202" s="52"/>
      <c r="AR202" s="52"/>
      <c r="AS202" s="52"/>
      <c r="AT202" s="52"/>
      <c r="AU202" s="52"/>
      <c r="AV202" s="52"/>
    </row>
    <row r="203" customFormat="false" ht="37.5" hidden="false" customHeight="false" outlineLevel="0" collapsed="false">
      <c r="A203" s="34" t="n">
        <v>203</v>
      </c>
      <c r="B203" s="67" t="s">
        <v>520</v>
      </c>
      <c r="C203" s="75" t="s">
        <v>18</v>
      </c>
      <c r="D203" s="75" t="s">
        <v>32</v>
      </c>
      <c r="E203" s="36" t="s">
        <v>80</v>
      </c>
      <c r="F203" s="82" t="s">
        <v>521</v>
      </c>
      <c r="G203" s="67" t="s">
        <v>238</v>
      </c>
      <c r="H203" s="38" t="s">
        <v>28</v>
      </c>
      <c r="I203" s="69" t="n">
        <v>44576</v>
      </c>
      <c r="J203" s="40" t="n">
        <v>44713</v>
      </c>
      <c r="K203" s="69" t="str">
        <f aca="false">DATEDIF(I203,J203,"y")&amp;" years"&amp; DATEDIF(I203,J203,"YM")&amp;" months"</f>
        <v>0 years4 months</v>
      </c>
      <c r="L203" s="67"/>
      <c r="M203" s="78" t="n">
        <v>7620</v>
      </c>
      <c r="N203" s="44" t="n">
        <v>0</v>
      </c>
      <c r="O203" s="129" t="n">
        <v>376</v>
      </c>
      <c r="P203" s="46" t="n">
        <f aca="false">+M203+(O203*30)+N203</f>
        <v>18900</v>
      </c>
      <c r="Q203" s="74" t="s">
        <v>522</v>
      </c>
      <c r="R203" s="50"/>
      <c r="S203" s="111"/>
      <c r="AC203" s="52"/>
      <c r="AD203" s="52"/>
      <c r="AE203" s="52"/>
      <c r="AF203" s="52"/>
      <c r="AG203" s="52"/>
      <c r="AH203" s="52"/>
      <c r="AI203" s="52"/>
      <c r="AJ203" s="52"/>
      <c r="AK203" s="52"/>
      <c r="AL203" s="52"/>
      <c r="AM203" s="52"/>
      <c r="AN203" s="52"/>
      <c r="AO203" s="52"/>
      <c r="AP203" s="52"/>
      <c r="AQ203" s="52"/>
      <c r="AR203" s="52"/>
      <c r="AS203" s="52"/>
      <c r="AT203" s="52"/>
      <c r="AU203" s="52"/>
      <c r="AV203" s="52"/>
    </row>
    <row r="204" customFormat="false" ht="17.25" hidden="false" customHeight="true" outlineLevel="0" collapsed="false">
      <c r="A204" s="34" t="n">
        <v>204</v>
      </c>
      <c r="B204" s="67" t="s">
        <v>523</v>
      </c>
      <c r="C204" s="75" t="s">
        <v>18</v>
      </c>
      <c r="D204" s="75" t="s">
        <v>32</v>
      </c>
      <c r="E204" s="36" t="s">
        <v>80</v>
      </c>
      <c r="F204" s="82" t="s">
        <v>524</v>
      </c>
      <c r="G204" s="67" t="s">
        <v>238</v>
      </c>
      <c r="H204" s="38" t="s">
        <v>28</v>
      </c>
      <c r="I204" s="69" t="n">
        <v>42996</v>
      </c>
      <c r="J204" s="40" t="n">
        <v>44713</v>
      </c>
      <c r="K204" s="69" t="str">
        <f aca="false">DATEDIF(I204,J204,"y")&amp;" years"&amp; DATEDIF(I204,J204,"YM")&amp;" months"</f>
        <v>4 years8 months</v>
      </c>
      <c r="L204" s="67"/>
      <c r="M204" s="78" t="n">
        <v>7620</v>
      </c>
      <c r="N204" s="44" t="n">
        <v>0</v>
      </c>
      <c r="O204" s="129" t="n">
        <v>376</v>
      </c>
      <c r="P204" s="46" t="n">
        <f aca="false">+M204+(O204*30)+N204</f>
        <v>18900</v>
      </c>
      <c r="Q204" s="74" t="s">
        <v>525</v>
      </c>
      <c r="R204" s="50"/>
      <c r="S204" s="111"/>
    </row>
    <row r="205" customFormat="false" ht="17.35" hidden="false" customHeight="false" outlineLevel="0" collapsed="false">
      <c r="A205" s="34" t="n">
        <v>205</v>
      </c>
      <c r="B205" s="67" t="s">
        <v>526</v>
      </c>
      <c r="C205" s="92" t="s">
        <v>46</v>
      </c>
      <c r="D205" s="75" t="s">
        <v>32</v>
      </c>
      <c r="E205" s="36" t="s">
        <v>80</v>
      </c>
      <c r="F205" s="88" t="s">
        <v>88</v>
      </c>
      <c r="G205" s="67" t="s">
        <v>55</v>
      </c>
      <c r="H205" s="38" t="s">
        <v>527</v>
      </c>
      <c r="I205" s="69" t="n">
        <v>43840</v>
      </c>
      <c r="J205" s="40" t="n">
        <v>44713</v>
      </c>
      <c r="K205" s="69" t="str">
        <f aca="false">DATEDIF(I205,J205,"y")&amp;" years"&amp; DATEDIF(I205,J205,"YM")&amp;" months"</f>
        <v>2 years4 months</v>
      </c>
      <c r="L205" s="67"/>
      <c r="M205" s="78" t="n">
        <v>3400</v>
      </c>
      <c r="N205" s="44" t="n">
        <v>0</v>
      </c>
      <c r="O205" s="129" t="n">
        <v>210</v>
      </c>
      <c r="P205" s="46" t="n">
        <f aca="false">+M205+(O205*30)+N205</f>
        <v>9700</v>
      </c>
      <c r="Q205" s="74"/>
      <c r="R205" s="48"/>
      <c r="S205" s="96"/>
    </row>
    <row r="206" customFormat="false" ht="17.35" hidden="false" customHeight="false" outlineLevel="0" collapsed="false">
      <c r="A206" s="34" t="n">
        <v>206</v>
      </c>
      <c r="B206" s="67" t="s">
        <v>528</v>
      </c>
      <c r="C206" s="92" t="s">
        <v>46</v>
      </c>
      <c r="D206" s="75" t="s">
        <v>32</v>
      </c>
      <c r="E206" s="36" t="s">
        <v>80</v>
      </c>
      <c r="F206" s="88" t="s">
        <v>88</v>
      </c>
      <c r="G206" s="54" t="s">
        <v>70</v>
      </c>
      <c r="H206" s="38" t="s">
        <v>529</v>
      </c>
      <c r="I206" s="69" t="n">
        <v>44598</v>
      </c>
      <c r="J206" s="40" t="n">
        <v>44713</v>
      </c>
      <c r="K206" s="69" t="str">
        <f aca="false">DATEDIF(I206,J206,"y")&amp;" years"&amp; DATEDIF(I206,J206,"YM")&amp;" months"</f>
        <v>0 years3 months</v>
      </c>
      <c r="L206" s="67"/>
      <c r="M206" s="78" t="n">
        <v>3400</v>
      </c>
      <c r="N206" s="44" t="n">
        <v>0</v>
      </c>
      <c r="O206" s="129" t="n">
        <v>210</v>
      </c>
      <c r="P206" s="46" t="n">
        <f aca="false">+M206+(O206*30)+N206</f>
        <v>9700</v>
      </c>
      <c r="Q206" s="74"/>
      <c r="R206" s="48"/>
      <c r="S206" s="96"/>
    </row>
    <row r="207" customFormat="false" ht="17.35" hidden="false" customHeight="false" outlineLevel="0" collapsed="false">
      <c r="A207" s="34" t="n">
        <v>207</v>
      </c>
      <c r="B207" s="67" t="s">
        <v>530</v>
      </c>
      <c r="C207" s="75" t="s">
        <v>18</v>
      </c>
      <c r="D207" s="75" t="s">
        <v>32</v>
      </c>
      <c r="E207" s="36" t="s">
        <v>80</v>
      </c>
      <c r="F207" s="66" t="s">
        <v>176</v>
      </c>
      <c r="G207" s="67" t="s">
        <v>238</v>
      </c>
      <c r="H207" s="38" t="s">
        <v>531</v>
      </c>
      <c r="I207" s="69" t="n">
        <v>44576</v>
      </c>
      <c r="J207" s="40" t="n">
        <v>44713</v>
      </c>
      <c r="K207" s="69" t="str">
        <f aca="false">DATEDIF(I207,J207,"y")&amp;" years"&amp; DATEDIF(I207,J207,"YM")&amp;" months"</f>
        <v>0 years4 months</v>
      </c>
      <c r="L207" s="67"/>
      <c r="M207" s="78" t="n">
        <v>15600</v>
      </c>
      <c r="N207" s="44" t="n">
        <v>0</v>
      </c>
      <c r="O207" s="129" t="n">
        <v>599</v>
      </c>
      <c r="P207" s="46" t="n">
        <f aca="false">+M207+(O207*30)+N207</f>
        <v>33570</v>
      </c>
      <c r="Q207" s="74" t="s">
        <v>532</v>
      </c>
      <c r="R207" s="48"/>
      <c r="S207" s="96"/>
    </row>
    <row r="208" customFormat="false" ht="17.35" hidden="false" customHeight="false" outlineLevel="0" collapsed="false">
      <c r="A208" s="34" t="n">
        <v>208</v>
      </c>
      <c r="B208" s="67" t="s">
        <v>533</v>
      </c>
      <c r="C208" s="75" t="s">
        <v>18</v>
      </c>
      <c r="D208" s="75" t="s">
        <v>32</v>
      </c>
      <c r="E208" s="36" t="s">
        <v>80</v>
      </c>
      <c r="F208" s="66" t="s">
        <v>301</v>
      </c>
      <c r="G208" s="67" t="s">
        <v>238</v>
      </c>
      <c r="H208" s="38" t="s">
        <v>28</v>
      </c>
      <c r="I208" s="69" t="n">
        <v>44678</v>
      </c>
      <c r="J208" s="40" t="n">
        <v>44713</v>
      </c>
      <c r="K208" s="69" t="str">
        <f aca="false">DATEDIF(I208,J208,"y")&amp;" years"&amp; DATEDIF(I208,J208,"YM")&amp;" months"</f>
        <v>0 years1 months</v>
      </c>
      <c r="L208" s="67"/>
      <c r="M208" s="78" t="n">
        <v>24470</v>
      </c>
      <c r="N208" s="44" t="n">
        <v>0</v>
      </c>
      <c r="O208" s="129" t="n">
        <v>977</v>
      </c>
      <c r="P208" s="46" t="n">
        <f aca="false">+M208+(O208*30)+N208</f>
        <v>53780</v>
      </c>
      <c r="Q208" s="90" t="s">
        <v>534</v>
      </c>
      <c r="R208" s="48"/>
      <c r="S208" s="96"/>
    </row>
    <row r="209" customFormat="false" ht="17.35" hidden="false" customHeight="false" outlineLevel="0" collapsed="false">
      <c r="A209" s="34" t="n">
        <v>209</v>
      </c>
      <c r="B209" s="67" t="s">
        <v>535</v>
      </c>
      <c r="C209" s="75" t="s">
        <v>18</v>
      </c>
      <c r="D209" s="75" t="s">
        <v>32</v>
      </c>
      <c r="E209" s="36" t="s">
        <v>536</v>
      </c>
      <c r="F209" s="66" t="s">
        <v>301</v>
      </c>
      <c r="G209" s="67" t="s">
        <v>238</v>
      </c>
      <c r="H209" s="38" t="s">
        <v>28</v>
      </c>
      <c r="I209" s="69" t="s">
        <v>537</v>
      </c>
      <c r="J209" s="40" t="n">
        <v>44713</v>
      </c>
      <c r="K209" s="69"/>
      <c r="L209" s="67"/>
      <c r="M209" s="78" t="n">
        <v>16700</v>
      </c>
      <c r="N209" s="44" t="n">
        <v>0</v>
      </c>
      <c r="O209" s="129" t="n">
        <v>661</v>
      </c>
      <c r="P209" s="46" t="n">
        <f aca="false">+M209+(O209*30)+N209</f>
        <v>36530</v>
      </c>
      <c r="Q209" s="90"/>
      <c r="R209" s="48"/>
      <c r="S209" s="96"/>
      <c r="T209" s="52"/>
    </row>
    <row r="210" customFormat="false" ht="32.95" hidden="false" customHeight="false" outlineLevel="0" collapsed="false">
      <c r="A210" s="34" t="n">
        <v>210</v>
      </c>
      <c r="B210" s="67" t="s">
        <v>538</v>
      </c>
      <c r="C210" s="75" t="s">
        <v>18</v>
      </c>
      <c r="D210" s="75" t="s">
        <v>32</v>
      </c>
      <c r="E210" s="36" t="s">
        <v>536</v>
      </c>
      <c r="F210" s="88" t="s">
        <v>539</v>
      </c>
      <c r="G210" s="67" t="s">
        <v>238</v>
      </c>
      <c r="H210" s="38" t="s">
        <v>28</v>
      </c>
      <c r="I210" s="69" t="s">
        <v>540</v>
      </c>
      <c r="J210" s="40" t="n">
        <v>44713</v>
      </c>
      <c r="K210" s="69" t="s">
        <v>541</v>
      </c>
      <c r="L210" s="67" t="s">
        <v>155</v>
      </c>
      <c r="M210" s="78" t="n">
        <v>4000</v>
      </c>
      <c r="N210" s="44" t="n">
        <v>0</v>
      </c>
      <c r="O210" s="129" t="n">
        <v>175</v>
      </c>
      <c r="P210" s="46" t="n">
        <f aca="false">+M210+(O210*30)+N210</f>
        <v>9250</v>
      </c>
      <c r="Q210" s="90" t="n">
        <v>944782862</v>
      </c>
      <c r="R210" s="48"/>
      <c r="S210" s="96"/>
    </row>
    <row r="211" customFormat="false" ht="18.75" hidden="false" customHeight="false" outlineLevel="0" collapsed="false">
      <c r="A211" s="34" t="n">
        <v>211</v>
      </c>
      <c r="B211" s="67" t="s">
        <v>542</v>
      </c>
      <c r="C211" s="75" t="s">
        <v>18</v>
      </c>
      <c r="D211" s="75" t="s">
        <v>32</v>
      </c>
      <c r="E211" s="36" t="s">
        <v>536</v>
      </c>
      <c r="F211" s="66" t="s">
        <v>543</v>
      </c>
      <c r="G211" s="67" t="s">
        <v>238</v>
      </c>
      <c r="H211" s="38" t="s">
        <v>28</v>
      </c>
      <c r="I211" s="69" t="n">
        <v>44205</v>
      </c>
      <c r="J211" s="40" t="n">
        <v>44713</v>
      </c>
      <c r="K211" s="69" t="s">
        <v>544</v>
      </c>
      <c r="L211" s="67" t="s">
        <v>123</v>
      </c>
      <c r="M211" s="78" t="n">
        <v>7500</v>
      </c>
      <c r="N211" s="44" t="n">
        <v>0</v>
      </c>
      <c r="O211" s="129" t="n">
        <v>478</v>
      </c>
      <c r="P211" s="46" t="n">
        <f aca="false">+M211+(O211*30)+N211</f>
        <v>21840</v>
      </c>
      <c r="Q211" s="90" t="n">
        <v>911592465</v>
      </c>
      <c r="R211" s="48"/>
      <c r="S211" s="96"/>
      <c r="T211" s="52"/>
    </row>
    <row r="212" customFormat="false" ht="37.5" hidden="false" customHeight="false" outlineLevel="0" collapsed="false">
      <c r="A212" s="34" t="n">
        <v>212</v>
      </c>
      <c r="B212" s="67" t="s">
        <v>545</v>
      </c>
      <c r="C212" s="75" t="s">
        <v>18</v>
      </c>
      <c r="D212" s="75" t="s">
        <v>32</v>
      </c>
      <c r="E212" s="36" t="s">
        <v>536</v>
      </c>
      <c r="F212" s="82" t="s">
        <v>546</v>
      </c>
      <c r="G212" s="67" t="s">
        <v>238</v>
      </c>
      <c r="H212" s="38" t="s">
        <v>28</v>
      </c>
      <c r="I212" s="69" t="n">
        <v>44207</v>
      </c>
      <c r="J212" s="40" t="n">
        <v>44713</v>
      </c>
      <c r="K212" s="69" t="s">
        <v>242</v>
      </c>
      <c r="L212" s="67" t="s">
        <v>155</v>
      </c>
      <c r="M212" s="78" t="n">
        <v>4000</v>
      </c>
      <c r="N212" s="44" t="n">
        <v>0</v>
      </c>
      <c r="O212" s="129" t="n">
        <v>175</v>
      </c>
      <c r="P212" s="46" t="n">
        <f aca="false">+M212+(O212*30)+N212</f>
        <v>9250</v>
      </c>
      <c r="Q212" s="90" t="n">
        <v>994453000</v>
      </c>
      <c r="R212" s="50"/>
      <c r="S212" s="111"/>
      <c r="T212" s="52"/>
    </row>
    <row r="213" customFormat="false" ht="17.35" hidden="false" customHeight="false" outlineLevel="0" collapsed="false">
      <c r="A213" s="34" t="n">
        <v>213</v>
      </c>
      <c r="B213" s="67" t="s">
        <v>547</v>
      </c>
      <c r="C213" s="75" t="s">
        <v>18</v>
      </c>
      <c r="D213" s="75" t="s">
        <v>32</v>
      </c>
      <c r="E213" s="36" t="s">
        <v>536</v>
      </c>
      <c r="F213" s="193" t="s">
        <v>265</v>
      </c>
      <c r="G213" s="67" t="s">
        <v>397</v>
      </c>
      <c r="H213" s="38" t="s">
        <v>28</v>
      </c>
      <c r="I213" s="69" t="s">
        <v>548</v>
      </c>
      <c r="J213" s="40" t="n">
        <v>44713</v>
      </c>
      <c r="K213" s="69" t="s">
        <v>549</v>
      </c>
      <c r="L213" s="67" t="s">
        <v>266</v>
      </c>
      <c r="M213" s="78" t="n">
        <v>2500</v>
      </c>
      <c r="N213" s="44" t="n">
        <v>0</v>
      </c>
      <c r="O213" s="129" t="n">
        <v>150</v>
      </c>
      <c r="P213" s="46" t="n">
        <f aca="false">+M213+(O213*30)+N213</f>
        <v>7000</v>
      </c>
      <c r="Q213" s="90" t="n">
        <v>930873676</v>
      </c>
      <c r="R213" s="50"/>
      <c r="S213" s="111"/>
      <c r="T213" s="52"/>
    </row>
    <row r="214" customFormat="false" ht="17.35" hidden="false" customHeight="false" outlineLevel="0" collapsed="false">
      <c r="A214" s="34" t="n">
        <v>214</v>
      </c>
      <c r="B214" s="54" t="s">
        <v>550</v>
      </c>
      <c r="C214" s="92" t="s">
        <v>18</v>
      </c>
      <c r="D214" s="92" t="s">
        <v>32</v>
      </c>
      <c r="E214" s="36" t="s">
        <v>536</v>
      </c>
      <c r="F214" s="88" t="s">
        <v>65</v>
      </c>
      <c r="G214" s="54" t="s">
        <v>238</v>
      </c>
      <c r="H214" s="38" t="s">
        <v>28</v>
      </c>
      <c r="I214" s="196" t="n">
        <v>42643</v>
      </c>
      <c r="J214" s="40" t="n">
        <v>44713</v>
      </c>
      <c r="K214" s="69" t="str">
        <f aca="false">DATEDIF(I214,J214,"y")&amp;" years"&amp; DATEDIF(I214,J214,"YM")&amp;" months"</f>
        <v>5 years8 months</v>
      </c>
      <c r="L214" s="67" t="n">
        <v>6</v>
      </c>
      <c r="M214" s="94" t="n">
        <v>6000</v>
      </c>
      <c r="N214" s="44" t="n">
        <v>0</v>
      </c>
      <c r="O214" s="235" t="n">
        <v>350</v>
      </c>
      <c r="P214" s="46" t="n">
        <f aca="false">+M214+(O214*30)+N214</f>
        <v>16500</v>
      </c>
      <c r="Q214" s="90"/>
      <c r="R214" s="50"/>
      <c r="S214" s="111"/>
      <c r="T214" s="236"/>
      <c r="Z214" s="96"/>
      <c r="AA214" s="98"/>
      <c r="AB214" s="98"/>
    </row>
    <row r="215" customFormat="false" ht="17.35" hidden="false" customHeight="false" outlineLevel="0" collapsed="false">
      <c r="A215" s="34" t="n">
        <v>215</v>
      </c>
      <c r="B215" s="80" t="s">
        <v>551</v>
      </c>
      <c r="C215" s="81" t="s">
        <v>18</v>
      </c>
      <c r="D215" s="92" t="s">
        <v>32</v>
      </c>
      <c r="E215" s="36" t="s">
        <v>536</v>
      </c>
      <c r="F215" s="66" t="s">
        <v>179</v>
      </c>
      <c r="G215" s="38" t="s">
        <v>27</v>
      </c>
      <c r="H215" s="268" t="s">
        <v>552</v>
      </c>
      <c r="I215" s="269" t="n">
        <v>43844</v>
      </c>
      <c r="J215" s="40" t="n">
        <v>44713</v>
      </c>
      <c r="K215" s="69" t="str">
        <f aca="false">DATEDIF(I215,J215,"y")&amp;" years"&amp; DATEDIF(I215,J215,"YM")&amp;" months"</f>
        <v>2 years4 months</v>
      </c>
      <c r="L215" s="67" t="n">
        <v>7.1</v>
      </c>
      <c r="M215" s="94" t="n">
        <v>8000</v>
      </c>
      <c r="N215" s="44" t="n">
        <v>0</v>
      </c>
      <c r="O215" s="228" t="n">
        <v>400</v>
      </c>
      <c r="P215" s="46" t="n">
        <f aca="false">+M215+(O215*30)+N215</f>
        <v>20000</v>
      </c>
      <c r="Q215" s="185" t="s">
        <v>553</v>
      </c>
      <c r="R215" s="50"/>
      <c r="S215" s="111"/>
      <c r="T215" s="52"/>
    </row>
    <row r="216" customFormat="false" ht="17.35" hidden="false" customHeight="false" outlineLevel="0" collapsed="false">
      <c r="A216" s="34" t="n">
        <v>216</v>
      </c>
      <c r="B216" s="270" t="s">
        <v>554</v>
      </c>
      <c r="C216" s="271" t="s">
        <v>18</v>
      </c>
      <c r="D216" s="92" t="s">
        <v>32</v>
      </c>
      <c r="E216" s="36" t="s">
        <v>536</v>
      </c>
      <c r="F216" s="150" t="s">
        <v>265</v>
      </c>
      <c r="G216" s="38" t="s">
        <v>27</v>
      </c>
      <c r="H216" s="38" t="s">
        <v>28</v>
      </c>
      <c r="I216" s="272" t="n">
        <v>43658</v>
      </c>
      <c r="J216" s="40" t="n">
        <v>44713</v>
      </c>
      <c r="K216" s="69" t="str">
        <f aca="false">DATEDIF(I216,J216,"y")&amp;" years"&amp; DATEDIF(I216,J216,"YM")&amp;" months"</f>
        <v>2 years10 months</v>
      </c>
      <c r="L216" s="115" t="n">
        <v>4</v>
      </c>
      <c r="M216" s="186" t="n">
        <v>5000</v>
      </c>
      <c r="N216" s="44" t="n">
        <v>0</v>
      </c>
      <c r="O216" s="110" t="n">
        <v>235</v>
      </c>
      <c r="P216" s="46" t="n">
        <f aca="false">+M216+(O216*30)+N216</f>
        <v>12050</v>
      </c>
      <c r="Q216" s="95" t="s">
        <v>555</v>
      </c>
      <c r="R216" s="50"/>
      <c r="S216" s="111"/>
      <c r="T216" s="112"/>
      <c r="U216" s="91"/>
      <c r="V216" s="91"/>
      <c r="W216" s="91"/>
      <c r="X216" s="91"/>
      <c r="Y216" s="91"/>
      <c r="Z216" s="91"/>
      <c r="AA216" s="91"/>
      <c r="AB216" s="91"/>
    </row>
    <row r="217" s="98" customFormat="true" ht="17.35" hidden="false" customHeight="false" outlineLevel="0" collapsed="false">
      <c r="A217" s="34" t="n">
        <v>217</v>
      </c>
      <c r="B217" s="80" t="s">
        <v>556</v>
      </c>
      <c r="C217" s="81" t="s">
        <v>18</v>
      </c>
      <c r="D217" s="81" t="s">
        <v>32</v>
      </c>
      <c r="E217" s="36" t="s">
        <v>536</v>
      </c>
      <c r="F217" s="82" t="s">
        <v>271</v>
      </c>
      <c r="G217" s="38" t="s">
        <v>27</v>
      </c>
      <c r="H217" s="38" t="s">
        <v>28</v>
      </c>
      <c r="I217" s="240" t="n">
        <v>43070</v>
      </c>
      <c r="J217" s="40" t="n">
        <v>44713</v>
      </c>
      <c r="K217" s="69" t="str">
        <f aca="false">DATEDIF(I217,J217,"y")&amp;" years"&amp; DATEDIF(I217,J217,"YM")&amp;" months"</f>
        <v>4 years6 months</v>
      </c>
      <c r="L217" s="115" t="n">
        <v>3.7</v>
      </c>
      <c r="M217" s="125" t="n">
        <v>4000</v>
      </c>
      <c r="N217" s="44" t="n">
        <v>0</v>
      </c>
      <c r="O217" s="147" t="n">
        <v>175</v>
      </c>
      <c r="P217" s="46" t="n">
        <f aca="false">+M217+(O217*30)+N217</f>
        <v>9250</v>
      </c>
      <c r="Q217" s="74"/>
      <c r="R217" s="50"/>
      <c r="S217" s="111"/>
      <c r="T217" s="52"/>
      <c r="U217" s="1"/>
      <c r="V217" s="1"/>
      <c r="W217" s="1"/>
      <c r="X217" s="1"/>
      <c r="Y217" s="1"/>
      <c r="Z217" s="1"/>
      <c r="AA217" s="1"/>
      <c r="AB217" s="1"/>
    </row>
    <row r="218" customFormat="false" ht="17.25" hidden="false" customHeight="true" outlineLevel="0" collapsed="false">
      <c r="A218" s="34" t="n">
        <v>218</v>
      </c>
      <c r="B218" s="80" t="s">
        <v>557</v>
      </c>
      <c r="C218" s="81" t="s">
        <v>18</v>
      </c>
      <c r="D218" s="81" t="s">
        <v>32</v>
      </c>
      <c r="E218" s="36" t="s">
        <v>536</v>
      </c>
      <c r="F218" s="82" t="s">
        <v>304</v>
      </c>
      <c r="G218" s="38" t="s">
        <v>27</v>
      </c>
      <c r="H218" s="38" t="s">
        <v>28</v>
      </c>
      <c r="I218" s="240" t="n">
        <v>43235</v>
      </c>
      <c r="J218" s="40" t="n">
        <v>44713</v>
      </c>
      <c r="K218" s="69" t="str">
        <f aca="false">DATEDIF(I218,J218,"y")&amp;" years"&amp; DATEDIF(I218,J218,"YM")&amp;" months"</f>
        <v>4 years0 months</v>
      </c>
      <c r="L218" s="115" t="n">
        <v>3.2</v>
      </c>
      <c r="M218" s="125" t="n">
        <v>4000</v>
      </c>
      <c r="N218" s="44" t="n">
        <v>0</v>
      </c>
      <c r="O218" s="147" t="n">
        <v>175</v>
      </c>
      <c r="P218" s="46" t="n">
        <f aca="false">+M218+(O218*30)+N218</f>
        <v>9250</v>
      </c>
      <c r="Q218" s="74"/>
      <c r="R218" s="50"/>
      <c r="S218" s="111"/>
    </row>
    <row r="219" customFormat="false" ht="37.5" hidden="false" customHeight="false" outlineLevel="0" collapsed="false">
      <c r="A219" s="34" t="n">
        <v>219</v>
      </c>
      <c r="B219" s="80" t="s">
        <v>558</v>
      </c>
      <c r="C219" s="81" t="s">
        <v>18</v>
      </c>
      <c r="D219" s="81" t="s">
        <v>32</v>
      </c>
      <c r="E219" s="36" t="s">
        <v>536</v>
      </c>
      <c r="F219" s="82" t="s">
        <v>251</v>
      </c>
      <c r="G219" s="38" t="s">
        <v>27</v>
      </c>
      <c r="H219" s="82" t="s">
        <v>275</v>
      </c>
      <c r="I219" s="240" t="n">
        <v>43766</v>
      </c>
      <c r="J219" s="40" t="n">
        <v>44713</v>
      </c>
      <c r="K219" s="69" t="str">
        <f aca="false">DATEDIF(I219,J219,"y")&amp;" years"&amp; DATEDIF(I219,J219,"YM")&amp;" months"</f>
        <v>2 years7 months</v>
      </c>
      <c r="L219" s="70" t="n">
        <v>1.8</v>
      </c>
      <c r="M219" s="84" t="n">
        <v>5000</v>
      </c>
      <c r="N219" s="44" t="n">
        <v>0</v>
      </c>
      <c r="O219" s="102" t="n">
        <v>235</v>
      </c>
      <c r="P219" s="46" t="n">
        <f aca="false">+M219+(O219*30)+N219</f>
        <v>12050</v>
      </c>
      <c r="Q219" s="74"/>
      <c r="R219" s="50"/>
      <c r="S219" s="111"/>
      <c r="AC219" s="91"/>
      <c r="AD219" s="91"/>
      <c r="AE219" s="91"/>
      <c r="AF219" s="91"/>
      <c r="AG219" s="91"/>
      <c r="AH219" s="91"/>
      <c r="AI219" s="91"/>
      <c r="AJ219" s="91"/>
      <c r="AK219" s="91"/>
      <c r="AL219" s="91"/>
      <c r="AM219" s="91"/>
      <c r="AN219" s="91"/>
      <c r="AO219" s="91"/>
      <c r="AP219" s="91"/>
      <c r="AQ219" s="91"/>
      <c r="AR219" s="91"/>
      <c r="AS219" s="91"/>
      <c r="AT219" s="91"/>
      <c r="AU219" s="91"/>
      <c r="AV219" s="91"/>
    </row>
    <row r="220" customFormat="false" ht="34.5" hidden="false" customHeight="true" outlineLevel="0" collapsed="false">
      <c r="A220" s="34" t="n">
        <v>220</v>
      </c>
      <c r="B220" s="80" t="s">
        <v>559</v>
      </c>
      <c r="C220" s="81" t="s">
        <v>18</v>
      </c>
      <c r="D220" s="81" t="s">
        <v>32</v>
      </c>
      <c r="E220" s="36" t="s">
        <v>536</v>
      </c>
      <c r="F220" s="82" t="s">
        <v>254</v>
      </c>
      <c r="G220" s="38" t="s">
        <v>27</v>
      </c>
      <c r="H220" s="82" t="s">
        <v>560</v>
      </c>
      <c r="I220" s="240" t="n">
        <v>43076</v>
      </c>
      <c r="J220" s="40" t="n">
        <v>44713</v>
      </c>
      <c r="K220" s="69" t="str">
        <f aca="false">DATEDIF(I220,J220,"y")&amp;" years"&amp; DATEDIF(I220,J220,"YM")&amp;" months"</f>
        <v>4 years5 months</v>
      </c>
      <c r="L220" s="70" t="n">
        <v>8.9</v>
      </c>
      <c r="M220" s="84" t="n">
        <v>5000</v>
      </c>
      <c r="N220" s="44" t="n">
        <v>0</v>
      </c>
      <c r="O220" s="102" t="n">
        <v>235</v>
      </c>
      <c r="P220" s="46" t="n">
        <f aca="false">+M220+(O220*30)+N220</f>
        <v>12050</v>
      </c>
      <c r="Q220" s="74"/>
      <c r="R220" s="50"/>
      <c r="S220" s="111"/>
    </row>
    <row r="221" s="33" customFormat="true" ht="51.8" hidden="false" customHeight="true" outlineLevel="0" collapsed="false">
      <c r="A221" s="34" t="n">
        <v>221</v>
      </c>
      <c r="B221" s="133" t="s">
        <v>561</v>
      </c>
      <c r="C221" s="134" t="s">
        <v>18</v>
      </c>
      <c r="D221" s="134" t="s">
        <v>32</v>
      </c>
      <c r="E221" s="183" t="s">
        <v>244</v>
      </c>
      <c r="F221" s="135" t="s">
        <v>295</v>
      </c>
      <c r="G221" s="133" t="s">
        <v>70</v>
      </c>
      <c r="H221" s="135" t="s">
        <v>327</v>
      </c>
      <c r="I221" s="238" t="n">
        <v>43235</v>
      </c>
      <c r="J221" s="138" t="n">
        <v>44713</v>
      </c>
      <c r="K221" s="139" t="str">
        <f aca="false">DATEDIF(I221,J221,"y")&amp;" years"&amp; DATEDIF(I221,J221,"YM")&amp;" months"</f>
        <v>4 years0 months</v>
      </c>
      <c r="L221" s="140" t="n">
        <v>14</v>
      </c>
      <c r="M221" s="141" t="n">
        <v>4675</v>
      </c>
      <c r="N221" s="44" t="n">
        <v>0</v>
      </c>
      <c r="O221" s="273" t="n">
        <v>0</v>
      </c>
      <c r="P221" s="46" t="n">
        <f aca="false">+M221+(O221*30)+N221</f>
        <v>4675</v>
      </c>
      <c r="Q221" s="274"/>
      <c r="R221" s="48"/>
      <c r="S221" s="96"/>
    </row>
    <row r="222" customFormat="false" ht="72.25" hidden="false" customHeight="true" outlineLevel="0" collapsed="false">
      <c r="A222" s="34" t="n">
        <v>222</v>
      </c>
      <c r="B222" s="275" t="s">
        <v>562</v>
      </c>
      <c r="C222" s="276" t="s">
        <v>18</v>
      </c>
      <c r="D222" s="276" t="s">
        <v>32</v>
      </c>
      <c r="E222" s="36" t="s">
        <v>536</v>
      </c>
      <c r="F222" s="208" t="s">
        <v>179</v>
      </c>
      <c r="G222" s="275" t="s">
        <v>70</v>
      </c>
      <c r="H222" s="208" t="s">
        <v>137</v>
      </c>
      <c r="I222" s="277" t="n">
        <v>43027</v>
      </c>
      <c r="J222" s="40" t="n">
        <v>44713</v>
      </c>
      <c r="K222" s="210" t="str">
        <f aca="false">DATEDIF(I222,J222,"y")&amp;" years"&amp; DATEDIF(I222,J222,"YM")&amp;" months"</f>
        <v>4 years7 months</v>
      </c>
      <c r="L222" s="254" t="n">
        <v>13.9</v>
      </c>
      <c r="M222" s="256" t="n">
        <v>4675</v>
      </c>
      <c r="N222" s="44" t="n">
        <v>0</v>
      </c>
      <c r="O222" s="102" t="n">
        <v>0</v>
      </c>
      <c r="P222" s="46" t="n">
        <f aca="false">+M222+(O222*30)+N222</f>
        <v>4675</v>
      </c>
      <c r="Q222" s="74"/>
      <c r="R222" s="48"/>
      <c r="S222" s="96"/>
    </row>
    <row r="223" customFormat="false" ht="56.25" hidden="false" customHeight="false" outlineLevel="0" collapsed="false">
      <c r="A223" s="34" t="n">
        <v>223</v>
      </c>
      <c r="B223" s="158" t="s">
        <v>563</v>
      </c>
      <c r="C223" s="220" t="s">
        <v>18</v>
      </c>
      <c r="D223" s="92" t="s">
        <v>32</v>
      </c>
      <c r="E223" s="36" t="s">
        <v>536</v>
      </c>
      <c r="F223" s="158" t="s">
        <v>564</v>
      </c>
      <c r="G223" s="80" t="s">
        <v>565</v>
      </c>
      <c r="H223" s="157" t="s">
        <v>566</v>
      </c>
      <c r="I223" s="159" t="n">
        <v>43739</v>
      </c>
      <c r="J223" s="40" t="n">
        <v>44713</v>
      </c>
      <c r="K223" s="69" t="str">
        <f aca="false">DATEDIF(I223,J223,"y")&amp;" years"&amp; DATEDIF(I223,J223,"YM")&amp;" months"</f>
        <v>2 years8 months</v>
      </c>
      <c r="L223" s="70" t="n">
        <v>12</v>
      </c>
      <c r="M223" s="84" t="n">
        <v>14500</v>
      </c>
      <c r="N223" s="44" t="n">
        <v>0</v>
      </c>
      <c r="O223" s="221" t="n">
        <v>580</v>
      </c>
      <c r="P223" s="46" t="n">
        <f aca="false">+M223+(O223*30)+N223</f>
        <v>31900</v>
      </c>
      <c r="Q223" s="95" t="s">
        <v>567</v>
      </c>
      <c r="R223" s="48"/>
      <c r="S223" s="96"/>
    </row>
    <row r="224" customFormat="false" ht="18.75" hidden="false" customHeight="false" outlineLevel="0" collapsed="false">
      <c r="A224" s="34" t="n">
        <v>224</v>
      </c>
      <c r="B224" s="80" t="s">
        <v>568</v>
      </c>
      <c r="C224" s="81" t="s">
        <v>18</v>
      </c>
      <c r="D224" s="81" t="s">
        <v>32</v>
      </c>
      <c r="E224" s="36" t="s">
        <v>536</v>
      </c>
      <c r="F224" s="82" t="s">
        <v>247</v>
      </c>
      <c r="G224" s="38" t="s">
        <v>27</v>
      </c>
      <c r="H224" s="38" t="s">
        <v>28</v>
      </c>
      <c r="I224" s="240" t="n">
        <v>41579</v>
      </c>
      <c r="J224" s="40" t="n">
        <v>44713</v>
      </c>
      <c r="K224" s="69" t="str">
        <f aca="false">DATEDIF(I224,J224,"y")&amp;" years"&amp; DATEDIF(I224,J224,"YM")&amp;" months"</f>
        <v>8 years7 months</v>
      </c>
      <c r="L224" s="70" t="n">
        <v>22.1</v>
      </c>
      <c r="M224" s="84" t="n">
        <v>13070</v>
      </c>
      <c r="N224" s="44" t="n">
        <v>0</v>
      </c>
      <c r="O224" s="221" t="n">
        <v>522</v>
      </c>
      <c r="P224" s="46" t="n">
        <f aca="false">+M224+(O224*30)+N224</f>
        <v>28730</v>
      </c>
      <c r="Q224" s="95" t="s">
        <v>569</v>
      </c>
      <c r="R224" s="48"/>
      <c r="S224" s="96"/>
    </row>
    <row r="225" s="52" customFormat="true" ht="24" hidden="false" customHeight="true" outlineLevel="0" collapsed="false">
      <c r="A225" s="34" t="n">
        <v>225</v>
      </c>
      <c r="B225" s="80" t="s">
        <v>570</v>
      </c>
      <c r="C225" s="81" t="s">
        <v>18</v>
      </c>
      <c r="D225" s="81" t="s">
        <v>32</v>
      </c>
      <c r="E225" s="36" t="s">
        <v>536</v>
      </c>
      <c r="F225" s="88" t="s">
        <v>385</v>
      </c>
      <c r="G225" s="54" t="s">
        <v>55</v>
      </c>
      <c r="H225" s="88" t="s">
        <v>571</v>
      </c>
      <c r="I225" s="196" t="n">
        <v>43465</v>
      </c>
      <c r="J225" s="40" t="n">
        <v>44713</v>
      </c>
      <c r="K225" s="69" t="str">
        <f aca="false">DATEDIF(I225,J225,"y")&amp;" years"&amp; DATEDIF(I225,J225,"YM")&amp;" months"</f>
        <v>3 years5 months</v>
      </c>
      <c r="L225" s="70" t="n">
        <v>9.7</v>
      </c>
      <c r="M225" s="89" t="n">
        <v>5000</v>
      </c>
      <c r="N225" s="44" t="n">
        <v>0</v>
      </c>
      <c r="O225" s="85" t="n">
        <v>235</v>
      </c>
      <c r="P225" s="46" t="n">
        <f aca="false">+M225+(O225*30)+N225</f>
        <v>12050</v>
      </c>
      <c r="Q225" s="95" t="s">
        <v>572</v>
      </c>
      <c r="R225" s="48"/>
      <c r="S225" s="96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</row>
    <row r="226" s="52" customFormat="true" ht="17.35" hidden="false" customHeight="false" outlineLevel="0" collapsed="false">
      <c r="A226" s="34" t="n">
        <v>226</v>
      </c>
      <c r="B226" s="80" t="s">
        <v>573</v>
      </c>
      <c r="C226" s="81" t="s">
        <v>18</v>
      </c>
      <c r="D226" s="81" t="s">
        <v>32</v>
      </c>
      <c r="E226" s="36" t="s">
        <v>536</v>
      </c>
      <c r="F226" s="82" t="s">
        <v>179</v>
      </c>
      <c r="G226" s="38" t="s">
        <v>27</v>
      </c>
      <c r="H226" s="82" t="s">
        <v>574</v>
      </c>
      <c r="I226" s="196" t="n">
        <v>44415</v>
      </c>
      <c r="J226" s="40" t="n">
        <v>44713</v>
      </c>
      <c r="K226" s="69" t="str">
        <f aca="false">DATEDIF(I226,J226,"y")&amp;" years"&amp; DATEDIF(I226,J226,"YM")&amp;" months"</f>
        <v>0 years9 months</v>
      </c>
      <c r="L226" s="70"/>
      <c r="M226" s="89" t="n">
        <v>2500</v>
      </c>
      <c r="N226" s="44" t="n">
        <v>0</v>
      </c>
      <c r="O226" s="85" t="n">
        <v>150</v>
      </c>
      <c r="P226" s="46" t="n">
        <f aca="false">+M226+(O226*30)+N226</f>
        <v>7000</v>
      </c>
      <c r="Q226" s="95"/>
      <c r="R226" s="48"/>
      <c r="S226" s="96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</row>
    <row r="227" s="52" customFormat="true" ht="17.35" hidden="false" customHeight="false" outlineLevel="0" collapsed="false">
      <c r="A227" s="34" t="n">
        <v>227</v>
      </c>
      <c r="B227" s="80" t="s">
        <v>575</v>
      </c>
      <c r="C227" s="81" t="s">
        <v>18</v>
      </c>
      <c r="D227" s="81" t="s">
        <v>32</v>
      </c>
      <c r="E227" s="36" t="s">
        <v>536</v>
      </c>
      <c r="F227" s="88" t="s">
        <v>112</v>
      </c>
      <c r="G227" s="80" t="s">
        <v>70</v>
      </c>
      <c r="H227" s="88" t="s">
        <v>571</v>
      </c>
      <c r="I227" s="196" t="n">
        <v>44373</v>
      </c>
      <c r="J227" s="40" t="n">
        <v>44713</v>
      </c>
      <c r="K227" s="69" t="str">
        <f aca="false">DATEDIF(I227,J227,"y")&amp;" years"&amp; DATEDIF(I227,J227,"YM")&amp;" months"</f>
        <v>0 years11 months</v>
      </c>
      <c r="L227" s="70"/>
      <c r="M227" s="89" t="n">
        <v>5000</v>
      </c>
      <c r="N227" s="44" t="n">
        <v>0</v>
      </c>
      <c r="O227" s="250" t="n">
        <v>235</v>
      </c>
      <c r="P227" s="46" t="n">
        <f aca="false">+M227+(O227*30)+N227</f>
        <v>12050</v>
      </c>
      <c r="Q227" s="95"/>
      <c r="R227" s="48"/>
      <c r="S227" s="96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</row>
    <row r="228" s="52" customFormat="true" ht="17.35" hidden="false" customHeight="false" outlineLevel="0" collapsed="false">
      <c r="A228" s="34" t="n">
        <v>228</v>
      </c>
      <c r="B228" s="80" t="s">
        <v>576</v>
      </c>
      <c r="C228" s="75" t="s">
        <v>46</v>
      </c>
      <c r="D228" s="81" t="s">
        <v>32</v>
      </c>
      <c r="E228" s="36" t="s">
        <v>536</v>
      </c>
      <c r="F228" s="66" t="s">
        <v>91</v>
      </c>
      <c r="G228" s="54" t="s">
        <v>55</v>
      </c>
      <c r="H228" s="88" t="s">
        <v>577</v>
      </c>
      <c r="I228" s="196" t="n">
        <v>44425</v>
      </c>
      <c r="J228" s="40" t="n">
        <v>44713</v>
      </c>
      <c r="K228" s="69" t="str">
        <f aca="false">DATEDIF(I228,J228,"y")&amp;" years"&amp; DATEDIF(I228,J228,"YM")&amp;" months"</f>
        <v>0 years9 months</v>
      </c>
      <c r="L228" s="70"/>
      <c r="M228" s="89" t="n">
        <v>2500</v>
      </c>
      <c r="N228" s="44" t="n">
        <v>0</v>
      </c>
      <c r="O228" s="250" t="n">
        <v>120</v>
      </c>
      <c r="P228" s="46" t="n">
        <f aca="false">+M228+(O228*30)+N228</f>
        <v>6100</v>
      </c>
      <c r="Q228" s="95"/>
      <c r="R228" s="50"/>
      <c r="S228" s="111"/>
    </row>
    <row r="229" s="52" customFormat="true" ht="17.35" hidden="false" customHeight="false" outlineLevel="0" collapsed="false">
      <c r="A229" s="34" t="n">
        <v>229</v>
      </c>
      <c r="B229" s="80" t="s">
        <v>578</v>
      </c>
      <c r="C229" s="81" t="s">
        <v>18</v>
      </c>
      <c r="D229" s="81" t="s">
        <v>32</v>
      </c>
      <c r="E229" s="36" t="s">
        <v>536</v>
      </c>
      <c r="F229" s="82" t="s">
        <v>179</v>
      </c>
      <c r="G229" s="38" t="s">
        <v>27</v>
      </c>
      <c r="H229" s="82" t="s">
        <v>574</v>
      </c>
      <c r="I229" s="196" t="n">
        <v>44373</v>
      </c>
      <c r="J229" s="40" t="n">
        <v>44713</v>
      </c>
      <c r="K229" s="69" t="str">
        <f aca="false">DATEDIF(I229,J229,"y")&amp;" years"&amp; DATEDIF(I229,J229,"YM")&amp;" months"</f>
        <v>0 years11 months</v>
      </c>
      <c r="L229" s="70"/>
      <c r="M229" s="89" t="n">
        <v>2500</v>
      </c>
      <c r="N229" s="44" t="n">
        <v>0</v>
      </c>
      <c r="O229" s="250" t="n">
        <v>150</v>
      </c>
      <c r="P229" s="46" t="n">
        <f aca="false">+M229+(O229*30)+N229</f>
        <v>7000</v>
      </c>
      <c r="Q229" s="95"/>
      <c r="R229" s="50"/>
      <c r="S229" s="111"/>
    </row>
    <row r="230" s="52" customFormat="true" ht="17.35" hidden="false" customHeight="false" outlineLevel="0" collapsed="false">
      <c r="A230" s="34" t="n">
        <v>230</v>
      </c>
      <c r="B230" s="80" t="s">
        <v>579</v>
      </c>
      <c r="C230" s="81" t="s">
        <v>18</v>
      </c>
      <c r="D230" s="81" t="s">
        <v>32</v>
      </c>
      <c r="E230" s="36" t="s">
        <v>536</v>
      </c>
      <c r="F230" s="20" t="s">
        <v>423</v>
      </c>
      <c r="G230" s="38" t="s">
        <v>27</v>
      </c>
      <c r="H230" s="82" t="s">
        <v>580</v>
      </c>
      <c r="I230" s="196" t="n">
        <v>43027</v>
      </c>
      <c r="J230" s="40" t="n">
        <v>44713</v>
      </c>
      <c r="K230" s="69" t="str">
        <f aca="false">DATEDIF(I230,J230,"y")&amp;" years"&amp; DATEDIF(I230,J230,"YM")&amp;" months"</f>
        <v>4 years7 months</v>
      </c>
      <c r="L230" s="70"/>
      <c r="M230" s="89" t="n">
        <v>7500</v>
      </c>
      <c r="N230" s="44" t="n">
        <v>0</v>
      </c>
      <c r="O230" s="250" t="n">
        <v>225</v>
      </c>
      <c r="P230" s="46" t="n">
        <f aca="false">+M230+(O230*30)+N230</f>
        <v>14250</v>
      </c>
      <c r="Q230" s="95" t="s">
        <v>581</v>
      </c>
      <c r="R230" s="50"/>
      <c r="S230" s="111" t="n">
        <f aca="false">31/12</f>
        <v>2.58333333333333</v>
      </c>
    </row>
    <row r="231" s="52" customFormat="true" ht="17.35" hidden="false" customHeight="false" outlineLevel="0" collapsed="false">
      <c r="A231" s="34" t="n">
        <v>231</v>
      </c>
      <c r="B231" s="80" t="s">
        <v>582</v>
      </c>
      <c r="C231" s="75" t="s">
        <v>46</v>
      </c>
      <c r="D231" s="81" t="s">
        <v>32</v>
      </c>
      <c r="E231" s="36" t="s">
        <v>536</v>
      </c>
      <c r="F231" s="88" t="s">
        <v>65</v>
      </c>
      <c r="G231" s="54" t="s">
        <v>70</v>
      </c>
      <c r="H231" s="158" t="s">
        <v>401</v>
      </c>
      <c r="I231" s="196" t="n">
        <v>42007</v>
      </c>
      <c r="J231" s="40" t="n">
        <v>44713</v>
      </c>
      <c r="K231" s="69" t="str">
        <f aca="false">DATEDIF(I231,J231,"y")&amp;" years"&amp; DATEDIF(I231,J231,"YM")&amp;" months"</f>
        <v>7 years4 months</v>
      </c>
      <c r="L231" s="70"/>
      <c r="M231" s="89" t="n">
        <v>3000</v>
      </c>
      <c r="N231" s="44" t="n">
        <v>0</v>
      </c>
      <c r="O231" s="250" t="n">
        <v>166</v>
      </c>
      <c r="P231" s="46" t="n">
        <f aca="false">+M231+(O231*30)+N231</f>
        <v>7980</v>
      </c>
      <c r="Q231" s="95" t="s">
        <v>583</v>
      </c>
      <c r="R231" s="50"/>
      <c r="S231" s="111"/>
    </row>
    <row r="232" s="52" customFormat="true" ht="17.35" hidden="false" customHeight="false" outlineLevel="0" collapsed="false">
      <c r="A232" s="34" t="n">
        <v>232</v>
      </c>
      <c r="B232" s="80" t="s">
        <v>584</v>
      </c>
      <c r="C232" s="81" t="s">
        <v>18</v>
      </c>
      <c r="D232" s="81" t="s">
        <v>32</v>
      </c>
      <c r="E232" s="36" t="s">
        <v>536</v>
      </c>
      <c r="F232" s="88" t="s">
        <v>365</v>
      </c>
      <c r="G232" s="35" t="s">
        <v>43</v>
      </c>
      <c r="H232" s="88" t="s">
        <v>585</v>
      </c>
      <c r="I232" s="196" t="n">
        <v>42996</v>
      </c>
      <c r="J232" s="40" t="n">
        <v>44713</v>
      </c>
      <c r="K232" s="69" t="str">
        <f aca="false">DATEDIF(I232,J232,"y")&amp;" years"&amp; DATEDIF(I232,J232,"YM")&amp;" months"</f>
        <v>4 years8 months</v>
      </c>
      <c r="L232" s="70" t="n">
        <v>10.6</v>
      </c>
      <c r="M232" s="89" t="n">
        <v>6500</v>
      </c>
      <c r="N232" s="44" t="n">
        <v>0</v>
      </c>
      <c r="O232" s="250" t="n">
        <v>284</v>
      </c>
      <c r="P232" s="46" t="n">
        <f aca="false">+M232+(O232*30)+N232</f>
        <v>15020</v>
      </c>
      <c r="Q232" s="95" t="s">
        <v>586</v>
      </c>
      <c r="R232" s="50"/>
      <c r="S232" s="111"/>
    </row>
    <row r="233" s="52" customFormat="true" ht="138.75" hidden="false" customHeight="true" outlineLevel="0" collapsed="false">
      <c r="A233" s="34" t="n">
        <v>233</v>
      </c>
      <c r="B233" s="54" t="s">
        <v>587</v>
      </c>
      <c r="C233" s="92" t="s">
        <v>18</v>
      </c>
      <c r="D233" s="92" t="s">
        <v>32</v>
      </c>
      <c r="E233" s="92" t="s">
        <v>588</v>
      </c>
      <c r="F233" s="278" t="s">
        <v>283</v>
      </c>
      <c r="G233" s="82" t="s">
        <v>143</v>
      </c>
      <c r="H233" s="88" t="s">
        <v>589</v>
      </c>
      <c r="I233" s="196" t="n">
        <v>42963</v>
      </c>
      <c r="J233" s="40" t="n">
        <v>44713</v>
      </c>
      <c r="K233" s="69" t="str">
        <f aca="false">DATEDIF(I233,J233,"y")&amp;" years"&amp; DATEDIF(I233,J233,"YM")&amp;" months"</f>
        <v>4 years9 months</v>
      </c>
      <c r="L233" s="70" t="n">
        <v>14.1</v>
      </c>
      <c r="M233" s="89" t="n">
        <v>15600</v>
      </c>
      <c r="N233" s="44" t="n">
        <v>0</v>
      </c>
      <c r="O233" s="250" t="n">
        <v>583</v>
      </c>
      <c r="P233" s="46" t="n">
        <f aca="false">+M233+(O233*30)+N233</f>
        <v>33090</v>
      </c>
      <c r="Q233" s="95" t="s">
        <v>590</v>
      </c>
      <c r="R233" s="50"/>
      <c r="S233" s="111"/>
    </row>
    <row r="234" customFormat="false" ht="85.1" hidden="false" customHeight="true" outlineLevel="0" collapsed="false">
      <c r="A234" s="34" t="n">
        <v>234</v>
      </c>
      <c r="B234" s="279" t="s">
        <v>591</v>
      </c>
      <c r="C234" s="280" t="s">
        <v>18</v>
      </c>
      <c r="D234" s="280" t="s">
        <v>32</v>
      </c>
      <c r="E234" s="280" t="s">
        <v>588</v>
      </c>
      <c r="F234" s="281" t="s">
        <v>176</v>
      </c>
      <c r="G234" s="209" t="s">
        <v>27</v>
      </c>
      <c r="H234" s="281"/>
      <c r="I234" s="234" t="n">
        <v>43425</v>
      </c>
      <c r="J234" s="40" t="n">
        <v>44713</v>
      </c>
      <c r="K234" s="69" t="str">
        <f aca="false">DATEDIF(I234,J234,"y")&amp;" years"&amp; DATEDIF(I234,J234,"YM")&amp;" months"</f>
        <v>3 years6 months</v>
      </c>
      <c r="L234" s="254" t="n">
        <v>3</v>
      </c>
      <c r="M234" s="282" t="n">
        <v>7500</v>
      </c>
      <c r="N234" s="44" t="n">
        <v>0</v>
      </c>
      <c r="O234" s="237" t="n">
        <v>342</v>
      </c>
      <c r="P234" s="46" t="n">
        <f aca="false">+M234+(O234*30)+N234</f>
        <v>17760</v>
      </c>
      <c r="Q234" s="283" t="s">
        <v>592</v>
      </c>
      <c r="R234" s="112"/>
      <c r="S234" s="112"/>
      <c r="T234" s="52"/>
      <c r="U234" s="52"/>
      <c r="V234" s="52"/>
      <c r="W234" s="52"/>
      <c r="X234" s="52"/>
      <c r="Y234" s="52"/>
      <c r="Z234" s="52"/>
      <c r="AA234" s="52"/>
      <c r="AB234" s="52"/>
      <c r="AC234" s="52"/>
      <c r="AD234" s="52"/>
      <c r="AE234" s="52"/>
      <c r="AF234" s="52"/>
      <c r="AG234" s="52"/>
      <c r="AH234" s="52"/>
      <c r="AI234" s="52"/>
      <c r="AJ234" s="52"/>
      <c r="AK234" s="52"/>
      <c r="AL234" s="52"/>
      <c r="AM234" s="52"/>
      <c r="AN234" s="52"/>
      <c r="AO234" s="52"/>
      <c r="AP234" s="52"/>
      <c r="AQ234" s="52"/>
      <c r="AR234" s="52"/>
      <c r="AS234" s="52"/>
      <c r="AT234" s="52"/>
      <c r="AU234" s="52"/>
      <c r="AV234" s="52"/>
    </row>
    <row r="235" customFormat="false" ht="0.75" hidden="false" customHeight="true" outlineLevel="0" collapsed="false">
      <c r="A235" s="34" t="n">
        <v>235</v>
      </c>
      <c r="B235" s="279" t="s">
        <v>593</v>
      </c>
      <c r="C235" s="280" t="s">
        <v>18</v>
      </c>
      <c r="D235" s="280" t="s">
        <v>32</v>
      </c>
      <c r="E235" s="280" t="s">
        <v>588</v>
      </c>
      <c r="F235" s="281" t="s">
        <v>365</v>
      </c>
      <c r="G235" s="209" t="s">
        <v>27</v>
      </c>
      <c r="H235" s="281" t="s">
        <v>594</v>
      </c>
      <c r="I235" s="234" t="n">
        <v>42993</v>
      </c>
      <c r="J235" s="40" t="n">
        <v>44713</v>
      </c>
      <c r="K235" s="69" t="str">
        <f aca="false">DATEDIF(I235,J235,"y")&amp;" years"&amp; DATEDIF(I235,J235,"YM")&amp;" months"</f>
        <v>4 years8 months</v>
      </c>
      <c r="L235" s="254" t="n">
        <v>3.9</v>
      </c>
      <c r="M235" s="282" t="n">
        <v>5230</v>
      </c>
      <c r="N235" s="44" t="n">
        <v>0</v>
      </c>
      <c r="O235" s="237" t="n">
        <v>226</v>
      </c>
      <c r="P235" s="46" t="n">
        <f aca="false">+M235+(O235*30)+N235</f>
        <v>12010</v>
      </c>
      <c r="Q235" s="258"/>
      <c r="R235" s="112"/>
      <c r="S235" s="112"/>
      <c r="AC235" s="52"/>
      <c r="AD235" s="52"/>
      <c r="AE235" s="52"/>
      <c r="AF235" s="52"/>
      <c r="AG235" s="52"/>
      <c r="AH235" s="52"/>
      <c r="AI235" s="52"/>
      <c r="AJ235" s="52"/>
      <c r="AK235" s="52"/>
      <c r="AL235" s="52"/>
      <c r="AM235" s="52"/>
      <c r="AN235" s="52"/>
      <c r="AO235" s="52"/>
      <c r="AP235" s="52"/>
      <c r="AQ235" s="52"/>
      <c r="AR235" s="52"/>
      <c r="AS235" s="52"/>
      <c r="AT235" s="52"/>
      <c r="AU235" s="52"/>
      <c r="AV235" s="52"/>
    </row>
    <row r="236" customFormat="false" ht="17.35" hidden="false" customHeight="false" outlineLevel="0" collapsed="false">
      <c r="A236" s="34" t="n">
        <v>236</v>
      </c>
      <c r="B236" s="54" t="s">
        <v>595</v>
      </c>
      <c r="C236" s="92" t="s">
        <v>18</v>
      </c>
      <c r="D236" s="92" t="s">
        <v>32</v>
      </c>
      <c r="E236" s="92" t="s">
        <v>588</v>
      </c>
      <c r="F236" s="88" t="s">
        <v>307</v>
      </c>
      <c r="G236" s="38" t="s">
        <v>70</v>
      </c>
      <c r="H236" s="38" t="s">
        <v>506</v>
      </c>
      <c r="I236" s="196" t="n">
        <v>44337</v>
      </c>
      <c r="J236" s="40" t="n">
        <v>44713</v>
      </c>
      <c r="K236" s="69" t="str">
        <f aca="false">DATEDIF(I236,J236,"y")&amp;" years"&amp; DATEDIF(I236,J236,"YM")&amp;" months"</f>
        <v>1 years0 months</v>
      </c>
      <c r="L236" s="70" t="n">
        <v>11</v>
      </c>
      <c r="M236" s="89" t="n">
        <v>7890</v>
      </c>
      <c r="N236" s="44" t="n">
        <v>0</v>
      </c>
      <c r="O236" s="85" t="n">
        <v>354</v>
      </c>
      <c r="P236" s="46" t="n">
        <f aca="false">+M236+(O236*30)+N236</f>
        <v>18510</v>
      </c>
      <c r="Q236" s="95" t="s">
        <v>596</v>
      </c>
      <c r="R236" s="111"/>
      <c r="S236" s="200"/>
      <c r="T236" s="52"/>
      <c r="U236" s="52"/>
      <c r="V236" s="52"/>
      <c r="W236" s="52"/>
      <c r="X236" s="52"/>
      <c r="Y236" s="52"/>
      <c r="Z236" s="52"/>
      <c r="AA236" s="52"/>
      <c r="AB236" s="52"/>
      <c r="AC236" s="52"/>
      <c r="AD236" s="52"/>
      <c r="AE236" s="52"/>
      <c r="AF236" s="52"/>
      <c r="AG236" s="52"/>
      <c r="AH236" s="52"/>
      <c r="AI236" s="52"/>
      <c r="AJ236" s="52"/>
      <c r="AK236" s="52"/>
      <c r="AL236" s="52"/>
      <c r="AM236" s="52"/>
      <c r="AN236" s="52"/>
      <c r="AO236" s="52"/>
      <c r="AP236" s="52"/>
      <c r="AQ236" s="52"/>
      <c r="AR236" s="52"/>
      <c r="AS236" s="52"/>
      <c r="AT236" s="52"/>
      <c r="AU236" s="52"/>
      <c r="AV236" s="52"/>
    </row>
    <row r="237" customFormat="false" ht="17.35" hidden="false" customHeight="false" outlineLevel="0" collapsed="false">
      <c r="A237" s="34" t="n">
        <v>237</v>
      </c>
      <c r="B237" s="67" t="s">
        <v>597</v>
      </c>
      <c r="C237" s="75" t="s">
        <v>46</v>
      </c>
      <c r="D237" s="37" t="s">
        <v>25</v>
      </c>
      <c r="E237" s="92" t="s">
        <v>598</v>
      </c>
      <c r="F237" s="38" t="s">
        <v>423</v>
      </c>
      <c r="G237" s="38" t="s">
        <v>27</v>
      </c>
      <c r="H237" s="38" t="s">
        <v>28</v>
      </c>
      <c r="I237" s="69" t="n">
        <v>43077</v>
      </c>
      <c r="J237" s="40" t="n">
        <v>44713</v>
      </c>
      <c r="K237" s="69" t="str">
        <f aca="false">DATEDIF(I237,J237,"y")&amp;" years"&amp; DATEDIF(I237,J237,"YM")&amp;" months"</f>
        <v>4 years5 months</v>
      </c>
      <c r="L237" s="70" t="n">
        <v>4.1</v>
      </c>
      <c r="M237" s="89" t="n">
        <v>3500</v>
      </c>
      <c r="N237" s="44" t="n">
        <v>0</v>
      </c>
      <c r="O237" s="85" t="n">
        <v>280</v>
      </c>
      <c r="P237" s="46" t="n">
        <f aca="false">+M237+(O237*30)+N237</f>
        <v>11900</v>
      </c>
      <c r="Q237" s="90"/>
      <c r="R237" s="111"/>
      <c r="S237" s="200"/>
      <c r="T237" s="52"/>
    </row>
    <row r="238" customFormat="false" ht="17.35" hidden="false" customHeight="false" outlineLevel="0" collapsed="false">
      <c r="A238" s="34" t="n">
        <v>238</v>
      </c>
      <c r="B238" s="80" t="s">
        <v>599</v>
      </c>
      <c r="C238" s="81" t="s">
        <v>46</v>
      </c>
      <c r="D238" s="37" t="s">
        <v>25</v>
      </c>
      <c r="E238" s="92" t="s">
        <v>598</v>
      </c>
      <c r="F238" s="88" t="s">
        <v>600</v>
      </c>
      <c r="G238" s="38" t="s">
        <v>27</v>
      </c>
      <c r="H238" s="38" t="s">
        <v>28</v>
      </c>
      <c r="I238" s="196" t="n">
        <v>42688</v>
      </c>
      <c r="J238" s="40" t="n">
        <v>44713</v>
      </c>
      <c r="K238" s="69" t="str">
        <f aca="false">DATEDIF(I238,J238,"y")&amp;" years"&amp; DATEDIF(I238,J238,"YM")&amp;" months"</f>
        <v>5 years6 months</v>
      </c>
      <c r="L238" s="70" t="n">
        <v>6</v>
      </c>
      <c r="M238" s="89" t="n">
        <v>3874</v>
      </c>
      <c r="N238" s="44" t="n">
        <v>0</v>
      </c>
      <c r="O238" s="85" t="n">
        <v>386</v>
      </c>
      <c r="P238" s="46" t="n">
        <f aca="false">+M238+(O238*30)+N238</f>
        <v>15454</v>
      </c>
      <c r="Q238" s="90" t="s">
        <v>601</v>
      </c>
      <c r="R238" s="179"/>
      <c r="S238" s="284"/>
      <c r="T238" s="32"/>
      <c r="U238" s="33"/>
      <c r="V238" s="33"/>
      <c r="W238" s="33"/>
      <c r="X238" s="33"/>
      <c r="Y238" s="33"/>
      <c r="Z238" s="33"/>
      <c r="AA238" s="33"/>
      <c r="AB238" s="33"/>
      <c r="AC238" s="33"/>
      <c r="AD238" s="33"/>
      <c r="AE238" s="33"/>
      <c r="AF238" s="33"/>
      <c r="AG238" s="33"/>
      <c r="AH238" s="33"/>
      <c r="AI238" s="33"/>
      <c r="AJ238" s="33"/>
      <c r="AK238" s="33"/>
      <c r="AL238" s="33"/>
      <c r="AM238" s="33"/>
      <c r="AN238" s="33"/>
      <c r="AO238" s="33"/>
      <c r="AP238" s="33"/>
      <c r="AQ238" s="33"/>
      <c r="AR238" s="33"/>
      <c r="AS238" s="33"/>
      <c r="AT238" s="33"/>
      <c r="AU238" s="33"/>
      <c r="AV238" s="33"/>
    </row>
    <row r="239" s="91" customFormat="true" ht="17.35" hidden="false" customHeight="false" outlineLevel="0" collapsed="false">
      <c r="A239" s="34" t="n">
        <v>239</v>
      </c>
      <c r="B239" s="67" t="s">
        <v>602</v>
      </c>
      <c r="C239" s="75" t="s">
        <v>46</v>
      </c>
      <c r="D239" s="75" t="s">
        <v>32</v>
      </c>
      <c r="E239" s="75" t="s">
        <v>603</v>
      </c>
      <c r="F239" s="66" t="s">
        <v>217</v>
      </c>
      <c r="G239" s="54" t="s">
        <v>70</v>
      </c>
      <c r="H239" s="158" t="s">
        <v>401</v>
      </c>
      <c r="I239" s="69" t="n">
        <v>44064</v>
      </c>
      <c r="J239" s="40" t="n">
        <v>44713</v>
      </c>
      <c r="K239" s="69" t="str">
        <f aca="false">DATEDIF(I239,J239,"y")&amp;" years"&amp; DATEDIF(I239,J239,"YM")&amp;" months"</f>
        <v>1 years9 months</v>
      </c>
      <c r="L239" s="70" t="n">
        <v>3.6</v>
      </c>
      <c r="M239" s="89" t="n">
        <v>4500</v>
      </c>
      <c r="N239" s="44" t="n">
        <v>0</v>
      </c>
      <c r="O239" s="45" t="n">
        <v>180</v>
      </c>
      <c r="P239" s="46" t="n">
        <f aca="false">+M239+(O239*30)+N239</f>
        <v>9900</v>
      </c>
      <c r="Q239" s="74"/>
      <c r="R239" s="111"/>
      <c r="S239" s="200"/>
      <c r="T239" s="1"/>
      <c r="U239" s="1"/>
      <c r="V239" s="1"/>
      <c r="W239" s="1"/>
      <c r="X239" s="1"/>
      <c r="Y239" s="1"/>
      <c r="Z239" s="1"/>
      <c r="AA239" s="1"/>
      <c r="AB239" s="1"/>
      <c r="AC239" s="52"/>
      <c r="AD239" s="52"/>
      <c r="AE239" s="52"/>
      <c r="AF239" s="52"/>
      <c r="AG239" s="52"/>
      <c r="AH239" s="52"/>
      <c r="AI239" s="52"/>
      <c r="AJ239" s="52"/>
      <c r="AK239" s="52"/>
      <c r="AL239" s="52"/>
      <c r="AM239" s="52"/>
      <c r="AN239" s="52"/>
      <c r="AO239" s="52"/>
      <c r="AP239" s="52"/>
      <c r="AQ239" s="52"/>
      <c r="AR239" s="52"/>
      <c r="AS239" s="52"/>
      <c r="AT239" s="52"/>
      <c r="AU239" s="52"/>
      <c r="AV239" s="52"/>
    </row>
    <row r="240" customFormat="false" ht="17.35" hidden="false" customHeight="false" outlineLevel="0" collapsed="false">
      <c r="A240" s="34" t="n">
        <v>240</v>
      </c>
      <c r="B240" s="67" t="s">
        <v>604</v>
      </c>
      <c r="C240" s="75" t="s">
        <v>18</v>
      </c>
      <c r="D240" s="75" t="s">
        <v>32</v>
      </c>
      <c r="E240" s="75" t="s">
        <v>603</v>
      </c>
      <c r="F240" s="82" t="s">
        <v>283</v>
      </c>
      <c r="G240" s="38" t="s">
        <v>27</v>
      </c>
      <c r="H240" s="88" t="s">
        <v>408</v>
      </c>
      <c r="I240" s="240" t="n">
        <v>44105</v>
      </c>
      <c r="J240" s="40" t="n">
        <v>44713</v>
      </c>
      <c r="K240" s="69" t="str">
        <f aca="false">DATEDIF(I240,J240,"y")&amp;" years"&amp; DATEDIF(I240,J240,"YM")&amp;" months"</f>
        <v>1 years8 months</v>
      </c>
      <c r="L240" s="70" t="n">
        <v>10.4</v>
      </c>
      <c r="M240" s="89" t="n">
        <f aca="false">4500</f>
        <v>4500</v>
      </c>
      <c r="N240" s="44" t="n">
        <v>0</v>
      </c>
      <c r="O240" s="85" t="n">
        <v>180</v>
      </c>
      <c r="P240" s="46" t="n">
        <f aca="false">+M240+(O240*30)+N240</f>
        <v>9900</v>
      </c>
      <c r="Q240" s="74"/>
      <c r="R240" s="111"/>
      <c r="S240" s="200"/>
      <c r="AC240" s="52"/>
      <c r="AD240" s="52"/>
      <c r="AE240" s="52"/>
      <c r="AF240" s="52"/>
      <c r="AG240" s="52"/>
      <c r="AH240" s="52"/>
      <c r="AI240" s="52"/>
      <c r="AJ240" s="52"/>
      <c r="AK240" s="52"/>
      <c r="AL240" s="52"/>
      <c r="AM240" s="52"/>
      <c r="AN240" s="52"/>
      <c r="AO240" s="52"/>
      <c r="AP240" s="52"/>
      <c r="AQ240" s="52"/>
      <c r="AR240" s="52"/>
      <c r="AS240" s="52"/>
      <c r="AT240" s="52"/>
      <c r="AU240" s="52"/>
      <c r="AV240" s="52"/>
    </row>
    <row r="241" customFormat="false" ht="17.35" hidden="false" customHeight="false" outlineLevel="0" collapsed="false">
      <c r="A241" s="34" t="n">
        <v>241</v>
      </c>
      <c r="B241" s="67" t="s">
        <v>605</v>
      </c>
      <c r="C241" s="75" t="s">
        <v>18</v>
      </c>
      <c r="D241" s="75" t="s">
        <v>32</v>
      </c>
      <c r="E241" s="75" t="s">
        <v>603</v>
      </c>
      <c r="F241" s="66" t="s">
        <v>295</v>
      </c>
      <c r="G241" s="54" t="s">
        <v>70</v>
      </c>
      <c r="H241" s="66" t="s">
        <v>606</v>
      </c>
      <c r="I241" s="69" t="n">
        <v>44117</v>
      </c>
      <c r="J241" s="40" t="n">
        <v>44713</v>
      </c>
      <c r="K241" s="69" t="str">
        <f aca="false">DATEDIF(I241,J241,"y")&amp;" years"&amp; DATEDIF(I241,J241,"YM")&amp;" months"</f>
        <v>1 years7 months</v>
      </c>
      <c r="L241" s="67" t="n">
        <v>11.11</v>
      </c>
      <c r="M241" s="186" t="n">
        <f aca="false">4500</f>
        <v>4500</v>
      </c>
      <c r="N241" s="44" t="n">
        <v>0</v>
      </c>
      <c r="O241" s="187" t="n">
        <v>177</v>
      </c>
      <c r="P241" s="46" t="n">
        <f aca="false">+M241+(O241*30)+N241</f>
        <v>9810</v>
      </c>
      <c r="Q241" s="74"/>
      <c r="R241" s="96"/>
      <c r="S241" s="97"/>
    </row>
    <row r="242" customFormat="false" ht="17.35" hidden="false" customHeight="false" outlineLevel="0" collapsed="false">
      <c r="A242" s="34" t="n">
        <v>242</v>
      </c>
      <c r="B242" s="120" t="s">
        <v>607</v>
      </c>
      <c r="C242" s="121" t="s">
        <v>46</v>
      </c>
      <c r="D242" s="121" t="s">
        <v>32</v>
      </c>
      <c r="E242" s="75" t="s">
        <v>603</v>
      </c>
      <c r="F242" s="193" t="s">
        <v>176</v>
      </c>
      <c r="G242" s="38" t="s">
        <v>27</v>
      </c>
      <c r="H242" s="38" t="s">
        <v>28</v>
      </c>
      <c r="I242" s="194" t="n">
        <v>44125</v>
      </c>
      <c r="J242" s="40" t="n">
        <v>44713</v>
      </c>
      <c r="K242" s="194" t="str">
        <f aca="false">DATEDIF(I242,J242,"y")&amp;" years"&amp; DATEDIF(I242,J242,"YM")&amp;" months"</f>
        <v>1 years7 months</v>
      </c>
      <c r="L242" s="113" t="n">
        <v>9</v>
      </c>
      <c r="M242" s="186" t="n">
        <f aca="false">4500</f>
        <v>4500</v>
      </c>
      <c r="N242" s="44" t="n">
        <v>0</v>
      </c>
      <c r="O242" s="110" t="n">
        <v>177</v>
      </c>
      <c r="P242" s="46" t="n">
        <f aca="false">+M242+(O242*30)+N242</f>
        <v>9810</v>
      </c>
      <c r="Q242" s="90" t="s">
        <v>608</v>
      </c>
      <c r="R242" s="96"/>
      <c r="S242" s="97"/>
    </row>
    <row r="243" customFormat="false" ht="73.8" hidden="false" customHeight="true" outlineLevel="0" collapsed="false">
      <c r="A243" s="34" t="n">
        <v>243</v>
      </c>
      <c r="B243" s="67" t="s">
        <v>609</v>
      </c>
      <c r="C243" s="75" t="s">
        <v>46</v>
      </c>
      <c r="D243" s="121" t="s">
        <v>32</v>
      </c>
      <c r="E243" s="75" t="s">
        <v>603</v>
      </c>
      <c r="F243" s="82" t="s">
        <v>610</v>
      </c>
      <c r="G243" s="38" t="s">
        <v>27</v>
      </c>
      <c r="H243" s="38" t="s">
        <v>28</v>
      </c>
      <c r="I243" s="69" t="n">
        <v>44563</v>
      </c>
      <c r="J243" s="40" t="n">
        <v>44713</v>
      </c>
      <c r="K243" s="194" t="str">
        <f aca="false">DATEDIF(I243,J243,"y")&amp;" years"&amp; DATEDIF(I243,J243,"YM")&amp;" months"</f>
        <v>0 years4 months</v>
      </c>
      <c r="L243" s="113"/>
      <c r="M243" s="94" t="n">
        <v>12500</v>
      </c>
      <c r="N243" s="44" t="n">
        <v>0</v>
      </c>
      <c r="O243" s="199" t="n">
        <v>500</v>
      </c>
      <c r="P243" s="46" t="n">
        <f aca="false">+M243+(O243*30)+N243</f>
        <v>27500</v>
      </c>
      <c r="Q243" s="90" t="s">
        <v>611</v>
      </c>
      <c r="R243" s="111"/>
      <c r="S243" s="200"/>
      <c r="T243" s="52"/>
    </row>
    <row r="244" customFormat="false" ht="31.5" hidden="false" customHeight="true" outlineLevel="0" collapsed="false">
      <c r="A244" s="34" t="n">
        <v>246</v>
      </c>
      <c r="B244" s="67" t="s">
        <v>612</v>
      </c>
      <c r="C244" s="75" t="s">
        <v>46</v>
      </c>
      <c r="D244" s="75" t="s">
        <v>32</v>
      </c>
      <c r="E244" s="75" t="s">
        <v>603</v>
      </c>
      <c r="F244" s="66" t="s">
        <v>91</v>
      </c>
      <c r="G244" s="67" t="s">
        <v>613</v>
      </c>
      <c r="H244" s="66" t="s">
        <v>44</v>
      </c>
      <c r="I244" s="69" t="n">
        <v>44096</v>
      </c>
      <c r="J244" s="40" t="n">
        <v>44713</v>
      </c>
      <c r="K244" s="194" t="str">
        <f aca="false">DATEDIF(I244,J244,"y")&amp;" years"&amp; DATEDIF(I244,J244,"YM")&amp;" months"</f>
        <v>1 years8 months</v>
      </c>
      <c r="L244" s="113" t="n">
        <v>4</v>
      </c>
      <c r="M244" s="94" t="n">
        <f aca="false">1545</f>
        <v>1545</v>
      </c>
      <c r="N244" s="44" t="n">
        <v>0</v>
      </c>
      <c r="O244" s="110" t="n">
        <v>40</v>
      </c>
      <c r="P244" s="46" t="n">
        <f aca="false">+M244+(O244*30)+N244</f>
        <v>2745</v>
      </c>
      <c r="Q244" s="90" t="s">
        <v>614</v>
      </c>
      <c r="R244" s="96"/>
      <c r="S244" s="97"/>
    </row>
    <row r="245" customFormat="false" ht="24.75" hidden="false" customHeight="true" outlineLevel="0" collapsed="false">
      <c r="A245" s="34" t="n">
        <v>247</v>
      </c>
      <c r="B245" s="285" t="s">
        <v>615</v>
      </c>
      <c r="C245" s="92" t="s">
        <v>46</v>
      </c>
      <c r="D245" s="92" t="s">
        <v>32</v>
      </c>
      <c r="E245" s="92" t="s">
        <v>616</v>
      </c>
      <c r="F245" s="88" t="s">
        <v>241</v>
      </c>
      <c r="G245" s="38" t="s">
        <v>27</v>
      </c>
      <c r="H245" s="38" t="s">
        <v>28</v>
      </c>
      <c r="I245" s="286" t="n">
        <v>43675</v>
      </c>
      <c r="J245" s="40" t="n">
        <v>44713</v>
      </c>
      <c r="K245" s="213" t="str">
        <f aca="false">DATEDIF(I245,J245,"y")&amp;" years"&amp; DATEDIF(I245,J245,"YM")&amp;" months"</f>
        <v>2 years10 months</v>
      </c>
      <c r="L245" s="113" t="n">
        <v>3</v>
      </c>
      <c r="M245" s="197" t="n">
        <v>2167</v>
      </c>
      <c r="N245" s="28" t="n">
        <v>650.1</v>
      </c>
      <c r="O245" s="102" t="n">
        <v>120</v>
      </c>
      <c r="P245" s="46" t="n">
        <f aca="false">+M245+(O245*30)+N245</f>
        <v>6417.1</v>
      </c>
      <c r="Q245" s="74"/>
      <c r="R245" s="96"/>
      <c r="S245" s="97"/>
      <c r="T245" s="112"/>
      <c r="U245" s="91"/>
      <c r="V245" s="91"/>
      <c r="W245" s="91"/>
      <c r="X245" s="91"/>
      <c r="Y245" s="91"/>
      <c r="Z245" s="91"/>
      <c r="AA245" s="91"/>
      <c r="AB245" s="91"/>
    </row>
    <row r="246" customFormat="false" ht="21.75" hidden="false" customHeight="true" outlineLevel="0" collapsed="false">
      <c r="A246" s="34" t="n">
        <v>248</v>
      </c>
      <c r="B246" s="287" t="s">
        <v>617</v>
      </c>
      <c r="C246" s="288" t="s">
        <v>18</v>
      </c>
      <c r="D246" s="288" t="s">
        <v>32</v>
      </c>
      <c r="E246" s="92" t="s">
        <v>616</v>
      </c>
      <c r="F246" s="278" t="s">
        <v>179</v>
      </c>
      <c r="G246" s="66" t="s">
        <v>55</v>
      </c>
      <c r="H246" s="20" t="s">
        <v>28</v>
      </c>
      <c r="I246" s="286" t="n">
        <v>44665</v>
      </c>
      <c r="J246" s="40" t="n">
        <v>44713</v>
      </c>
      <c r="K246" s="213" t="str">
        <f aca="false">DATEDIF(I246,J246,"y")&amp;" years"&amp; DATEDIF(I246,J246,"YM")&amp;" months"</f>
        <v>0 years1 months</v>
      </c>
      <c r="L246" s="289"/>
      <c r="M246" s="290" t="n">
        <v>1806</v>
      </c>
      <c r="N246" s="28" t="n">
        <v>541.5</v>
      </c>
      <c r="O246" s="291" t="n">
        <v>100</v>
      </c>
      <c r="P246" s="46" t="n">
        <f aca="false">+M246+(O246*30)+N246</f>
        <v>5347.5</v>
      </c>
      <c r="Q246" s="74"/>
      <c r="R246" s="96"/>
      <c r="S246" s="97"/>
      <c r="T246" s="52"/>
    </row>
    <row r="247" customFormat="false" ht="41.25" hidden="false" customHeight="true" outlineLevel="0" collapsed="false">
      <c r="A247" s="34" t="n">
        <v>249</v>
      </c>
      <c r="B247" s="292" t="s">
        <v>618</v>
      </c>
      <c r="C247" s="92" t="s">
        <v>18</v>
      </c>
      <c r="D247" s="92" t="s">
        <v>32</v>
      </c>
      <c r="E247" s="92" t="s">
        <v>616</v>
      </c>
      <c r="F247" s="66" t="s">
        <v>115</v>
      </c>
      <c r="G247" s="66" t="s">
        <v>27</v>
      </c>
      <c r="H247" s="20" t="s">
        <v>28</v>
      </c>
      <c r="I247" s="196" t="n">
        <v>44665</v>
      </c>
      <c r="J247" s="40" t="n">
        <v>44713</v>
      </c>
      <c r="K247" s="213" t="str">
        <f aca="false">DATEDIF(I247,J247,"y")&amp;" years"&amp; DATEDIF(I247,J247,"YM")&amp;" months"</f>
        <v>0 years1 months</v>
      </c>
      <c r="L247" s="97"/>
      <c r="M247" s="203" t="n">
        <v>1806</v>
      </c>
      <c r="N247" s="46" t="n">
        <v>541.5</v>
      </c>
      <c r="O247" s="102" t="n">
        <v>100</v>
      </c>
      <c r="P247" s="46" t="n">
        <f aca="false">+M247+(O247*30)+N247</f>
        <v>5347.5</v>
      </c>
      <c r="Q247" s="74" t="s">
        <v>619</v>
      </c>
      <c r="R247" s="111"/>
      <c r="S247" s="200"/>
      <c r="T247" s="144"/>
      <c r="AA247" s="96"/>
      <c r="AB247" s="98"/>
      <c r="AC247" s="91"/>
      <c r="AD247" s="91"/>
      <c r="AE247" s="91"/>
      <c r="AF247" s="91"/>
      <c r="AG247" s="91"/>
      <c r="AH247" s="91"/>
      <c r="AI247" s="91"/>
      <c r="AJ247" s="91"/>
      <c r="AK247" s="91"/>
      <c r="AL247" s="91"/>
      <c r="AM247" s="91"/>
      <c r="AN247" s="91"/>
      <c r="AO247" s="91"/>
      <c r="AP247" s="91"/>
      <c r="AQ247" s="91"/>
      <c r="AR247" s="91"/>
      <c r="AS247" s="91"/>
      <c r="AT247" s="91"/>
      <c r="AU247" s="91"/>
      <c r="AV247" s="91"/>
    </row>
    <row r="248" s="98" customFormat="true" ht="17.25" hidden="false" customHeight="true" outlineLevel="0" collapsed="false">
      <c r="A248" s="34" t="n">
        <v>250</v>
      </c>
      <c r="B248" s="292" t="s">
        <v>620</v>
      </c>
      <c r="C248" s="92" t="s">
        <v>46</v>
      </c>
      <c r="D248" s="92" t="s">
        <v>32</v>
      </c>
      <c r="E248" s="92" t="s">
        <v>616</v>
      </c>
      <c r="F248" s="66" t="s">
        <v>115</v>
      </c>
      <c r="G248" s="66" t="s">
        <v>27</v>
      </c>
      <c r="H248" s="38" t="s">
        <v>28</v>
      </c>
      <c r="I248" s="196" t="n">
        <v>44665</v>
      </c>
      <c r="J248" s="40" t="n">
        <v>44713</v>
      </c>
      <c r="K248" s="213" t="str">
        <f aca="false">DATEDIF(I248,J248,"y")&amp;" years"&amp; DATEDIF(I248,J248,"YM")&amp;" months"</f>
        <v>0 years1 months</v>
      </c>
      <c r="M248" s="46" t="n">
        <v>1806</v>
      </c>
      <c r="N248" s="46" t="n">
        <v>541.5</v>
      </c>
      <c r="O248" s="129" t="n">
        <v>100</v>
      </c>
      <c r="P248" s="46" t="n">
        <f aca="false">+M248+(O248*30)+N248</f>
        <v>5347.5</v>
      </c>
      <c r="Q248" s="74"/>
      <c r="R248" s="111"/>
      <c r="S248" s="204"/>
      <c r="T248" s="144"/>
      <c r="U248" s="1"/>
      <c r="V248" s="1"/>
      <c r="W248" s="1"/>
      <c r="X248" s="1"/>
      <c r="Y248" s="1"/>
      <c r="Z248" s="1"/>
      <c r="AA248" s="96"/>
    </row>
    <row r="249" s="98" customFormat="true" ht="19.7" hidden="false" customHeight="false" outlineLevel="0" collapsed="false">
      <c r="A249" s="34" t="n">
        <v>251</v>
      </c>
      <c r="B249" s="292" t="s">
        <v>621</v>
      </c>
      <c r="C249" s="92" t="s">
        <v>18</v>
      </c>
      <c r="D249" s="92" t="s">
        <v>32</v>
      </c>
      <c r="E249" s="92" t="s">
        <v>616</v>
      </c>
      <c r="F249" s="88" t="s">
        <v>622</v>
      </c>
      <c r="G249" s="38" t="s">
        <v>27</v>
      </c>
      <c r="H249" s="38" t="s">
        <v>28</v>
      </c>
      <c r="I249" s="196" t="n">
        <v>44664</v>
      </c>
      <c r="J249" s="40" t="n">
        <v>44713</v>
      </c>
      <c r="K249" s="213" t="str">
        <f aca="false">DATEDIF(I249,J249,"y")&amp;" years"&amp; DATEDIF(I249,J249,"YM")&amp;" months"</f>
        <v>0 years1 months</v>
      </c>
      <c r="M249" s="46" t="n">
        <v>2514</v>
      </c>
      <c r="N249" s="46" t="n">
        <v>754.2</v>
      </c>
      <c r="O249" s="129" t="n">
        <v>140</v>
      </c>
      <c r="P249" s="46" t="n">
        <f aca="false">+M249+(O249*30)+N249</f>
        <v>7468.2</v>
      </c>
      <c r="Q249" s="74" t="s">
        <v>623</v>
      </c>
      <c r="R249" s="96"/>
      <c r="T249" s="144"/>
      <c r="U249" s="1"/>
      <c r="V249" s="1"/>
      <c r="W249" s="1"/>
      <c r="X249" s="1"/>
      <c r="Y249" s="1"/>
      <c r="Z249" s="1"/>
      <c r="AA249" s="96"/>
    </row>
    <row r="250" s="98" customFormat="true" ht="19.7" hidden="false" customHeight="false" outlineLevel="0" collapsed="false">
      <c r="A250" s="34" t="n">
        <v>252</v>
      </c>
      <c r="B250" s="292" t="s">
        <v>624</v>
      </c>
      <c r="C250" s="92" t="s">
        <v>18</v>
      </c>
      <c r="D250" s="92" t="s">
        <v>32</v>
      </c>
      <c r="E250" s="92" t="s">
        <v>616</v>
      </c>
      <c r="F250" s="293" t="s">
        <v>625</v>
      </c>
      <c r="G250" s="66" t="s">
        <v>55</v>
      </c>
      <c r="H250" s="293" t="s">
        <v>626</v>
      </c>
      <c r="I250" s="196" t="n">
        <v>44664</v>
      </c>
      <c r="J250" s="40" t="n">
        <v>44713</v>
      </c>
      <c r="K250" s="213" t="str">
        <f aca="false">DATEDIF(I250,J250,"y")&amp;" years"&amp; DATEDIF(I250,J250,"YM")&amp;" months"</f>
        <v>0 years1 months</v>
      </c>
      <c r="M250" s="46" t="n">
        <v>3190</v>
      </c>
      <c r="N250" s="46" t="n">
        <v>957</v>
      </c>
      <c r="O250" s="129" t="n">
        <v>180</v>
      </c>
      <c r="P250" s="46" t="n">
        <f aca="false">+M250+(O250*30)+N250</f>
        <v>9547</v>
      </c>
      <c r="Q250" s="74" t="s">
        <v>627</v>
      </c>
      <c r="R250" s="96"/>
      <c r="T250" s="144"/>
      <c r="U250" s="1"/>
      <c r="V250" s="1"/>
      <c r="W250" s="1"/>
      <c r="X250" s="1"/>
      <c r="Y250" s="1"/>
      <c r="Z250" s="1"/>
      <c r="AA250" s="96"/>
    </row>
    <row r="251" s="98" customFormat="true" ht="19.7" hidden="false" customHeight="false" outlineLevel="0" collapsed="false">
      <c r="A251" s="34" t="n">
        <v>253</v>
      </c>
      <c r="B251" s="292" t="s">
        <v>628</v>
      </c>
      <c r="C251" s="92" t="s">
        <v>18</v>
      </c>
      <c r="D251" s="92" t="s">
        <v>32</v>
      </c>
      <c r="E251" s="92" t="s">
        <v>616</v>
      </c>
      <c r="F251" s="294" t="s">
        <v>254</v>
      </c>
      <c r="G251" s="54" t="s">
        <v>70</v>
      </c>
      <c r="H251" s="294" t="s">
        <v>629</v>
      </c>
      <c r="I251" s="295" t="n">
        <v>44303</v>
      </c>
      <c r="J251" s="40" t="n">
        <v>44713</v>
      </c>
      <c r="K251" s="213" t="str">
        <f aca="false">DATEDIF(I251,J251,"y")&amp;" years"&amp; DATEDIF(I251,J251,"YM")&amp;" months"</f>
        <v>1 years1 months</v>
      </c>
      <c r="M251" s="46" t="n">
        <v>3544</v>
      </c>
      <c r="N251" s="46" t="n">
        <v>1063.2</v>
      </c>
      <c r="O251" s="129" t="n">
        <v>200</v>
      </c>
      <c r="P251" s="46" t="n">
        <f aca="false">+M251+(O251*30)+N251</f>
        <v>10607.2</v>
      </c>
      <c r="Q251" s="74"/>
      <c r="R251" s="96"/>
      <c r="T251" s="52"/>
      <c r="U251" s="1"/>
      <c r="V251" s="1"/>
      <c r="W251" s="1"/>
      <c r="X251" s="1"/>
      <c r="Y251" s="1"/>
      <c r="Z251" s="1"/>
      <c r="AA251" s="1"/>
      <c r="AB251" s="1"/>
    </row>
    <row r="252" s="98" customFormat="true" ht="42.75" hidden="false" customHeight="true" outlineLevel="0" collapsed="false">
      <c r="A252" s="34" t="n">
        <v>254</v>
      </c>
      <c r="B252" s="292" t="s">
        <v>630</v>
      </c>
      <c r="C252" s="92" t="s">
        <v>18</v>
      </c>
      <c r="D252" s="92" t="s">
        <v>32</v>
      </c>
      <c r="E252" s="92" t="s">
        <v>616</v>
      </c>
      <c r="F252" s="293" t="s">
        <v>112</v>
      </c>
      <c r="G252" s="38" t="s">
        <v>27</v>
      </c>
      <c r="H252" s="82" t="s">
        <v>631</v>
      </c>
      <c r="I252" s="196" t="n">
        <v>44614</v>
      </c>
      <c r="J252" s="40" t="n">
        <v>44713</v>
      </c>
      <c r="K252" s="213" t="str">
        <f aca="false">DATEDIF(I252,J252,"y")&amp;" years"&amp; DATEDIF(I252,J252,"YM")&amp;" months"</f>
        <v>0 years3 months</v>
      </c>
      <c r="M252" s="46" t="n">
        <v>3544</v>
      </c>
      <c r="N252" s="46" t="n">
        <v>1063.2</v>
      </c>
      <c r="O252" s="129" t="n">
        <v>200</v>
      </c>
      <c r="P252" s="46" t="n">
        <f aca="false">+M252+(O252*30)+N252</f>
        <v>10607.2</v>
      </c>
      <c r="Q252" s="74" t="s">
        <v>632</v>
      </c>
      <c r="R252" s="111"/>
      <c r="S252" s="204"/>
      <c r="T252" s="1"/>
      <c r="U252" s="1"/>
      <c r="V252" s="1"/>
      <c r="W252" s="1"/>
      <c r="X252" s="1"/>
      <c r="Y252" s="1"/>
      <c r="Z252" s="1"/>
      <c r="AA252" s="1"/>
      <c r="AB252" s="1"/>
    </row>
    <row r="253" s="98" customFormat="true" ht="20.25" hidden="false" customHeight="false" outlineLevel="0" collapsed="false">
      <c r="A253" s="34" t="n">
        <v>255</v>
      </c>
      <c r="B253" s="296" t="s">
        <v>633</v>
      </c>
      <c r="C253" s="92" t="s">
        <v>18</v>
      </c>
      <c r="D253" s="92" t="s">
        <v>32</v>
      </c>
      <c r="E253" s="92" t="s">
        <v>616</v>
      </c>
      <c r="F253" s="66" t="s">
        <v>634</v>
      </c>
      <c r="G253" s="66" t="s">
        <v>55</v>
      </c>
      <c r="H253" s="158" t="s">
        <v>401</v>
      </c>
      <c r="I253" s="196" t="n">
        <v>44664</v>
      </c>
      <c r="J253" s="40" t="n">
        <v>44713</v>
      </c>
      <c r="K253" s="213" t="str">
        <f aca="false">DATEDIF(I253,J253,"y")&amp;" years"&amp; DATEDIF(I253,J253,"YM")&amp;" months"</f>
        <v>0 years1 months</v>
      </c>
      <c r="M253" s="57" t="n">
        <v>1806</v>
      </c>
      <c r="N253" s="102" t="n">
        <v>541.5</v>
      </c>
      <c r="O253" s="203" t="n">
        <v>100</v>
      </c>
      <c r="P253" s="46" t="n">
        <f aca="false">+M253+(O253*30)+N253</f>
        <v>5347.5</v>
      </c>
      <c r="Q253" s="74"/>
      <c r="R253" s="111"/>
      <c r="S253" s="204"/>
      <c r="T253" s="1"/>
      <c r="U253" s="1"/>
      <c r="V253" s="1"/>
      <c r="W253" s="1"/>
      <c r="X253" s="1"/>
      <c r="Y253" s="1"/>
      <c r="Z253" s="1"/>
      <c r="AA253" s="1"/>
      <c r="AB253" s="1"/>
    </row>
    <row r="254" s="91" customFormat="true" ht="17.35" hidden="false" customHeight="false" outlineLevel="0" collapsed="false">
      <c r="A254" s="34" t="n">
        <v>256</v>
      </c>
      <c r="B254" s="54" t="s">
        <v>635</v>
      </c>
      <c r="C254" s="92" t="s">
        <v>18</v>
      </c>
      <c r="D254" s="92" t="s">
        <v>32</v>
      </c>
      <c r="E254" s="92" t="s">
        <v>616</v>
      </c>
      <c r="F254" s="88" t="s">
        <v>247</v>
      </c>
      <c r="G254" s="38" t="s">
        <v>27</v>
      </c>
      <c r="H254" s="38" t="s">
        <v>28</v>
      </c>
      <c r="I254" s="196" t="n">
        <v>42703</v>
      </c>
      <c r="J254" s="40" t="n">
        <v>44713</v>
      </c>
      <c r="K254" s="69" t="str">
        <f aca="false">DATEDIF(I254,J254,"y")&amp;" years"&amp; DATEDIF(I254,J254,"YM")&amp;" months"</f>
        <v>5 years6 months</v>
      </c>
      <c r="L254" s="297" t="n">
        <v>15.1</v>
      </c>
      <c r="M254" s="197" t="n">
        <v>14550</v>
      </c>
      <c r="N254" s="46" t="n">
        <v>4365</v>
      </c>
      <c r="O254" s="199" t="n">
        <v>582</v>
      </c>
      <c r="P254" s="46" t="n">
        <f aca="false">+M254+(O254*30)+N254</f>
        <v>36375</v>
      </c>
      <c r="Q254" s="95" t="s">
        <v>636</v>
      </c>
      <c r="R254" s="111"/>
      <c r="S254" s="204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</row>
    <row r="255" customFormat="false" ht="17.35" hidden="false" customHeight="false" outlineLevel="0" collapsed="false">
      <c r="A255" s="34" t="n">
        <v>257</v>
      </c>
      <c r="B255" s="54" t="s">
        <v>637</v>
      </c>
      <c r="C255" s="92" t="s">
        <v>18</v>
      </c>
      <c r="D255" s="92" t="s">
        <v>32</v>
      </c>
      <c r="E255" s="92" t="s">
        <v>616</v>
      </c>
      <c r="F255" s="88" t="s">
        <v>365</v>
      </c>
      <c r="G255" s="38" t="s">
        <v>27</v>
      </c>
      <c r="H255" s="88" t="s">
        <v>638</v>
      </c>
      <c r="I255" s="196" t="n">
        <v>43652</v>
      </c>
      <c r="J255" s="40" t="n">
        <v>44713</v>
      </c>
      <c r="K255" s="69" t="str">
        <f aca="false">DATEDIF(I255,J255,"y")&amp;" years"&amp; DATEDIF(I255,J255,"YM")&amp;" months"</f>
        <v>2 years10 months</v>
      </c>
      <c r="L255" s="67" t="n">
        <v>11</v>
      </c>
      <c r="M255" s="197" t="n">
        <v>4480</v>
      </c>
      <c r="N255" s="203" t="n">
        <v>1344</v>
      </c>
      <c r="O255" s="221" t="n">
        <v>256</v>
      </c>
      <c r="P255" s="46" t="n">
        <f aca="false">+M255+(O255*30)+N255</f>
        <v>13504</v>
      </c>
      <c r="Q255" s="298" t="s">
        <v>639</v>
      </c>
      <c r="R255" s="96"/>
      <c r="S255" s="91"/>
      <c r="T255" s="91"/>
      <c r="U255" s="91"/>
      <c r="V255" s="91"/>
      <c r="W255" s="91"/>
      <c r="X255" s="91"/>
      <c r="Y255" s="91"/>
      <c r="Z255" s="91"/>
      <c r="AA255" s="91"/>
      <c r="AB255" s="91"/>
    </row>
    <row r="256" customFormat="false" ht="17.35" hidden="false" customHeight="false" outlineLevel="0" collapsed="false">
      <c r="A256" s="34" t="n">
        <v>258</v>
      </c>
      <c r="B256" s="80" t="s">
        <v>640</v>
      </c>
      <c r="C256" s="81" t="s">
        <v>18</v>
      </c>
      <c r="D256" s="92" t="s">
        <v>32</v>
      </c>
      <c r="E256" s="92" t="s">
        <v>616</v>
      </c>
      <c r="F256" s="82" t="s">
        <v>217</v>
      </c>
      <c r="G256" s="54" t="s">
        <v>70</v>
      </c>
      <c r="H256" s="82" t="s">
        <v>641</v>
      </c>
      <c r="I256" s="240" t="n">
        <v>43335</v>
      </c>
      <c r="J256" s="40" t="n">
        <v>44713</v>
      </c>
      <c r="K256" s="69" t="str">
        <f aca="false">DATEDIF(I256,J256,"y")&amp;" years"&amp; DATEDIF(I256,J256,"YM")&amp;" months"</f>
        <v>3 years9 months</v>
      </c>
      <c r="L256" s="70" t="n">
        <v>13</v>
      </c>
      <c r="M256" s="84" t="n">
        <v>5206</v>
      </c>
      <c r="N256" s="46" t="n">
        <v>1561.8</v>
      </c>
      <c r="O256" s="147" t="n">
        <v>325</v>
      </c>
      <c r="P256" s="46" t="n">
        <f aca="false">+M256+(O256*30)+N256</f>
        <v>16517.8</v>
      </c>
      <c r="Q256" s="74"/>
      <c r="R256" s="96"/>
      <c r="S256" s="97"/>
      <c r="T256" s="144"/>
      <c r="U256" s="91"/>
      <c r="V256" s="91"/>
      <c r="W256" s="91"/>
      <c r="X256" s="91"/>
      <c r="Y256" s="91"/>
      <c r="Z256" s="91"/>
      <c r="AA256" s="91"/>
      <c r="AB256" s="91"/>
      <c r="AC256" s="91"/>
      <c r="AD256" s="91"/>
      <c r="AE256" s="91"/>
      <c r="AF256" s="91"/>
      <c r="AG256" s="91"/>
      <c r="AH256" s="91"/>
      <c r="AI256" s="91"/>
      <c r="AJ256" s="91"/>
      <c r="AK256" s="91"/>
      <c r="AL256" s="91"/>
      <c r="AM256" s="91"/>
      <c r="AN256" s="91"/>
      <c r="AO256" s="91"/>
      <c r="AP256" s="91"/>
      <c r="AQ256" s="91"/>
      <c r="AR256" s="91"/>
      <c r="AS256" s="91"/>
      <c r="AT256" s="91"/>
      <c r="AU256" s="91"/>
      <c r="AV256" s="91"/>
    </row>
    <row r="257" customFormat="false" ht="37.5" hidden="false" customHeight="false" outlineLevel="0" collapsed="false">
      <c r="A257" s="34" t="n">
        <v>259</v>
      </c>
      <c r="B257" s="80" t="s">
        <v>642</v>
      </c>
      <c r="C257" s="81" t="s">
        <v>18</v>
      </c>
      <c r="D257" s="92" t="s">
        <v>32</v>
      </c>
      <c r="E257" s="92" t="s">
        <v>616</v>
      </c>
      <c r="F257" s="66" t="s">
        <v>112</v>
      </c>
      <c r="G257" s="67" t="s">
        <v>269</v>
      </c>
      <c r="H257" s="88" t="s">
        <v>255</v>
      </c>
      <c r="I257" s="69" t="n">
        <v>44148</v>
      </c>
      <c r="J257" s="40" t="n">
        <v>44713</v>
      </c>
      <c r="K257" s="69" t="str">
        <f aca="false">DATEDIF(I257,J257,"y")&amp;" years"&amp; DATEDIF(I257,J257,"YM")&amp;" months"</f>
        <v>1 years6 months</v>
      </c>
      <c r="L257" s="70" t="n">
        <v>13.11</v>
      </c>
      <c r="M257" s="84" t="n">
        <v>4250</v>
      </c>
      <c r="N257" s="44" t="n">
        <v>0</v>
      </c>
      <c r="O257" s="85" t="n">
        <v>175</v>
      </c>
      <c r="P257" s="46" t="n">
        <f aca="false">+M257+(O257*30)+N257</f>
        <v>9500</v>
      </c>
      <c r="Q257" s="219"/>
      <c r="R257" s="96"/>
      <c r="S257" s="97"/>
      <c r="T257" s="91"/>
      <c r="U257" s="91"/>
      <c r="V257" s="91"/>
      <c r="W257" s="91"/>
      <c r="X257" s="91"/>
      <c r="Y257" s="91"/>
      <c r="Z257" s="91"/>
      <c r="AA257" s="91"/>
      <c r="AB257" s="91"/>
      <c r="AC257" s="91"/>
      <c r="AD257" s="91"/>
      <c r="AE257" s="91"/>
      <c r="AF257" s="91"/>
      <c r="AG257" s="91"/>
      <c r="AH257" s="91"/>
      <c r="AI257" s="91"/>
      <c r="AJ257" s="91"/>
      <c r="AK257" s="91"/>
      <c r="AL257" s="91"/>
      <c r="AM257" s="91"/>
      <c r="AN257" s="91"/>
      <c r="AO257" s="91"/>
      <c r="AP257" s="91"/>
      <c r="AQ257" s="91"/>
      <c r="AR257" s="91"/>
      <c r="AS257" s="91"/>
      <c r="AT257" s="91"/>
      <c r="AU257" s="91"/>
      <c r="AV257" s="91"/>
    </row>
    <row r="258" customFormat="false" ht="18.75" hidden="false" customHeight="false" outlineLevel="0" collapsed="false">
      <c r="A258" s="34" t="n">
        <v>260</v>
      </c>
      <c r="B258" s="80" t="s">
        <v>643</v>
      </c>
      <c r="C258" s="81" t="s">
        <v>18</v>
      </c>
      <c r="D258" s="92" t="s">
        <v>32</v>
      </c>
      <c r="E258" s="92" t="s">
        <v>616</v>
      </c>
      <c r="F258" s="66" t="s">
        <v>265</v>
      </c>
      <c r="G258" s="38" t="s">
        <v>27</v>
      </c>
      <c r="H258" s="38" t="s">
        <v>28</v>
      </c>
      <c r="I258" s="69" t="n">
        <v>43907</v>
      </c>
      <c r="J258" s="40" t="n">
        <v>44713</v>
      </c>
      <c r="K258" s="69" t="str">
        <f aca="false">DATEDIF(I258,J258,"y")&amp;" years"&amp; DATEDIF(I258,J258,"YM")&amp;" months"</f>
        <v>2 years2 months</v>
      </c>
      <c r="L258" s="70" t="n">
        <v>4</v>
      </c>
      <c r="M258" s="84" t="n">
        <v>2167</v>
      </c>
      <c r="N258" s="203" t="n">
        <v>650.1</v>
      </c>
      <c r="O258" s="221" t="n">
        <v>120</v>
      </c>
      <c r="P258" s="46" t="n">
        <f aca="false">+M258+(O258*30)+N258</f>
        <v>6417.1</v>
      </c>
      <c r="Q258" s="219"/>
      <c r="R258" s="48"/>
      <c r="S258" s="96"/>
      <c r="T258" s="91"/>
      <c r="U258" s="91"/>
      <c r="V258" s="91"/>
      <c r="W258" s="91"/>
      <c r="X258" s="91"/>
      <c r="Y258" s="91"/>
      <c r="Z258" s="91"/>
      <c r="AA258" s="91"/>
      <c r="AB258" s="91"/>
      <c r="AC258" s="91"/>
      <c r="AD258" s="91"/>
      <c r="AE258" s="91"/>
      <c r="AF258" s="91"/>
      <c r="AG258" s="91"/>
      <c r="AH258" s="91"/>
      <c r="AI258" s="91"/>
      <c r="AJ258" s="91"/>
      <c r="AK258" s="91"/>
      <c r="AL258" s="91"/>
      <c r="AM258" s="91"/>
      <c r="AN258" s="91"/>
      <c r="AO258" s="91"/>
      <c r="AP258" s="91"/>
      <c r="AQ258" s="91"/>
      <c r="AR258" s="91"/>
      <c r="AS258" s="91"/>
      <c r="AT258" s="91"/>
      <c r="AU258" s="91"/>
      <c r="AV258" s="91"/>
    </row>
    <row r="259" customFormat="false" ht="36" hidden="false" customHeight="true" outlineLevel="0" collapsed="false">
      <c r="A259" s="34" t="n">
        <v>261</v>
      </c>
      <c r="B259" s="158" t="s">
        <v>644</v>
      </c>
      <c r="C259" s="220" t="s">
        <v>18</v>
      </c>
      <c r="D259" s="92" t="s">
        <v>32</v>
      </c>
      <c r="E259" s="92" t="s">
        <v>616</v>
      </c>
      <c r="F259" s="157" t="s">
        <v>254</v>
      </c>
      <c r="G259" s="54" t="s">
        <v>70</v>
      </c>
      <c r="H259" s="157" t="s">
        <v>645</v>
      </c>
      <c r="I259" s="223" t="n">
        <v>42683</v>
      </c>
      <c r="J259" s="40" t="n">
        <v>44713</v>
      </c>
      <c r="K259" s="69" t="str">
        <f aca="false">DATEDIF(I259,J259,"y")&amp;" years"&amp; DATEDIF(I259,J259,"YM")&amp;" months"</f>
        <v>5 years6 months</v>
      </c>
      <c r="L259" s="70" t="n">
        <v>13.1</v>
      </c>
      <c r="M259" s="84" t="n">
        <v>3544</v>
      </c>
      <c r="N259" s="46" t="n">
        <v>1063.2</v>
      </c>
      <c r="O259" s="45" t="n">
        <v>200</v>
      </c>
      <c r="P259" s="46" t="n">
        <f aca="false">+M259+(O259*30)+N259</f>
        <v>10607.2</v>
      </c>
      <c r="Q259" s="95" t="s">
        <v>646</v>
      </c>
      <c r="R259" s="96"/>
      <c r="S259" s="97"/>
      <c r="AC259" s="91"/>
      <c r="AD259" s="91"/>
      <c r="AE259" s="91"/>
      <c r="AF259" s="91"/>
      <c r="AG259" s="91"/>
      <c r="AH259" s="91"/>
      <c r="AI259" s="91"/>
      <c r="AJ259" s="91"/>
      <c r="AK259" s="91"/>
      <c r="AL259" s="91"/>
      <c r="AM259" s="91"/>
      <c r="AN259" s="91"/>
      <c r="AO259" s="91"/>
      <c r="AP259" s="91"/>
      <c r="AQ259" s="91"/>
      <c r="AR259" s="91"/>
      <c r="AS259" s="91"/>
      <c r="AT259" s="91"/>
      <c r="AU259" s="91"/>
      <c r="AV259" s="91"/>
    </row>
    <row r="260" customFormat="false" ht="17.35" hidden="false" customHeight="false" outlineLevel="0" collapsed="false">
      <c r="A260" s="34" t="n">
        <v>262</v>
      </c>
      <c r="B260" s="80" t="s">
        <v>647</v>
      </c>
      <c r="C260" s="81" t="s">
        <v>18</v>
      </c>
      <c r="D260" s="81" t="s">
        <v>32</v>
      </c>
      <c r="E260" s="75" t="s">
        <v>648</v>
      </c>
      <c r="F260" s="80" t="s">
        <v>301</v>
      </c>
      <c r="G260" s="38" t="s">
        <v>27</v>
      </c>
      <c r="H260" s="38" t="s">
        <v>28</v>
      </c>
      <c r="I260" s="83" t="n">
        <v>43675</v>
      </c>
      <c r="J260" s="40" t="n">
        <v>44713</v>
      </c>
      <c r="K260" s="69" t="str">
        <f aca="false">DATEDIF(I260,J260,"y")&amp;" years"&amp; DATEDIF(I260,J260,"YM")&amp;" months"</f>
        <v>2 years10 months</v>
      </c>
      <c r="L260" s="70" t="n">
        <v>16.1</v>
      </c>
      <c r="M260" s="89" t="n">
        <v>34552</v>
      </c>
      <c r="N260" s="44" t="n">
        <v>0</v>
      </c>
      <c r="O260" s="148" t="n">
        <v>1382</v>
      </c>
      <c r="P260" s="46" t="n">
        <f aca="false">+M260+(O260*30)+N260</f>
        <v>76012</v>
      </c>
      <c r="Q260" s="95" t="s">
        <v>649</v>
      </c>
      <c r="R260" s="50"/>
      <c r="S260" s="111"/>
    </row>
    <row r="261" customFormat="false" ht="17.35" hidden="false" customHeight="false" outlineLevel="0" collapsed="false">
      <c r="A261" s="34" t="n">
        <v>263</v>
      </c>
      <c r="B261" s="54" t="s">
        <v>650</v>
      </c>
      <c r="C261" s="92" t="s">
        <v>18</v>
      </c>
      <c r="D261" s="81" t="s">
        <v>32</v>
      </c>
      <c r="E261" s="75" t="s">
        <v>648</v>
      </c>
      <c r="F261" s="54" t="s">
        <v>176</v>
      </c>
      <c r="G261" s="38" t="s">
        <v>27</v>
      </c>
      <c r="H261" s="88" t="s">
        <v>651</v>
      </c>
      <c r="I261" s="93" t="n">
        <v>43710</v>
      </c>
      <c r="J261" s="40" t="n">
        <v>44713</v>
      </c>
      <c r="K261" s="69" t="str">
        <f aca="false">DATEDIF(I261,J261,"y")&amp;" years"&amp; DATEDIF(I261,J261,"YM")&amp;" months"</f>
        <v>2 years8 months</v>
      </c>
      <c r="L261" s="70" t="n">
        <v>23.1</v>
      </c>
      <c r="M261" s="84" t="n">
        <v>21221</v>
      </c>
      <c r="N261" s="44" t="n">
        <v>0</v>
      </c>
      <c r="O261" s="299" t="n">
        <v>849</v>
      </c>
      <c r="P261" s="46" t="n">
        <f aca="false">+M261+(O261*30)+N261</f>
        <v>46691</v>
      </c>
      <c r="Q261" s="95" t="s">
        <v>652</v>
      </c>
      <c r="R261" s="50"/>
      <c r="S261" s="111"/>
    </row>
    <row r="262" customFormat="false" ht="17.35" hidden="false" customHeight="false" outlineLevel="0" collapsed="false">
      <c r="A262" s="34" t="n">
        <v>264</v>
      </c>
      <c r="B262" s="54" t="s">
        <v>653</v>
      </c>
      <c r="C262" s="92" t="s">
        <v>18</v>
      </c>
      <c r="D262" s="81" t="s">
        <v>32</v>
      </c>
      <c r="E262" s="75" t="s">
        <v>648</v>
      </c>
      <c r="F262" s="54" t="s">
        <v>217</v>
      </c>
      <c r="G262" s="38" t="s">
        <v>27</v>
      </c>
      <c r="H262" s="38" t="s">
        <v>654</v>
      </c>
      <c r="I262" s="93" t="n">
        <v>43668</v>
      </c>
      <c r="J262" s="40" t="n">
        <v>44713</v>
      </c>
      <c r="K262" s="69" t="str">
        <f aca="false">DATEDIF(I262,J262,"y")&amp;" years"&amp; DATEDIF(I262,J262,"YM")&amp;" months"</f>
        <v>2 years10 months</v>
      </c>
      <c r="L262" s="70" t="n">
        <v>17</v>
      </c>
      <c r="M262" s="300" t="n">
        <v>19473</v>
      </c>
      <c r="N262" s="44" t="n">
        <v>0</v>
      </c>
      <c r="O262" s="301" t="n">
        <v>776</v>
      </c>
      <c r="P262" s="46" t="n">
        <f aca="false">+M262+(O262*30)+N262</f>
        <v>42753</v>
      </c>
      <c r="Q262" s="185" t="s">
        <v>655</v>
      </c>
      <c r="R262" s="96"/>
      <c r="S262" s="91"/>
    </row>
    <row r="263" customFormat="false" ht="17.35" hidden="false" customHeight="false" outlineLevel="0" collapsed="false">
      <c r="A263" s="34" t="n">
        <v>265</v>
      </c>
      <c r="B263" s="54" t="s">
        <v>656</v>
      </c>
      <c r="C263" s="92" t="s">
        <v>18</v>
      </c>
      <c r="D263" s="81" t="s">
        <v>32</v>
      </c>
      <c r="E263" s="75" t="s">
        <v>648</v>
      </c>
      <c r="F263" s="54" t="s">
        <v>365</v>
      </c>
      <c r="G263" s="38" t="s">
        <v>27</v>
      </c>
      <c r="H263" s="54" t="s">
        <v>657</v>
      </c>
      <c r="I263" s="93" t="n">
        <v>43703</v>
      </c>
      <c r="J263" s="40" t="n">
        <v>44713</v>
      </c>
      <c r="K263" s="69" t="str">
        <f aca="false">DATEDIF(I263,J263,"y")&amp;" years"&amp; DATEDIF(I263,J263,"YM")&amp;" months"</f>
        <v>2 years9 months</v>
      </c>
      <c r="L263" s="70" t="n">
        <v>11</v>
      </c>
      <c r="M263" s="302" t="n">
        <v>14296</v>
      </c>
      <c r="N263" s="44" t="n">
        <v>0</v>
      </c>
      <c r="O263" s="303" t="n">
        <v>572</v>
      </c>
      <c r="P263" s="46" t="n">
        <f aca="false">+M263+(O263*30)+N263</f>
        <v>31456</v>
      </c>
      <c r="Q263" s="185" t="s">
        <v>658</v>
      </c>
      <c r="R263" s="96"/>
      <c r="S263" s="91"/>
    </row>
    <row r="264" customFormat="false" ht="17.35" hidden="false" customHeight="false" outlineLevel="0" collapsed="false">
      <c r="A264" s="34" t="n">
        <v>266</v>
      </c>
      <c r="B264" s="54" t="s">
        <v>659</v>
      </c>
      <c r="C264" s="92" t="s">
        <v>18</v>
      </c>
      <c r="D264" s="81" t="s">
        <v>32</v>
      </c>
      <c r="E264" s="75" t="s">
        <v>648</v>
      </c>
      <c r="F264" s="67" t="s">
        <v>112</v>
      </c>
      <c r="G264" s="54" t="s">
        <v>70</v>
      </c>
      <c r="H264" s="80" t="s">
        <v>318</v>
      </c>
      <c r="I264" s="202" t="n">
        <v>44090</v>
      </c>
      <c r="J264" s="40" t="n">
        <v>44713</v>
      </c>
      <c r="K264" s="69" t="str">
        <f aca="false">DATEDIF(I264,J264,"y")&amp;" years"&amp; DATEDIF(I264,J264,"YM")&amp;" months"</f>
        <v>1 years8 months</v>
      </c>
      <c r="L264" s="70" t="n">
        <v>16.3</v>
      </c>
      <c r="M264" s="84" t="n">
        <v>8275</v>
      </c>
      <c r="N264" s="44" t="n">
        <v>0</v>
      </c>
      <c r="O264" s="304" t="n">
        <v>500</v>
      </c>
      <c r="P264" s="46" t="n">
        <f aca="false">+M264+(O264*30)+N264</f>
        <v>23275</v>
      </c>
      <c r="Q264" s="219" t="s">
        <v>660</v>
      </c>
      <c r="R264" s="96"/>
      <c r="S264" s="91"/>
    </row>
    <row r="265" customFormat="false" ht="17.35" hidden="false" customHeight="false" outlineLevel="0" collapsed="false">
      <c r="A265" s="34" t="n">
        <v>267</v>
      </c>
      <c r="B265" s="80" t="s">
        <v>661</v>
      </c>
      <c r="C265" s="81" t="s">
        <v>46</v>
      </c>
      <c r="D265" s="81" t="s">
        <v>32</v>
      </c>
      <c r="E265" s="75" t="s">
        <v>648</v>
      </c>
      <c r="F265" s="80" t="s">
        <v>251</v>
      </c>
      <c r="G265" s="38" t="s">
        <v>27</v>
      </c>
      <c r="H265" s="38" t="s">
        <v>28</v>
      </c>
      <c r="I265" s="83" t="n">
        <v>43774</v>
      </c>
      <c r="J265" s="40" t="n">
        <v>44713</v>
      </c>
      <c r="K265" s="69" t="str">
        <f aca="false">DATEDIF(I265,J265,"y")&amp;" years"&amp; DATEDIF(I265,J265,"YM")&amp;" months"</f>
        <v>2 years6 months</v>
      </c>
      <c r="L265" s="70" t="n">
        <v>3.6</v>
      </c>
      <c r="M265" s="84" t="n">
        <v>3500</v>
      </c>
      <c r="N265" s="44" t="n">
        <v>0</v>
      </c>
      <c r="O265" s="303" t="n">
        <v>183</v>
      </c>
      <c r="P265" s="46" t="n">
        <f aca="false">+M265+(O265*30)+N265</f>
        <v>8990</v>
      </c>
      <c r="Q265" s="185" t="s">
        <v>662</v>
      </c>
      <c r="R265" s="96"/>
      <c r="S265" s="91"/>
      <c r="T265" s="144"/>
      <c r="Y265" s="96"/>
      <c r="Z265" s="98"/>
      <c r="AA265" s="98"/>
      <c r="AB265" s="98"/>
    </row>
    <row r="266" customFormat="false" ht="17.25" hidden="false" customHeight="true" outlineLevel="0" collapsed="false">
      <c r="A266" s="34" t="n">
        <v>268</v>
      </c>
      <c r="B266" s="70" t="s">
        <v>663</v>
      </c>
      <c r="C266" s="243" t="s">
        <v>18</v>
      </c>
      <c r="D266" s="81" t="s">
        <v>32</v>
      </c>
      <c r="E266" s="75" t="s">
        <v>648</v>
      </c>
      <c r="F266" s="54" t="s">
        <v>254</v>
      </c>
      <c r="G266" s="305" t="s">
        <v>70</v>
      </c>
      <c r="H266" s="54" t="s">
        <v>410</v>
      </c>
      <c r="I266" s="306" t="n">
        <v>44060</v>
      </c>
      <c r="J266" s="40" t="n">
        <v>44713</v>
      </c>
      <c r="K266" s="69" t="str">
        <f aca="false">DATEDIF(I266,J266,"y")&amp;" years"&amp; DATEDIF(I266,J266,"YM")&amp;" months"</f>
        <v>1 years9 months</v>
      </c>
      <c r="L266" s="70" t="n">
        <v>20</v>
      </c>
      <c r="M266" s="84" t="n">
        <v>8813</v>
      </c>
      <c r="N266" s="44" t="n">
        <v>0</v>
      </c>
      <c r="O266" s="303" t="n">
        <v>500</v>
      </c>
      <c r="P266" s="46" t="n">
        <f aca="false">+M266+(O266*30)+N266</f>
        <v>23813</v>
      </c>
      <c r="Q266" s="219" t="s">
        <v>664</v>
      </c>
      <c r="R266" s="96"/>
      <c r="S266" s="91"/>
    </row>
    <row r="267" customFormat="false" ht="18.75" hidden="false" customHeight="false" outlineLevel="0" collapsed="false">
      <c r="A267" s="34" t="n">
        <v>269</v>
      </c>
      <c r="B267" s="120" t="s">
        <v>665</v>
      </c>
      <c r="C267" s="121" t="s">
        <v>18</v>
      </c>
      <c r="D267" s="81" t="s">
        <v>32</v>
      </c>
      <c r="E267" s="75" t="s">
        <v>648</v>
      </c>
      <c r="F267" s="158" t="s">
        <v>666</v>
      </c>
      <c r="G267" s="54" t="s">
        <v>70</v>
      </c>
      <c r="H267" s="54" t="s">
        <v>410</v>
      </c>
      <c r="I267" s="159" t="n">
        <v>43851</v>
      </c>
      <c r="J267" s="40" t="n">
        <v>44713</v>
      </c>
      <c r="K267" s="194" t="str">
        <f aca="false">DATEDIF(I267,J267,"y")&amp;" years"&amp; DATEDIF(I267,J267,"YM")&amp;" months"</f>
        <v>2 years4 months</v>
      </c>
      <c r="L267" s="115" t="n">
        <v>22</v>
      </c>
      <c r="M267" s="186" t="n">
        <v>9787</v>
      </c>
      <c r="N267" s="44" t="n">
        <v>0</v>
      </c>
      <c r="O267" s="303" t="n">
        <v>500</v>
      </c>
      <c r="P267" s="46" t="n">
        <f aca="false">+M267+(O267*30)+N267</f>
        <v>24787</v>
      </c>
      <c r="Q267" s="307" t="s">
        <v>667</v>
      </c>
      <c r="R267" s="15"/>
      <c r="S267" s="91"/>
      <c r="T267" s="52"/>
    </row>
    <row r="268" s="98" customFormat="true" ht="37.5" hidden="false" customHeight="false" outlineLevel="0" collapsed="false">
      <c r="A268" s="34" t="n">
        <v>270</v>
      </c>
      <c r="B268" s="80" t="s">
        <v>668</v>
      </c>
      <c r="C268" s="81" t="s">
        <v>46</v>
      </c>
      <c r="D268" s="81" t="s">
        <v>32</v>
      </c>
      <c r="E268" s="75" t="s">
        <v>648</v>
      </c>
      <c r="F268" s="35" t="s">
        <v>265</v>
      </c>
      <c r="G268" s="38" t="s">
        <v>27</v>
      </c>
      <c r="H268" s="88" t="s">
        <v>85</v>
      </c>
      <c r="I268" s="61" t="n">
        <v>43824</v>
      </c>
      <c r="J268" s="40" t="n">
        <v>44713</v>
      </c>
      <c r="K268" s="69" t="str">
        <f aca="false">DATEDIF(I268,J268,"y")&amp;" years"&amp; DATEDIF(I268,J268,"YM")&amp;" months"</f>
        <v>2 years5 months</v>
      </c>
      <c r="L268" s="67" t="n">
        <v>1.8</v>
      </c>
      <c r="M268" s="94" t="n">
        <v>3500</v>
      </c>
      <c r="N268" s="44" t="n">
        <v>0</v>
      </c>
      <c r="O268" s="299" t="n">
        <v>199</v>
      </c>
      <c r="P268" s="46" t="n">
        <f aca="false">+M268+(O268*30)+N268</f>
        <v>9470</v>
      </c>
      <c r="Q268" s="185" t="s">
        <v>669</v>
      </c>
      <c r="R268" s="96"/>
      <c r="T268" s="52"/>
      <c r="U268" s="1"/>
      <c r="V268" s="1"/>
      <c r="W268" s="1"/>
      <c r="X268" s="1"/>
      <c r="Y268" s="1"/>
      <c r="Z268" s="1"/>
      <c r="AA268" s="1"/>
      <c r="AB268" s="1"/>
    </row>
    <row r="269" customFormat="false" ht="17.35" hidden="false" customHeight="false" outlineLevel="0" collapsed="false">
      <c r="A269" s="34" t="n">
        <v>271</v>
      </c>
      <c r="B269" s="17" t="s">
        <v>670</v>
      </c>
      <c r="C269" s="18" t="s">
        <v>18</v>
      </c>
      <c r="D269" s="81" t="s">
        <v>32</v>
      </c>
      <c r="E269" s="75" t="s">
        <v>648</v>
      </c>
      <c r="F269" s="17" t="s">
        <v>295</v>
      </c>
      <c r="G269" s="17" t="s">
        <v>70</v>
      </c>
      <c r="H269" s="17" t="s">
        <v>410</v>
      </c>
      <c r="I269" s="308" t="n">
        <v>42380</v>
      </c>
      <c r="J269" s="40" t="n">
        <v>44713</v>
      </c>
      <c r="K269" s="213" t="str">
        <f aca="false">DATEDIF(I269,J269,"y")&amp;" years"&amp; DATEDIF(I269,J269,"YM")&amp;" months"</f>
        <v>6 years4 months</v>
      </c>
      <c r="L269" s="113" t="n">
        <v>13</v>
      </c>
      <c r="M269" s="242" t="n">
        <v>10581</v>
      </c>
      <c r="N269" s="44" t="n">
        <v>0</v>
      </c>
      <c r="O269" s="309" t="n">
        <v>500</v>
      </c>
      <c r="P269" s="46" t="n">
        <f aca="false">+M269+(O269*30)+N269</f>
        <v>25581</v>
      </c>
      <c r="Q269" s="310" t="s">
        <v>671</v>
      </c>
      <c r="R269" s="171"/>
      <c r="S269" s="91"/>
      <c r="T269" s="52"/>
    </row>
    <row r="270" customFormat="false" ht="17.35" hidden="false" customHeight="false" outlineLevel="0" collapsed="false">
      <c r="A270" s="34" t="n">
        <v>272</v>
      </c>
      <c r="B270" s="54" t="s">
        <v>672</v>
      </c>
      <c r="C270" s="220" t="s">
        <v>18</v>
      </c>
      <c r="D270" s="81" t="s">
        <v>32</v>
      </c>
      <c r="E270" s="75" t="s">
        <v>648</v>
      </c>
      <c r="F270" s="158" t="s">
        <v>295</v>
      </c>
      <c r="G270" s="54" t="s">
        <v>70</v>
      </c>
      <c r="H270" s="54" t="s">
        <v>410</v>
      </c>
      <c r="I270" s="159" t="n">
        <v>43766</v>
      </c>
      <c r="J270" s="40" t="n">
        <v>44713</v>
      </c>
      <c r="K270" s="69" t="str">
        <f aca="false">DATEDIF(I270,J270,"y")&amp;" years"&amp; DATEDIF(I270,J270,"YM")&amp;" months"</f>
        <v>2 years7 months</v>
      </c>
      <c r="L270" s="70" t="n">
        <v>19.1</v>
      </c>
      <c r="M270" s="84" t="n">
        <v>10581</v>
      </c>
      <c r="N270" s="44" t="n">
        <v>0</v>
      </c>
      <c r="O270" s="303" t="n">
        <v>500</v>
      </c>
      <c r="P270" s="46" t="n">
        <f aca="false">+M270+(O270*30)+N270</f>
        <v>25581</v>
      </c>
      <c r="Q270" s="185" t="s">
        <v>673</v>
      </c>
      <c r="R270" s="111"/>
      <c r="S270" s="52"/>
      <c r="T270" s="52"/>
    </row>
    <row r="271" customFormat="false" ht="17.35" hidden="false" customHeight="false" outlineLevel="0" collapsed="false">
      <c r="A271" s="34" t="n">
        <v>273</v>
      </c>
      <c r="B271" s="54" t="s">
        <v>674</v>
      </c>
      <c r="C271" s="92" t="s">
        <v>18</v>
      </c>
      <c r="D271" s="81" t="s">
        <v>32</v>
      </c>
      <c r="E271" s="75" t="s">
        <v>648</v>
      </c>
      <c r="F271" s="54" t="s">
        <v>179</v>
      </c>
      <c r="G271" s="80" t="s">
        <v>70</v>
      </c>
      <c r="H271" s="80" t="s">
        <v>675</v>
      </c>
      <c r="I271" s="93" t="n">
        <v>43686</v>
      </c>
      <c r="J271" s="40" t="n">
        <v>44713</v>
      </c>
      <c r="K271" s="69" t="str">
        <f aca="false">DATEDIF(I271,J271,"y")&amp;" years"&amp; DATEDIF(I271,J271,"YM")&amp;" months"</f>
        <v>2 years9 months</v>
      </c>
      <c r="L271" s="70" t="n">
        <v>14</v>
      </c>
      <c r="M271" s="84" t="n">
        <v>9787</v>
      </c>
      <c r="N271" s="44" t="n">
        <v>0</v>
      </c>
      <c r="O271" s="311" t="n">
        <v>500</v>
      </c>
      <c r="P271" s="46" t="n">
        <f aca="false">+M271+(O271*30)+N271</f>
        <v>24787</v>
      </c>
      <c r="Q271" s="95" t="s">
        <v>676</v>
      </c>
      <c r="R271" s="111"/>
      <c r="S271" s="52"/>
      <c r="T271" s="52"/>
    </row>
    <row r="272" customFormat="false" ht="17.35" hidden="false" customHeight="false" outlineLevel="0" collapsed="false">
      <c r="A272" s="34" t="n">
        <v>274</v>
      </c>
      <c r="B272" s="80" t="s">
        <v>677</v>
      </c>
      <c r="C272" s="81" t="s">
        <v>18</v>
      </c>
      <c r="D272" s="81" t="s">
        <v>32</v>
      </c>
      <c r="E272" s="75" t="s">
        <v>648</v>
      </c>
      <c r="F272" s="80" t="s">
        <v>217</v>
      </c>
      <c r="G272" s="80" t="s">
        <v>70</v>
      </c>
      <c r="H272" s="80" t="s">
        <v>137</v>
      </c>
      <c r="I272" s="83" t="n">
        <v>42050</v>
      </c>
      <c r="J272" s="40" t="n">
        <v>44713</v>
      </c>
      <c r="K272" s="69" t="str">
        <f aca="false">DATEDIF(I272,J272,"y")&amp;" years"&amp; DATEDIF(I272,J272,"YM")&amp;" months"</f>
        <v>7 years3 months</v>
      </c>
      <c r="L272" s="70" t="n">
        <v>12</v>
      </c>
      <c r="M272" s="89" t="n">
        <v>9787</v>
      </c>
      <c r="N272" s="44" t="n">
        <v>0</v>
      </c>
      <c r="O272" s="311" t="n">
        <v>500</v>
      </c>
      <c r="P272" s="46" t="n">
        <f aca="false">+M272+(O272*30)+N272</f>
        <v>24787</v>
      </c>
      <c r="Q272" s="95" t="s">
        <v>678</v>
      </c>
      <c r="R272" s="111"/>
      <c r="S272" s="52"/>
      <c r="T272" s="52"/>
    </row>
    <row r="273" customFormat="false" ht="37.5" hidden="false" customHeight="false" outlineLevel="0" collapsed="false">
      <c r="A273" s="34" t="n">
        <v>275</v>
      </c>
      <c r="B273" s="80" t="s">
        <v>679</v>
      </c>
      <c r="C273" s="81" t="s">
        <v>46</v>
      </c>
      <c r="D273" s="81" t="s">
        <v>32</v>
      </c>
      <c r="E273" s="75" t="s">
        <v>648</v>
      </c>
      <c r="F273" s="80" t="s">
        <v>65</v>
      </c>
      <c r="G273" s="38" t="s">
        <v>27</v>
      </c>
      <c r="H273" s="88" t="s">
        <v>85</v>
      </c>
      <c r="I273" s="83" t="n">
        <v>43827</v>
      </c>
      <c r="J273" s="40" t="n">
        <v>44713</v>
      </c>
      <c r="K273" s="69" t="str">
        <f aca="false">DATEDIF(I273,J273,"y")&amp;" years"&amp; DATEDIF(I273,J273,"YM")&amp;" months"</f>
        <v>2 years5 months</v>
      </c>
      <c r="L273" s="70" t="n">
        <v>1.6</v>
      </c>
      <c r="M273" s="84" t="n">
        <v>3500</v>
      </c>
      <c r="N273" s="44" t="n">
        <v>0</v>
      </c>
      <c r="O273" s="304" t="n">
        <v>199</v>
      </c>
      <c r="P273" s="46" t="n">
        <f aca="false">+M273+(O273*30)+N273</f>
        <v>9470</v>
      </c>
      <c r="Q273" s="185" t="s">
        <v>680</v>
      </c>
      <c r="R273" s="111"/>
      <c r="S273" s="52"/>
      <c r="T273" s="112"/>
      <c r="U273" s="91"/>
      <c r="V273" s="91"/>
      <c r="W273" s="91"/>
      <c r="X273" s="91"/>
      <c r="Y273" s="91"/>
      <c r="Z273" s="91"/>
      <c r="AA273" s="91"/>
      <c r="AB273" s="91"/>
    </row>
    <row r="274" customFormat="false" ht="17.35" hidden="false" customHeight="false" outlineLevel="0" collapsed="false">
      <c r="A274" s="34" t="n">
        <v>276</v>
      </c>
      <c r="B274" s="54" t="s">
        <v>681</v>
      </c>
      <c r="C274" s="92" t="s">
        <v>46</v>
      </c>
      <c r="D274" s="81" t="s">
        <v>32</v>
      </c>
      <c r="E274" s="75" t="s">
        <v>648</v>
      </c>
      <c r="F274" s="54" t="s">
        <v>91</v>
      </c>
      <c r="G274" s="38" t="s">
        <v>27</v>
      </c>
      <c r="H274" s="54" t="s">
        <v>19</v>
      </c>
      <c r="I274" s="93" t="n">
        <v>42962</v>
      </c>
      <c r="J274" s="40" t="n">
        <v>44713</v>
      </c>
      <c r="K274" s="69" t="str">
        <f aca="false">DATEDIF(I274,J274,"y")&amp;" years"&amp; DATEDIF(I274,J274,"YM")&amp;" months"</f>
        <v>4 years9 months</v>
      </c>
      <c r="L274" s="70" t="n">
        <v>18</v>
      </c>
      <c r="M274" s="89" t="n">
        <v>3500</v>
      </c>
      <c r="N274" s="44" t="n">
        <v>0</v>
      </c>
      <c r="O274" s="301" t="n">
        <v>428</v>
      </c>
      <c r="P274" s="46" t="n">
        <f aca="false">+M274+(O274*30)+N274</f>
        <v>16340</v>
      </c>
      <c r="Q274" s="219" t="s">
        <v>682</v>
      </c>
      <c r="R274" s="111"/>
      <c r="S274" s="52"/>
      <c r="T274" s="52"/>
    </row>
    <row r="275" customFormat="false" ht="17.35" hidden="false" customHeight="false" outlineLevel="0" collapsed="false">
      <c r="A275" s="34" t="n">
        <v>277</v>
      </c>
      <c r="B275" s="80" t="s">
        <v>683</v>
      </c>
      <c r="C275" s="81" t="s">
        <v>46</v>
      </c>
      <c r="D275" s="81" t="s">
        <v>32</v>
      </c>
      <c r="E275" s="75" t="s">
        <v>648</v>
      </c>
      <c r="F275" s="80" t="s">
        <v>271</v>
      </c>
      <c r="G275" s="38" t="s">
        <v>27</v>
      </c>
      <c r="H275" s="38" t="s">
        <v>28</v>
      </c>
      <c r="I275" s="83" t="n">
        <v>43827</v>
      </c>
      <c r="J275" s="40" t="n">
        <v>44713</v>
      </c>
      <c r="K275" s="69" t="str">
        <f aca="false">DATEDIF(I275,J275,"y")&amp;" years"&amp; DATEDIF(I275,J275,"YM")&amp;" months"</f>
        <v>2 years5 months</v>
      </c>
      <c r="L275" s="70" t="n">
        <v>1.8</v>
      </c>
      <c r="M275" s="84" t="n">
        <v>3500</v>
      </c>
      <c r="N275" s="44" t="n">
        <v>0</v>
      </c>
      <c r="O275" s="303" t="n">
        <v>216</v>
      </c>
      <c r="P275" s="46" t="n">
        <f aca="false">+M275+(O275*30)+N275</f>
        <v>9980</v>
      </c>
      <c r="Q275" s="95" t="s">
        <v>684</v>
      </c>
      <c r="R275" s="111"/>
      <c r="S275" s="52"/>
      <c r="T275" s="52"/>
    </row>
    <row r="276" customFormat="false" ht="17.35" hidden="false" customHeight="false" outlineLevel="0" collapsed="false">
      <c r="A276" s="34" t="n">
        <v>278</v>
      </c>
      <c r="B276" s="80" t="s">
        <v>685</v>
      </c>
      <c r="C276" s="81" t="s">
        <v>18</v>
      </c>
      <c r="D276" s="81" t="s">
        <v>32</v>
      </c>
      <c r="E276" s="75" t="s">
        <v>648</v>
      </c>
      <c r="F276" s="80" t="s">
        <v>304</v>
      </c>
      <c r="G276" s="38" t="s">
        <v>27</v>
      </c>
      <c r="H276" s="38" t="s">
        <v>28</v>
      </c>
      <c r="I276" s="83" t="n">
        <v>43869</v>
      </c>
      <c r="J276" s="40" t="n">
        <v>44713</v>
      </c>
      <c r="K276" s="69" t="str">
        <f aca="false">DATEDIF(I276,J276,"y")&amp;" years"&amp; DATEDIF(I276,J276,"YM")&amp;" months"</f>
        <v>2 years3 months</v>
      </c>
      <c r="L276" s="115" t="n">
        <v>1.6</v>
      </c>
      <c r="M276" s="125" t="n">
        <v>3500</v>
      </c>
      <c r="N276" s="44" t="n">
        <v>0</v>
      </c>
      <c r="O276" s="303" t="n">
        <v>216</v>
      </c>
      <c r="P276" s="46" t="n">
        <f aca="false">+M276+(O276*30)+N276</f>
        <v>9980</v>
      </c>
      <c r="Q276" s="95"/>
      <c r="R276" s="111"/>
      <c r="S276" s="112"/>
      <c r="T276" s="52"/>
      <c r="AC276" s="91"/>
      <c r="AD276" s="91"/>
      <c r="AE276" s="91"/>
      <c r="AF276" s="91"/>
      <c r="AG276" s="91"/>
      <c r="AH276" s="91"/>
      <c r="AI276" s="91"/>
      <c r="AJ276" s="91"/>
      <c r="AK276" s="91"/>
      <c r="AL276" s="91"/>
      <c r="AM276" s="91"/>
      <c r="AN276" s="91"/>
      <c r="AO276" s="91"/>
      <c r="AP276" s="91"/>
      <c r="AQ276" s="91"/>
      <c r="AR276" s="91"/>
      <c r="AS276" s="91"/>
      <c r="AT276" s="91"/>
      <c r="AU276" s="91"/>
      <c r="AV276" s="91"/>
    </row>
    <row r="277" customFormat="false" ht="17.35" hidden="false" customHeight="false" outlineLevel="0" collapsed="false">
      <c r="A277" s="34" t="n">
        <v>279</v>
      </c>
      <c r="B277" s="80" t="s">
        <v>686</v>
      </c>
      <c r="C277" s="81" t="s">
        <v>46</v>
      </c>
      <c r="D277" s="81" t="s">
        <v>32</v>
      </c>
      <c r="E277" s="75" t="s">
        <v>648</v>
      </c>
      <c r="F277" s="80" t="s">
        <v>368</v>
      </c>
      <c r="G277" s="38" t="s">
        <v>27</v>
      </c>
      <c r="H277" s="38" t="s">
        <v>28</v>
      </c>
      <c r="I277" s="83" t="n">
        <v>43824</v>
      </c>
      <c r="J277" s="40" t="n">
        <v>44713</v>
      </c>
      <c r="K277" s="69" t="str">
        <f aca="false">DATEDIF(I277,J277,"y")&amp;" years"&amp; DATEDIF(I277,J277,"YM")&amp;" months"</f>
        <v>2 years5 months</v>
      </c>
      <c r="L277" s="70" t="n">
        <v>1.6</v>
      </c>
      <c r="M277" s="84" t="n">
        <v>3500</v>
      </c>
      <c r="N277" s="44" t="n">
        <v>0</v>
      </c>
      <c r="O277" s="303" t="n">
        <v>199</v>
      </c>
      <c r="P277" s="46" t="n">
        <f aca="false">+M277+(O277*30)+N277</f>
        <v>9470</v>
      </c>
      <c r="Q277" s="185" t="s">
        <v>687</v>
      </c>
      <c r="R277" s="111"/>
      <c r="S277" s="52"/>
      <c r="T277" s="52"/>
    </row>
    <row r="278" customFormat="false" ht="17.35" hidden="false" customHeight="false" outlineLevel="0" collapsed="false">
      <c r="A278" s="34" t="n">
        <v>280</v>
      </c>
      <c r="B278" s="80" t="s">
        <v>688</v>
      </c>
      <c r="C278" s="81" t="s">
        <v>46</v>
      </c>
      <c r="D278" s="81" t="s">
        <v>32</v>
      </c>
      <c r="E278" s="75" t="s">
        <v>648</v>
      </c>
      <c r="F278" s="80" t="s">
        <v>288</v>
      </c>
      <c r="G278" s="38" t="s">
        <v>27</v>
      </c>
      <c r="H278" s="38" t="s">
        <v>689</v>
      </c>
      <c r="I278" s="83" t="n">
        <v>43824</v>
      </c>
      <c r="J278" s="40" t="n">
        <v>44713</v>
      </c>
      <c r="K278" s="69" t="str">
        <f aca="false">DATEDIF(I278,J278,"y")&amp;" years"&amp; DATEDIF(I278,J278,"YM")&amp;" months"</f>
        <v>2 years5 months</v>
      </c>
      <c r="L278" s="70"/>
      <c r="M278" s="84" t="n">
        <v>3500</v>
      </c>
      <c r="N278" s="44" t="n">
        <v>0</v>
      </c>
      <c r="O278" s="303" t="n">
        <v>199</v>
      </c>
      <c r="P278" s="46" t="n">
        <f aca="false">+M278+(O278*30)+N278</f>
        <v>9470</v>
      </c>
      <c r="Q278" s="185" t="s">
        <v>687</v>
      </c>
      <c r="R278" s="111"/>
      <c r="S278" s="52"/>
      <c r="T278" s="52"/>
    </row>
    <row r="279" customFormat="false" ht="37.5" hidden="false" customHeight="false" outlineLevel="0" collapsed="false">
      <c r="A279" s="34" t="n">
        <v>281</v>
      </c>
      <c r="B279" s="80" t="s">
        <v>690</v>
      </c>
      <c r="C279" s="81" t="s">
        <v>46</v>
      </c>
      <c r="D279" s="81" t="s">
        <v>32</v>
      </c>
      <c r="E279" s="75" t="s">
        <v>648</v>
      </c>
      <c r="F279" s="80" t="s">
        <v>691</v>
      </c>
      <c r="G279" s="38" t="s">
        <v>27</v>
      </c>
      <c r="H279" s="88" t="s">
        <v>85</v>
      </c>
      <c r="I279" s="83" t="n">
        <v>43810</v>
      </c>
      <c r="J279" s="40" t="n">
        <v>44713</v>
      </c>
      <c r="K279" s="69" t="str">
        <f aca="false">DATEDIF(I279,J279,"y")&amp;" years"&amp; DATEDIF(I279,J279,"YM")&amp;" months"</f>
        <v>2 years5 months</v>
      </c>
      <c r="L279" s="70"/>
      <c r="M279" s="84" t="n">
        <v>3000</v>
      </c>
      <c r="N279" s="44" t="n">
        <v>0</v>
      </c>
      <c r="O279" s="303" t="n">
        <v>180</v>
      </c>
      <c r="P279" s="46" t="n">
        <f aca="false">+M279+(O279*30)+N279</f>
        <v>8400</v>
      </c>
      <c r="Q279" s="185" t="s">
        <v>692</v>
      </c>
      <c r="R279" s="111"/>
      <c r="S279" s="52"/>
      <c r="T279" s="52"/>
    </row>
    <row r="280" customFormat="false" ht="18.75" hidden="false" customHeight="false" outlineLevel="0" collapsed="false">
      <c r="A280" s="34" t="n">
        <v>282</v>
      </c>
      <c r="B280" s="80" t="s">
        <v>693</v>
      </c>
      <c r="C280" s="81" t="s">
        <v>18</v>
      </c>
      <c r="D280" s="37" t="s">
        <v>25</v>
      </c>
      <c r="E280" s="80" t="s">
        <v>165</v>
      </c>
      <c r="F280" s="80" t="s">
        <v>368</v>
      </c>
      <c r="G280" s="38" t="s">
        <v>27</v>
      </c>
      <c r="H280" s="38" t="s">
        <v>28</v>
      </c>
      <c r="I280" s="83" t="n">
        <v>44206</v>
      </c>
      <c r="J280" s="40" t="n">
        <v>44713</v>
      </c>
      <c r="K280" s="69" t="str">
        <f aca="false">DATEDIF(I280,J280,"y")&amp;" years"&amp; DATEDIF(I280,J280,"YM")&amp;" months"</f>
        <v>1 years4 months</v>
      </c>
      <c r="L280" s="70" t="n">
        <v>2</v>
      </c>
      <c r="M280" s="84" t="n">
        <v>1869</v>
      </c>
      <c r="N280" s="44" t="n">
        <v>0</v>
      </c>
      <c r="O280" s="299" t="n">
        <v>80</v>
      </c>
      <c r="P280" s="46" t="n">
        <f aca="false">+M280+(O280*30)+N280</f>
        <v>4269</v>
      </c>
      <c r="Q280" s="185" t="s">
        <v>694</v>
      </c>
      <c r="R280" s="312"/>
      <c r="S280" s="313"/>
      <c r="T280" s="314"/>
      <c r="U280" s="164"/>
      <c r="V280" s="164"/>
      <c r="W280" s="164"/>
      <c r="X280" s="164"/>
      <c r="Y280" s="164"/>
      <c r="Z280" s="164"/>
      <c r="AA280" s="164"/>
      <c r="AB280" s="164"/>
      <c r="AC280" s="164"/>
      <c r="AD280" s="164"/>
      <c r="AE280" s="164"/>
      <c r="AF280" s="164"/>
      <c r="AG280" s="164"/>
      <c r="AH280" s="164"/>
      <c r="AI280" s="164"/>
      <c r="AJ280" s="164"/>
      <c r="AK280" s="164"/>
      <c r="AL280" s="164"/>
      <c r="AM280" s="164"/>
      <c r="AN280" s="164"/>
      <c r="AO280" s="164"/>
      <c r="AP280" s="164"/>
      <c r="AQ280" s="164"/>
      <c r="AR280" s="164"/>
      <c r="AS280" s="164"/>
      <c r="AT280" s="164"/>
      <c r="AU280" s="164"/>
      <c r="AV280" s="164"/>
    </row>
    <row r="281" customFormat="false" ht="60.75" hidden="false" customHeight="true" outlineLevel="0" collapsed="false">
      <c r="A281" s="34" t="n">
        <v>283</v>
      </c>
      <c r="B281" s="80" t="s">
        <v>695</v>
      </c>
      <c r="C281" s="81" t="s">
        <v>46</v>
      </c>
      <c r="D281" s="37" t="s">
        <v>25</v>
      </c>
      <c r="E281" s="80" t="s">
        <v>165</v>
      </c>
      <c r="F281" s="80" t="s">
        <v>696</v>
      </c>
      <c r="G281" s="38" t="s">
        <v>27</v>
      </c>
      <c r="H281" s="38" t="s">
        <v>28</v>
      </c>
      <c r="I281" s="83" t="n">
        <v>44562</v>
      </c>
      <c r="J281" s="40" t="n">
        <v>44713</v>
      </c>
      <c r="K281" s="69" t="str">
        <f aca="false">DATEDIF(I281,J281,"y")&amp;" years"&amp; DATEDIF(I281,J281,"YM")&amp;" months"</f>
        <v>0 years5 months</v>
      </c>
      <c r="L281" s="70" t="n">
        <v>4</v>
      </c>
      <c r="M281" s="84" t="n">
        <v>3700</v>
      </c>
      <c r="N281" s="44" t="n">
        <v>0</v>
      </c>
      <c r="O281" s="303" t="n">
        <v>195</v>
      </c>
      <c r="P281" s="46" t="n">
        <f aca="false">+M281+(O281*30)+N281</f>
        <v>9550</v>
      </c>
      <c r="Q281" s="185" t="s">
        <v>697</v>
      </c>
      <c r="R281" s="111"/>
      <c r="S281" s="112"/>
      <c r="T281" s="52"/>
    </row>
    <row r="282" customFormat="false" ht="17.35" hidden="false" customHeight="false" outlineLevel="0" collapsed="false">
      <c r="A282" s="34" t="n">
        <v>284</v>
      </c>
      <c r="B282" s="67" t="s">
        <v>698</v>
      </c>
      <c r="C282" s="75" t="s">
        <v>18</v>
      </c>
      <c r="D282" s="75" t="s">
        <v>32</v>
      </c>
      <c r="E282" s="75" t="s">
        <v>359</v>
      </c>
      <c r="F282" s="66" t="s">
        <v>247</v>
      </c>
      <c r="G282" s="67" t="s">
        <v>238</v>
      </c>
      <c r="H282" s="38" t="s">
        <v>28</v>
      </c>
      <c r="I282" s="69" t="n">
        <v>43675</v>
      </c>
      <c r="J282" s="40" t="n">
        <v>44713</v>
      </c>
      <c r="K282" s="69" t="str">
        <f aca="false">DATEDIF(I282,J282,"y")&amp;" years"&amp; DATEDIF(I282,J282,"YM")&amp;" months"</f>
        <v>2 years10 months</v>
      </c>
      <c r="L282" s="70"/>
      <c r="M282" s="77" t="n">
        <v>13570</v>
      </c>
      <c r="N282" s="44" t="n">
        <v>0</v>
      </c>
      <c r="O282" s="147" t="n">
        <v>531</v>
      </c>
      <c r="P282" s="46" t="n">
        <f aca="false">+M282+(O282*30)+N282</f>
        <v>29500</v>
      </c>
      <c r="Q282" s="90"/>
    </row>
    <row r="283" customFormat="false" ht="17.35" hidden="false" customHeight="false" outlineLevel="0" collapsed="false">
      <c r="A283" s="34" t="n">
        <v>285</v>
      </c>
      <c r="B283" s="67" t="s">
        <v>699</v>
      </c>
      <c r="C283" s="75" t="s">
        <v>18</v>
      </c>
      <c r="D283" s="75" t="s">
        <v>32</v>
      </c>
      <c r="E283" s="75" t="s">
        <v>359</v>
      </c>
      <c r="F283" s="66" t="s">
        <v>150</v>
      </c>
      <c r="G283" s="67" t="s">
        <v>238</v>
      </c>
      <c r="H283" s="38" t="s">
        <v>28</v>
      </c>
      <c r="I283" s="69" t="n">
        <v>42863</v>
      </c>
      <c r="J283" s="40" t="n">
        <v>44713</v>
      </c>
      <c r="K283" s="69" t="str">
        <f aca="false">DATEDIF(I283,J283,"y")&amp;" years"&amp; DATEDIF(I283,J283,"YM")&amp;" months"</f>
        <v>5 years0 months</v>
      </c>
      <c r="L283" s="70"/>
      <c r="M283" s="77" t="n">
        <v>8000</v>
      </c>
      <c r="N283" s="44" t="n">
        <v>0</v>
      </c>
      <c r="O283" s="147" t="n">
        <v>425</v>
      </c>
      <c r="P283" s="46" t="n">
        <f aca="false">+M283+(O283*30)+N283</f>
        <v>20750</v>
      </c>
      <c r="Q283" s="90"/>
    </row>
    <row r="284" customFormat="false" ht="17.35" hidden="false" customHeight="false" outlineLevel="0" collapsed="false">
      <c r="A284" s="34" t="n">
        <v>286</v>
      </c>
      <c r="B284" s="54" t="s">
        <v>700</v>
      </c>
      <c r="C284" s="75" t="s">
        <v>18</v>
      </c>
      <c r="D284" s="75" t="s">
        <v>32</v>
      </c>
      <c r="E284" s="75" t="s">
        <v>359</v>
      </c>
      <c r="F284" s="88" t="s">
        <v>179</v>
      </c>
      <c r="G284" s="80" t="s">
        <v>70</v>
      </c>
      <c r="H284" s="80" t="s">
        <v>701</v>
      </c>
      <c r="I284" s="83" t="n">
        <v>40863</v>
      </c>
      <c r="J284" s="40" t="n">
        <v>44713</v>
      </c>
      <c r="K284" s="69" t="str">
        <f aca="false">DATEDIF(I284,J284,"y")&amp;" years"&amp; DATEDIF(I284,J284,"YM")&amp;" months"</f>
        <v>10 years6 months</v>
      </c>
      <c r="L284" s="70"/>
      <c r="M284" s="77" t="n">
        <v>6765</v>
      </c>
      <c r="N284" s="44" t="n">
        <v>0</v>
      </c>
      <c r="O284" s="147" t="n">
        <v>342</v>
      </c>
      <c r="P284" s="46" t="n">
        <f aca="false">+M284+(O284*30)+N284</f>
        <v>17025</v>
      </c>
      <c r="Q284" s="90"/>
    </row>
    <row r="285" customFormat="false" ht="17.35" hidden="false" customHeight="false" outlineLevel="0" collapsed="false">
      <c r="A285" s="34" t="n">
        <v>287</v>
      </c>
      <c r="B285" s="261" t="s">
        <v>320</v>
      </c>
      <c r="C285" s="75" t="s">
        <v>18</v>
      </c>
      <c r="D285" s="75" t="s">
        <v>32</v>
      </c>
      <c r="E285" s="36" t="s">
        <v>303</v>
      </c>
      <c r="F285" s="66" t="s">
        <v>301</v>
      </c>
      <c r="G285" s="67" t="s">
        <v>238</v>
      </c>
      <c r="H285" s="20" t="s">
        <v>28</v>
      </c>
      <c r="I285" s="69" t="n">
        <v>44207</v>
      </c>
      <c r="J285" s="40" t="n">
        <v>44713</v>
      </c>
      <c r="K285" s="213" t="s">
        <v>242</v>
      </c>
      <c r="L285" s="261" t="s">
        <v>155</v>
      </c>
      <c r="M285" s="315" t="n">
        <v>12500</v>
      </c>
      <c r="N285" s="44" t="n">
        <v>0</v>
      </c>
      <c r="O285" s="316" t="n">
        <v>500</v>
      </c>
      <c r="P285" s="46" t="n">
        <f aca="false">+M285+(O285*30)+N285</f>
        <v>27500</v>
      </c>
      <c r="Q285" s="317" t="n">
        <v>932661103</v>
      </c>
    </row>
    <row r="286" customFormat="false" ht="17.35" hidden="false" customHeight="false" outlineLevel="0" collapsed="false">
      <c r="A286" s="34" t="n">
        <v>288</v>
      </c>
      <c r="B286" s="54" t="s">
        <v>609</v>
      </c>
      <c r="C286" s="75" t="s">
        <v>46</v>
      </c>
      <c r="D286" s="75" t="s">
        <v>32</v>
      </c>
      <c r="E286" s="75" t="s">
        <v>603</v>
      </c>
      <c r="F286" s="318" t="s">
        <v>301</v>
      </c>
      <c r="G286" s="67" t="s">
        <v>397</v>
      </c>
      <c r="H286" s="20" t="s">
        <v>28</v>
      </c>
      <c r="I286" s="196" t="n">
        <v>43881</v>
      </c>
      <c r="J286" s="196" t="n">
        <v>44286</v>
      </c>
      <c r="K286" s="69" t="str">
        <f aca="false">DATEDIF(I286,J286,"y")&amp;" years"&amp; DATEDIF(I286,J286,"YM")&amp;" months"</f>
        <v>1 years1 months</v>
      </c>
      <c r="L286" s="319"/>
      <c r="M286" s="46" t="n">
        <v>12500</v>
      </c>
      <c r="N286" s="44" t="n">
        <v>0</v>
      </c>
      <c r="O286" s="253" t="n">
        <v>500</v>
      </c>
      <c r="P286" s="46" t="n">
        <f aca="false">+M286+(O286*30)+N286</f>
        <v>27500</v>
      </c>
      <c r="Q286" s="90" t="s">
        <v>702</v>
      </c>
    </row>
    <row r="287" customFormat="false" ht="17.35" hidden="false" customHeight="false" outlineLevel="0" collapsed="false">
      <c r="A287" s="34" t="n">
        <v>289</v>
      </c>
      <c r="B287" s="80" t="s">
        <v>562</v>
      </c>
      <c r="C287" s="81" t="s">
        <v>18</v>
      </c>
      <c r="D287" s="92" t="s">
        <v>32</v>
      </c>
      <c r="E287" s="92" t="s">
        <v>616</v>
      </c>
      <c r="F287" s="80" t="s">
        <v>703</v>
      </c>
      <c r="G287" s="80" t="s">
        <v>70</v>
      </c>
      <c r="H287" s="80" t="s">
        <v>704</v>
      </c>
      <c r="I287" s="83" t="n">
        <v>43027</v>
      </c>
      <c r="J287" s="168" t="n">
        <v>44286</v>
      </c>
      <c r="K287" s="69" t="str">
        <f aca="false">DATEDIF(I287,J287,"y")&amp;" years"&amp; DATEDIF(I287,J287,"YM")&amp;" months"</f>
        <v>3 years5 months</v>
      </c>
      <c r="L287" s="91"/>
      <c r="M287" s="84" t="n">
        <v>3544</v>
      </c>
      <c r="N287" s="46" t="n">
        <v>1063.2</v>
      </c>
      <c r="O287" s="147" t="n">
        <v>200</v>
      </c>
      <c r="P287" s="46" t="n">
        <f aca="false">+M287+(O287*30)+N287</f>
        <v>10607.2</v>
      </c>
      <c r="Q287" s="74"/>
    </row>
    <row r="288" customFormat="false" ht="17.35" hidden="false" customHeight="false" outlineLevel="0" collapsed="false">
      <c r="A288" s="34" t="n">
        <v>290</v>
      </c>
      <c r="B288" s="54" t="s">
        <v>591</v>
      </c>
      <c r="C288" s="92" t="s">
        <v>18</v>
      </c>
      <c r="D288" s="92" t="s">
        <v>32</v>
      </c>
      <c r="E288" s="92" t="s">
        <v>588</v>
      </c>
      <c r="F288" s="54" t="s">
        <v>705</v>
      </c>
      <c r="G288" s="67" t="s">
        <v>238</v>
      </c>
      <c r="H288" s="20" t="s">
        <v>28</v>
      </c>
      <c r="I288" s="93" t="n">
        <v>43425</v>
      </c>
      <c r="J288" s="202" t="n">
        <v>44286</v>
      </c>
      <c r="K288" s="69" t="str">
        <f aca="false">DATEDIF(I288,J288,"y")&amp;" years"&amp; DATEDIF(I288,J288,"YM")&amp;" months"</f>
        <v>2 years4 months</v>
      </c>
      <c r="L288" s="70"/>
      <c r="M288" s="89" t="n">
        <v>7500</v>
      </c>
      <c r="N288" s="44" t="n">
        <v>0</v>
      </c>
      <c r="O288" s="85" t="n">
        <v>375</v>
      </c>
      <c r="P288" s="46" t="n">
        <f aca="false">+M288+(O288*30)+N288</f>
        <v>18750</v>
      </c>
      <c r="Q288" s="74"/>
    </row>
    <row r="289" customFormat="false" ht="17.35" hidden="false" customHeight="false" outlineLevel="0" collapsed="false">
      <c r="A289" s="34" t="n">
        <v>291</v>
      </c>
      <c r="B289" s="54" t="s">
        <v>706</v>
      </c>
      <c r="C289" s="92" t="s">
        <v>46</v>
      </c>
      <c r="D289" s="92" t="s">
        <v>32</v>
      </c>
      <c r="E289" s="92" t="s">
        <v>588</v>
      </c>
      <c r="F289" s="54" t="s">
        <v>707</v>
      </c>
      <c r="G289" s="67" t="s">
        <v>238</v>
      </c>
      <c r="H289" s="54" t="s">
        <v>275</v>
      </c>
      <c r="I289" s="93" t="n">
        <v>43705</v>
      </c>
      <c r="J289" s="202" t="n">
        <v>44286</v>
      </c>
      <c r="K289" s="69" t="str">
        <f aca="false">DATEDIF(I289,J289,"y")&amp;" years"&amp; DATEDIF(I289,J289,"YM")&amp;" months"</f>
        <v>1 years7 months</v>
      </c>
      <c r="L289" s="70"/>
      <c r="M289" s="46" t="n">
        <v>2730</v>
      </c>
      <c r="N289" s="44" t="n">
        <v>0</v>
      </c>
      <c r="O289" s="46" t="n">
        <v>150</v>
      </c>
      <c r="P289" s="46" t="n">
        <f aca="false">+M289+(O289*30)+N289</f>
        <v>7230</v>
      </c>
      <c r="Q289" s="74"/>
    </row>
    <row r="290" customFormat="false" ht="17.35" hidden="false" customHeight="false" outlineLevel="0" collapsed="false">
      <c r="A290" s="34" t="n">
        <v>292</v>
      </c>
      <c r="B290" s="54" t="s">
        <v>708</v>
      </c>
      <c r="C290" s="92" t="s">
        <v>18</v>
      </c>
      <c r="D290" s="92" t="s">
        <v>32</v>
      </c>
      <c r="E290" s="92" t="s">
        <v>588</v>
      </c>
      <c r="F290" s="54" t="s">
        <v>709</v>
      </c>
      <c r="G290" s="80" t="s">
        <v>70</v>
      </c>
      <c r="H290" s="17" t="s">
        <v>410</v>
      </c>
      <c r="I290" s="93" t="n">
        <v>42975</v>
      </c>
      <c r="J290" s="202" t="n">
        <v>44286</v>
      </c>
      <c r="K290" s="69" t="str">
        <f aca="false">DATEDIF(I290,J290,"y")&amp;" years"&amp; DATEDIF(I290,J290,"YM")&amp;" months"</f>
        <v>3 years7 months</v>
      </c>
      <c r="L290" s="70"/>
      <c r="M290" s="46" t="n">
        <v>5860</v>
      </c>
      <c r="N290" s="44" t="n">
        <v>0</v>
      </c>
      <c r="O290" s="46" t="n">
        <v>291</v>
      </c>
      <c r="P290" s="46" t="n">
        <f aca="false">+M290+(O290*30)+N290</f>
        <v>14590</v>
      </c>
      <c r="Q290" s="74"/>
    </row>
    <row r="291" customFormat="false" ht="17.35" hidden="false" customHeight="false" outlineLevel="0" collapsed="false">
      <c r="A291" s="34" t="n">
        <v>293</v>
      </c>
      <c r="B291" s="54" t="s">
        <v>710</v>
      </c>
      <c r="C291" s="92" t="s">
        <v>18</v>
      </c>
      <c r="D291" s="92" t="s">
        <v>32</v>
      </c>
      <c r="E291" s="92" t="s">
        <v>588</v>
      </c>
      <c r="F291" s="54" t="s">
        <v>295</v>
      </c>
      <c r="G291" s="54" t="s">
        <v>70</v>
      </c>
      <c r="H291" s="54" t="s">
        <v>711</v>
      </c>
      <c r="I291" s="93" t="n">
        <v>42156</v>
      </c>
      <c r="J291" s="202" t="n">
        <v>44286</v>
      </c>
      <c r="K291" s="69" t="str">
        <f aca="false">DATEDIF(I291,J291,"y")&amp;" years"&amp; DATEDIF(I291,J291,"YM")&amp;" months"</f>
        <v>5 years9 months</v>
      </c>
      <c r="L291" s="70"/>
      <c r="M291" s="46" t="n">
        <v>5860</v>
      </c>
      <c r="N291" s="44" t="n">
        <v>0</v>
      </c>
      <c r="O291" s="46" t="n">
        <v>291</v>
      </c>
      <c r="P291" s="46" t="n">
        <f aca="false">+M291+(O291*30)+N291</f>
        <v>14590</v>
      </c>
      <c r="Q291" s="74"/>
    </row>
    <row r="292" customFormat="false" ht="17.35" hidden="false" customHeight="false" outlineLevel="0" collapsed="false">
      <c r="A292" s="34" t="n">
        <v>294</v>
      </c>
      <c r="B292" s="158" t="s">
        <v>712</v>
      </c>
      <c r="C292" s="220" t="s">
        <v>18</v>
      </c>
      <c r="D292" s="92" t="s">
        <v>32</v>
      </c>
      <c r="E292" s="92" t="s">
        <v>588</v>
      </c>
      <c r="F292" s="158" t="s">
        <v>179</v>
      </c>
      <c r="G292" s="158" t="s">
        <v>70</v>
      </c>
      <c r="H292" s="158" t="s">
        <v>401</v>
      </c>
      <c r="I292" s="159" t="n">
        <v>43882</v>
      </c>
      <c r="J292" s="202" t="n">
        <v>44286</v>
      </c>
      <c r="K292" s="69" t="str">
        <f aca="false">DATEDIF(I292,J292,"y")&amp;" years"&amp; DATEDIF(I292,J292,"YM")&amp;" months"</f>
        <v>1 years1 months</v>
      </c>
      <c r="L292" s="70"/>
      <c r="M292" s="46" t="n">
        <v>5500</v>
      </c>
      <c r="N292" s="44" t="n">
        <v>0</v>
      </c>
      <c r="O292" s="46" t="n">
        <v>245</v>
      </c>
      <c r="P292" s="46" t="n">
        <f aca="false">+M292+(O292*30)+N292</f>
        <v>12850</v>
      </c>
      <c r="Q292" s="74"/>
    </row>
    <row r="293" customFormat="false" ht="32.8" hidden="false" customHeight="false" outlineLevel="0" collapsed="false">
      <c r="A293" s="320" t="n">
        <v>295</v>
      </c>
      <c r="B293" s="321" t="s">
        <v>713</v>
      </c>
      <c r="C293" s="322" t="s">
        <v>18</v>
      </c>
      <c r="D293" s="323" t="s">
        <v>41</v>
      </c>
      <c r="E293" s="173" t="s">
        <v>714</v>
      </c>
      <c r="F293" s="79" t="s">
        <v>77</v>
      </c>
      <c r="G293" s="79" t="s">
        <v>81</v>
      </c>
      <c r="H293" s="79"/>
      <c r="I293" s="324" t="n">
        <v>44428</v>
      </c>
      <c r="J293" s="325" t="n">
        <v>44713</v>
      </c>
      <c r="K293" s="326" t="str">
        <f aca="false">DATEDIF(I293,J293,"y")&amp;" years"&amp; DATEDIF(I293,J293,"YM")&amp;" months"</f>
        <v>0 years9 months</v>
      </c>
      <c r="L293" s="123" t="n">
        <v>8</v>
      </c>
      <c r="M293" s="327" t="n">
        <v>4500</v>
      </c>
      <c r="N293" s="44" t="n">
        <v>0</v>
      </c>
      <c r="O293" s="328" t="n">
        <v>200</v>
      </c>
      <c r="P293" s="46" t="n">
        <f aca="false">+M293+(O293*30)+N293</f>
        <v>10500</v>
      </c>
      <c r="Q293" s="329"/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1:AV293"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164</TotalTime>
  <Application>LibreOffice/7.3.4.2$Linux_X86_64 LibreOffice_project/8cb1c265a8f71ce63e37a2ff337b4f2ebc525cbc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2022-01-26T05:33:49Z</dcterms:created>
  <dc:creator>User</dc:creator>
  <dc:description/>
  <dc:language>en-US</dc:language>
  <cp:lastModifiedBy/>
  <dcterms:modified xsi:type="dcterms:W3CDTF">2022-07-09T15:42:34Z</dcterms:modified>
  <cp:revision>40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