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18613\Desktop\cursor\FundsMonitor-CIQ\ciq reference\data\"/>
    </mc:Choice>
  </mc:AlternateContent>
  <xr:revisionPtr revIDLastSave="0" documentId="13_ncr:1_{185F0CB9-4E40-42DE-9648-9994DBB95174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CIQHiddenCacheSheet" sheetId="43" state="veryHidden" r:id="rId1"/>
    <sheet name="shares" sheetId="1" r:id="rId2"/>
    <sheet name="08_05_2025_agix_holdings" sheetId="15" r:id="rId3"/>
  </sheets>
  <definedNames>
    <definedName name="CIQWBGuid" hidden="1">"1d0cf9d1-cef0-4fcf-927e-686a7068bfa9"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"08/04/2025 00:55:56"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4" i="1" l="1" a="1"/>
  <c r="G44" i="1"/>
  <c r="K44" i="1" a="1"/>
  <c r="K44" i="1"/>
  <c r="G45" i="1" a="1"/>
  <c r="G45" i="1"/>
  <c r="K45" i="1" a="1"/>
  <c r="K45" i="1"/>
  <c r="K41" i="1" a="1"/>
  <c r="K41" i="1"/>
  <c r="G42" i="1" a="1"/>
  <c r="G42" i="1"/>
  <c r="K42" i="1" a="1"/>
  <c r="K42" i="1"/>
  <c r="G43" i="1" a="1"/>
  <c r="G43" i="1"/>
  <c r="K43" i="1" a="1"/>
  <c r="K43" i="1"/>
  <c r="G39" i="1" a="1"/>
  <c r="G39" i="1"/>
  <c r="K39" i="1" a="1"/>
  <c r="K39" i="1"/>
  <c r="G40" i="1" a="1"/>
  <c r="G40" i="1"/>
  <c r="K40" i="1" a="1"/>
  <c r="K40" i="1"/>
  <c r="G41" i="1" a="1"/>
  <c r="G41" i="1"/>
  <c r="G36" i="1" a="1"/>
  <c r="G36" i="1"/>
  <c r="K36" i="1" a="1"/>
  <c r="K36" i="1"/>
  <c r="G37" i="1" a="1"/>
  <c r="G37" i="1"/>
  <c r="K37" i="1" a="1"/>
  <c r="K37" i="1"/>
  <c r="G38" i="1" a="1"/>
  <c r="G38" i="1"/>
  <c r="K38" i="1" a="1"/>
  <c r="K38" i="1"/>
  <c r="K33" i="1" a="1"/>
  <c r="K33" i="1"/>
  <c r="G34" i="1" a="1"/>
  <c r="G34" i="1"/>
  <c r="K34" i="1" a="1"/>
  <c r="K34" i="1"/>
  <c r="G35" i="1" a="1"/>
  <c r="G35" i="1"/>
  <c r="K35" i="1" a="1"/>
  <c r="K35" i="1"/>
  <c r="G31" i="1" a="1"/>
  <c r="G31" i="1"/>
  <c r="K31" i="1" a="1"/>
  <c r="K31" i="1"/>
  <c r="G32" i="1" a="1"/>
  <c r="G32" i="1"/>
  <c r="K32" i="1" a="1"/>
  <c r="K32" i="1"/>
  <c r="G33" i="1" a="1"/>
  <c r="G33" i="1"/>
  <c r="G28" i="1" a="1"/>
  <c r="G28" i="1"/>
  <c r="K28" i="1" a="1"/>
  <c r="K28" i="1"/>
  <c r="G29" i="1" a="1"/>
  <c r="G29" i="1"/>
  <c r="K29" i="1" a="1"/>
  <c r="K29" i="1"/>
  <c r="G30" i="1" a="1"/>
  <c r="G30" i="1"/>
  <c r="K30" i="1" a="1"/>
  <c r="K30" i="1"/>
  <c r="K25" i="1" a="1"/>
  <c r="K25" i="1"/>
  <c r="G26" i="1" a="1"/>
  <c r="G26" i="1"/>
  <c r="K26" i="1" a="1"/>
  <c r="K26" i="1"/>
  <c r="G27" i="1" a="1"/>
  <c r="G27" i="1"/>
  <c r="K27" i="1" a="1"/>
  <c r="K27" i="1"/>
  <c r="G23" i="1" a="1"/>
  <c r="G23" i="1"/>
  <c r="K23" i="1" a="1"/>
  <c r="K23" i="1"/>
  <c r="G24" i="1" a="1"/>
  <c r="G24" i="1"/>
  <c r="K24" i="1" a="1"/>
  <c r="K24" i="1"/>
  <c r="G25" i="1" a="1"/>
  <c r="G25" i="1"/>
  <c r="G20" i="1" a="1"/>
  <c r="G20" i="1"/>
  <c r="K20" i="1" a="1"/>
  <c r="K20" i="1"/>
  <c r="G21" i="1" a="1"/>
  <c r="G21" i="1"/>
  <c r="K21" i="1" a="1"/>
  <c r="K21" i="1"/>
  <c r="G22" i="1" a="1"/>
  <c r="G22" i="1"/>
  <c r="K22" i="1" a="1"/>
  <c r="K22" i="1"/>
  <c r="K17" i="1" a="1"/>
  <c r="K17" i="1"/>
  <c r="G18" i="1" a="1"/>
  <c r="G18" i="1"/>
  <c r="K18" i="1" a="1"/>
  <c r="K18" i="1"/>
  <c r="G19" i="1" a="1"/>
  <c r="G19" i="1"/>
  <c r="K19" i="1" a="1"/>
  <c r="K19" i="1"/>
  <c r="G15" i="1" a="1"/>
  <c r="G15" i="1"/>
  <c r="K15" i="1" a="1"/>
  <c r="K15" i="1"/>
  <c r="G16" i="1" a="1"/>
  <c r="G16" i="1"/>
  <c r="K16" i="1" a="1"/>
  <c r="K16" i="1"/>
  <c r="G17" i="1" a="1"/>
  <c r="G17" i="1"/>
  <c r="G12" i="1" a="1"/>
  <c r="G12" i="1"/>
  <c r="K12" i="1" a="1"/>
  <c r="K12" i="1"/>
  <c r="G13" i="1" a="1"/>
  <c r="G13" i="1"/>
  <c r="K13" i="1" a="1"/>
  <c r="K13" i="1"/>
  <c r="G14" i="1" a="1"/>
  <c r="G14" i="1"/>
  <c r="K14" i="1" a="1"/>
  <c r="K14" i="1"/>
  <c r="K9" i="1" a="1"/>
  <c r="K9" i="1"/>
  <c r="G10" i="1" a="1"/>
  <c r="G10" i="1"/>
  <c r="K10" i="1" a="1"/>
  <c r="K10" i="1"/>
  <c r="G11" i="1" a="1"/>
  <c r="G11" i="1"/>
  <c r="K11" i="1" a="1"/>
  <c r="K11" i="1"/>
  <c r="G7" i="1" a="1"/>
  <c r="G7" i="1"/>
  <c r="K7" i="1" a="1"/>
  <c r="K7" i="1"/>
  <c r="Q7" i="1" a="1"/>
  <c r="Q7" i="1"/>
  <c r="G8" i="1" a="1"/>
  <c r="G8" i="1"/>
  <c r="K8" i="1" a="1"/>
  <c r="K8" i="1"/>
  <c r="G9" i="1" a="1"/>
  <c r="G9" i="1"/>
  <c r="G4" i="1" a="1"/>
  <c r="G4" i="1"/>
  <c r="K4" i="1" a="1"/>
  <c r="K4" i="1"/>
  <c r="G5" i="1" a="1"/>
  <c r="G5" i="1"/>
  <c r="K5" i="1" a="1"/>
  <c r="K5" i="1"/>
  <c r="G6" i="1" a="1"/>
  <c r="G6" i="1"/>
  <c r="K6" i="1" a="1"/>
  <c r="K6" i="1"/>
  <c r="G2" i="1" a="1"/>
  <c r="G2" i="1"/>
  <c r="O7" i="1" a="1"/>
  <c r="O7" i="1"/>
  <c r="K2" i="1" a="1"/>
  <c r="K2" i="1"/>
  <c r="O2" i="1" a="1"/>
  <c r="O2" i="1"/>
  <c r="G3" i="1" a="1"/>
  <c r="G3" i="1"/>
  <c r="K3" i="1" a="1"/>
  <c r="K3" i="1"/>
  <c r="H2" i="1"/>
  <c r="I2" i="1" s="1"/>
  <c r="H3" i="1"/>
  <c r="I3" i="1"/>
  <c r="L3" i="1"/>
  <c r="H4" i="1"/>
  <c r="I4" i="1" s="1"/>
  <c r="H5" i="1"/>
  <c r="I5" i="1" s="1"/>
  <c r="L5" i="1"/>
  <c r="H6" i="1"/>
  <c r="L6" i="1" s="1"/>
  <c r="I6" i="1"/>
  <c r="H7" i="1"/>
  <c r="I7" i="1" s="1"/>
  <c r="H8" i="1"/>
  <c r="I8" i="1" s="1"/>
  <c r="H9" i="1"/>
  <c r="I9" i="1" s="1"/>
  <c r="H10" i="1"/>
  <c r="I10" i="1" s="1"/>
  <c r="L10" i="1"/>
  <c r="H11" i="1"/>
  <c r="I11" i="1" s="1"/>
  <c r="L11" i="1"/>
  <c r="H12" i="1"/>
  <c r="I12" i="1" s="1"/>
  <c r="H13" i="1"/>
  <c r="I13" i="1" s="1"/>
  <c r="L13" i="1"/>
  <c r="H14" i="1"/>
  <c r="L14" i="1" s="1"/>
  <c r="I14" i="1"/>
  <c r="H15" i="1"/>
  <c r="I15" i="1" s="1"/>
  <c r="L15" i="1"/>
  <c r="H16" i="1"/>
  <c r="I16" i="1" s="1"/>
  <c r="L16" i="1"/>
  <c r="H17" i="1"/>
  <c r="I17" i="1" s="1"/>
  <c r="H18" i="1"/>
  <c r="I18" i="1" s="1"/>
  <c r="L18" i="1"/>
  <c r="H19" i="1"/>
  <c r="I19" i="1" s="1"/>
  <c r="L19" i="1"/>
  <c r="H20" i="1"/>
  <c r="I20" i="1" s="1"/>
  <c r="H21" i="1"/>
  <c r="I21" i="1" s="1"/>
  <c r="H22" i="1"/>
  <c r="I22" i="1"/>
  <c r="L22" i="1"/>
  <c r="H23" i="1"/>
  <c r="I23" i="1" s="1"/>
  <c r="L23" i="1"/>
  <c r="H24" i="1"/>
  <c r="I24" i="1" s="1"/>
  <c r="L24" i="1"/>
  <c r="H25" i="1"/>
  <c r="I25" i="1" s="1"/>
  <c r="H26" i="1"/>
  <c r="I26" i="1" s="1"/>
  <c r="H27" i="1"/>
  <c r="I27" i="1" s="1"/>
  <c r="L27" i="1"/>
  <c r="H28" i="1"/>
  <c r="I28" i="1" s="1"/>
  <c r="H29" i="1"/>
  <c r="I29" i="1" s="1"/>
  <c r="H30" i="1"/>
  <c r="I30" i="1" s="1"/>
  <c r="H31" i="1"/>
  <c r="I31" i="1" s="1"/>
  <c r="L31" i="1"/>
  <c r="H32" i="1"/>
  <c r="I32" i="1" s="1"/>
  <c r="L32" i="1"/>
  <c r="H33" i="1"/>
  <c r="I33" i="1" s="1"/>
  <c r="H34" i="1"/>
  <c r="I34" i="1" s="1"/>
  <c r="H35" i="1"/>
  <c r="I35" i="1" s="1"/>
  <c r="L35" i="1"/>
  <c r="H36" i="1"/>
  <c r="L36" i="1" s="1"/>
  <c r="H37" i="1"/>
  <c r="I37" i="1" s="1"/>
  <c r="H38" i="1"/>
  <c r="L38" i="1" s="1"/>
  <c r="H39" i="1"/>
  <c r="I39" i="1" s="1"/>
  <c r="L39" i="1"/>
  <c r="H40" i="1"/>
  <c r="L40" i="1" s="1"/>
  <c r="H41" i="1"/>
  <c r="I41" i="1" s="1"/>
  <c r="H42" i="1"/>
  <c r="I42" i="1" s="1"/>
  <c r="H43" i="1"/>
  <c r="I43" i="1" s="1"/>
  <c r="L43" i="1"/>
  <c r="H44" i="1"/>
  <c r="L44" i="1" s="1"/>
  <c r="H45" i="1"/>
  <c r="I45" i="1" s="1"/>
  <c r="L30" i="1" l="1"/>
  <c r="I38" i="1"/>
  <c r="L8" i="1"/>
  <c r="I40" i="1"/>
  <c r="L21" i="1"/>
  <c r="L45" i="1"/>
  <c r="L37" i="1"/>
  <c r="L29" i="1"/>
  <c r="L42" i="1"/>
  <c r="L34" i="1"/>
  <c r="L26" i="1"/>
  <c r="L2" i="1"/>
  <c r="L7" i="1"/>
  <c r="L20" i="1"/>
  <c r="L28" i="1"/>
  <c r="L12" i="1"/>
  <c r="I44" i="1"/>
  <c r="I36" i="1"/>
  <c r="P7" i="1" s="1"/>
  <c r="L4" i="1"/>
  <c r="L9" i="1"/>
  <c r="L41" i="1"/>
  <c r="L33" i="1"/>
  <c r="L25" i="1"/>
  <c r="L17" i="1"/>
  <c r="J12" i="1" l="1"/>
  <c r="J20" i="1"/>
  <c r="J28" i="1"/>
  <c r="J36" i="1"/>
  <c r="J44" i="1"/>
  <c r="J7" i="1"/>
  <c r="J15" i="1"/>
  <c r="J23" i="1"/>
  <c r="J31" i="1"/>
  <c r="J39" i="1"/>
  <c r="J2" i="1"/>
  <c r="J10" i="1"/>
  <c r="J18" i="1"/>
  <c r="J26" i="1"/>
  <c r="J34" i="1"/>
  <c r="J42" i="1"/>
  <c r="J5" i="1"/>
  <c r="J13" i="1"/>
  <c r="J21" i="1"/>
  <c r="J29" i="1"/>
  <c r="J37" i="1"/>
  <c r="J45" i="1"/>
  <c r="J3" i="1"/>
  <c r="J8" i="1"/>
  <c r="J16" i="1"/>
  <c r="J24" i="1"/>
  <c r="J32" i="1"/>
  <c r="J40" i="1"/>
  <c r="J11" i="1"/>
  <c r="J19" i="1"/>
  <c r="J27" i="1"/>
  <c r="J35" i="1"/>
  <c r="J43" i="1"/>
  <c r="J6" i="1"/>
  <c r="J14" i="1"/>
  <c r="J22" i="1"/>
  <c r="J30" i="1"/>
  <c r="J38" i="1"/>
  <c r="J9" i="1"/>
  <c r="J17" i="1"/>
  <c r="J25" i="1"/>
  <c r="J33" i="1"/>
  <c r="J41" i="1"/>
  <c r="J4" i="1"/>
  <c r="O4" i="1"/>
  <c r="C27" i="1" l="1"/>
  <c r="M27" i="1"/>
  <c r="C19" i="1"/>
  <c r="M19" i="1"/>
  <c r="C40" i="1"/>
  <c r="M40" i="1"/>
  <c r="C35" i="1"/>
  <c r="M35" i="1"/>
  <c r="C42" i="1"/>
  <c r="M42" i="1"/>
  <c r="C34" i="1"/>
  <c r="M34" i="1"/>
  <c r="C26" i="1"/>
  <c r="M26" i="1"/>
  <c r="C11" i="1"/>
  <c r="M11" i="1"/>
  <c r="C18" i="1"/>
  <c r="M18" i="1"/>
  <c r="C4" i="1"/>
  <c r="M4" i="1"/>
  <c r="C10" i="1"/>
  <c r="M10" i="1"/>
  <c r="M41" i="1"/>
  <c r="C41" i="1"/>
  <c r="C32" i="1"/>
  <c r="M32" i="1"/>
  <c r="M2" i="1"/>
  <c r="C2" i="1"/>
  <c r="M33" i="1"/>
  <c r="C33" i="1"/>
  <c r="C24" i="1"/>
  <c r="M24" i="1"/>
  <c r="C39" i="1"/>
  <c r="M39" i="1"/>
  <c r="M25" i="1"/>
  <c r="C25" i="1"/>
  <c r="C16" i="1"/>
  <c r="M16" i="1"/>
  <c r="C31" i="1"/>
  <c r="M31" i="1"/>
  <c r="M17" i="1"/>
  <c r="C17" i="1"/>
  <c r="C8" i="1"/>
  <c r="M8" i="1"/>
  <c r="C23" i="1"/>
  <c r="M23" i="1"/>
  <c r="M9" i="1"/>
  <c r="C9" i="1"/>
  <c r="C3" i="1"/>
  <c r="M3" i="1"/>
  <c r="C15" i="1"/>
  <c r="M15" i="1"/>
  <c r="M38" i="1"/>
  <c r="C38" i="1"/>
  <c r="C45" i="1"/>
  <c r="M45" i="1"/>
  <c r="C7" i="1"/>
  <c r="M7" i="1"/>
  <c r="M30" i="1"/>
  <c r="C30" i="1"/>
  <c r="C37" i="1"/>
  <c r="M37" i="1"/>
  <c r="C44" i="1"/>
  <c r="M44" i="1"/>
  <c r="M22" i="1"/>
  <c r="C22" i="1"/>
  <c r="C29" i="1"/>
  <c r="M29" i="1"/>
  <c r="C36" i="1"/>
  <c r="M36" i="1"/>
  <c r="M14" i="1"/>
  <c r="C14" i="1"/>
  <c r="C21" i="1"/>
  <c r="M21" i="1"/>
  <c r="C28" i="1"/>
  <c r="M28" i="1"/>
  <c r="M6" i="1"/>
  <c r="C6" i="1"/>
  <c r="C13" i="1"/>
  <c r="M13" i="1"/>
  <c r="C20" i="1"/>
  <c r="M20" i="1"/>
  <c r="C43" i="1"/>
  <c r="M43" i="1"/>
  <c r="C5" i="1"/>
  <c r="M5" i="1"/>
  <c r="C12" i="1"/>
  <c r="M12" i="1"/>
  <c r="O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<sst xmlns="http://schemas.openxmlformats.org/spreadsheetml/2006/main" count="369" uniqueCount="208">
  <si>
    <t>Ticker</t>
  </si>
  <si>
    <t>Sector</t>
  </si>
  <si>
    <t>NAME</t>
  </si>
  <si>
    <t>KOSE:A000660</t>
  </si>
  <si>
    <t>Semi</t>
  </si>
  <si>
    <t>SK HYNIX INC</t>
  </si>
  <si>
    <t>TWSE:2330</t>
  </si>
  <si>
    <t>TAIWAN SEMICONDUCTOR MANUFAC</t>
  </si>
  <si>
    <t>TWSE:2454</t>
  </si>
  <si>
    <t>MEDIATEK</t>
  </si>
  <si>
    <t>AAPL</t>
  </si>
  <si>
    <t>APPLE INC</t>
  </si>
  <si>
    <t>ADBE</t>
  </si>
  <si>
    <t>Application</t>
  </si>
  <si>
    <t>ADOBE INC</t>
  </si>
  <si>
    <t>AMZN</t>
  </si>
  <si>
    <t>Infrastructure</t>
  </si>
  <si>
    <t>AMAZON.COM INC</t>
  </si>
  <si>
    <t>ANET</t>
  </si>
  <si>
    <t>ARISTA NETWORKS INC</t>
  </si>
  <si>
    <t>ARM</t>
  </si>
  <si>
    <t>ARM HOLDINGS ADR</t>
  </si>
  <si>
    <t>NasdaqGS:ASML</t>
  </si>
  <si>
    <t>ASML HOLDING NV</t>
  </si>
  <si>
    <t>AVGO</t>
  </si>
  <si>
    <t>BROADCOM INC</t>
  </si>
  <si>
    <t>CFLT</t>
  </si>
  <si>
    <t>CONFLUENT INC-CLASS A</t>
  </si>
  <si>
    <t>CRM</t>
  </si>
  <si>
    <t>SALESFORCE INC</t>
  </si>
  <si>
    <t>DDOG</t>
  </si>
  <si>
    <t>DATADOG INC</t>
  </si>
  <si>
    <t>APP</t>
  </si>
  <si>
    <t>APPLOVIN CORP-CLASS A</t>
  </si>
  <si>
    <t>DUOL</t>
  </si>
  <si>
    <t>DUOLINGO INC</t>
  </si>
  <si>
    <t>ESTC</t>
  </si>
  <si>
    <t>ELASTIC NV</t>
  </si>
  <si>
    <t>NasdaqGS:GOOGL</t>
  </si>
  <si>
    <t>ALPHABET INC-CL A</t>
  </si>
  <si>
    <t>GTLB</t>
  </si>
  <si>
    <t>GITLAB INC-CL A</t>
  </si>
  <si>
    <t>IOT</t>
  </si>
  <si>
    <t>SAMSARA INC</t>
  </si>
  <si>
    <t>MDB</t>
  </si>
  <si>
    <t>MONGODB INC</t>
  </si>
  <si>
    <t>META</t>
  </si>
  <si>
    <t>META PLATFORMS INC</t>
  </si>
  <si>
    <t>MRVL</t>
  </si>
  <si>
    <t>MARVELL TECHNOLOGY INC</t>
  </si>
  <si>
    <t>MSFT</t>
  </si>
  <si>
    <t>MICROSOFT CORP</t>
  </si>
  <si>
    <t>MU</t>
  </si>
  <si>
    <t>MICRON TECHNOLOGY INC</t>
  </si>
  <si>
    <t>NBIS</t>
  </si>
  <si>
    <t>NEBIUS GROUP NV</t>
  </si>
  <si>
    <t>NET</t>
  </si>
  <si>
    <t>CLOUDFLARE INC - CLASS A</t>
  </si>
  <si>
    <t>NOW</t>
  </si>
  <si>
    <t>SERVICENOW INC</t>
  </si>
  <si>
    <t>NVDA</t>
  </si>
  <si>
    <t>NVIDIA CORP</t>
  </si>
  <si>
    <t>ORCL</t>
  </si>
  <si>
    <t>ORACLE CORP</t>
  </si>
  <si>
    <t>PANW</t>
  </si>
  <si>
    <t>PALO ALTO NETWORKS INC</t>
  </si>
  <si>
    <t>PLTR</t>
  </si>
  <si>
    <t>PALANTIR TECHNOLOGIES INC</t>
  </si>
  <si>
    <t>PSTG</t>
  </si>
  <si>
    <t>PURE STORAGE INC - CLASS A</t>
  </si>
  <si>
    <t>QCOM</t>
  </si>
  <si>
    <t>QUALCOMM INC</t>
  </si>
  <si>
    <t>RBLX</t>
  </si>
  <si>
    <t>ROBLOX CORP</t>
  </si>
  <si>
    <t>SAP</t>
  </si>
  <si>
    <t>SAP SE</t>
  </si>
  <si>
    <t>SHOP</t>
  </si>
  <si>
    <t>SHOPIFY INC</t>
  </si>
  <si>
    <t>SNOW</t>
  </si>
  <si>
    <t>SNOWFLAKE INC</t>
  </si>
  <si>
    <t>SNPS</t>
  </si>
  <si>
    <t>SYNOPSYS INC</t>
  </si>
  <si>
    <t>TEAM</t>
  </si>
  <si>
    <t>ATLASSIAN CORPORATION PLC</t>
  </si>
  <si>
    <t>TEM</t>
  </si>
  <si>
    <t>TEMPUS AI INC</t>
  </si>
  <si>
    <t>TSLA</t>
  </si>
  <si>
    <t>TESLA INC</t>
  </si>
  <si>
    <t>VRT</t>
  </si>
  <si>
    <t>VERTIV HOLDINGS CO</t>
  </si>
  <si>
    <t>WDAY</t>
  </si>
  <si>
    <t>WORKDAY INC</t>
  </si>
  <si>
    <t>ZS</t>
  </si>
  <si>
    <t>ZSCALER INC</t>
  </si>
  <si>
    <t>Rank</t>
  </si>
  <si>
    <t>Company Name</t>
  </si>
  <si>
    <t>% of Net Assets</t>
  </si>
  <si>
    <t>Shares Held</t>
  </si>
  <si>
    <t>Market Value($)</t>
  </si>
  <si>
    <t>XAI HOLDINGS CORP</t>
  </si>
  <si>
    <t>ANTHROPIC, PBC</t>
  </si>
  <si>
    <t>PALANTIR TECHN-A</t>
  </si>
  <si>
    <t>ROBLOX CORP -CLASS A</t>
  </si>
  <si>
    <t>TSMC</t>
  </si>
  <si>
    <t>DATADOG INC - CLASS A</t>
  </si>
  <si>
    <t>SHOPIFY INC - CLASS A</t>
  </si>
  <si>
    <t>VERTIV HOLDINGS CO-A</t>
  </si>
  <si>
    <t>SAMSARA INC-CL A</t>
  </si>
  <si>
    <t>DUOLINGO</t>
  </si>
  <si>
    <t>WORKDAY INC-CLASS A</t>
  </si>
  <si>
    <t>ATLASSIAN CORP-CL A</t>
  </si>
  <si>
    <t>PURE STORAGE-A</t>
  </si>
  <si>
    <t>ARM HOLDINGS PLC-ADR</t>
  </si>
  <si>
    <t>MEDIATEK INC</t>
  </si>
  <si>
    <t>AGIX</t>
    <phoneticPr fontId="1"/>
  </si>
  <si>
    <t>Date</t>
    <phoneticPr fontId="1"/>
  </si>
  <si>
    <t>Price Diff</t>
    <phoneticPr fontId="1"/>
  </si>
  <si>
    <t>Share per ETF</t>
    <phoneticPr fontId="1"/>
  </si>
  <si>
    <t>ETF Shares Outstanding</t>
    <phoneticPr fontId="1"/>
  </si>
  <si>
    <t>AGIX Holdings</t>
  </si>
  <si>
    <t>Holdings Are Subject To Change</t>
  </si>
  <si>
    <t>NasdaqGS:ASML</t>
    <phoneticPr fontId="1"/>
  </si>
  <si>
    <t>Price Diff*Shares per ETF</t>
    <phoneticPr fontId="1"/>
  </si>
  <si>
    <t>Adjusted Share per ETF</t>
    <phoneticPr fontId="1"/>
  </si>
  <si>
    <t>For Checking</t>
    <phoneticPr fontId="1"/>
  </si>
  <si>
    <t>AGIX Close</t>
    <phoneticPr fontId="1"/>
  </si>
  <si>
    <t>Weighted Price Sum</t>
    <phoneticPr fontId="1"/>
  </si>
  <si>
    <t>Prices</t>
    <phoneticPr fontId="1"/>
  </si>
  <si>
    <t xml:space="preserve"> </t>
    <phoneticPr fontId="1"/>
  </si>
  <si>
    <t>Original Price Sum</t>
    <phoneticPr fontId="1"/>
  </si>
  <si>
    <t>Adjuestment Coefficient</t>
    <phoneticPr fontId="1"/>
  </si>
  <si>
    <t>Original Price Add Term</t>
    <phoneticPr fontId="1"/>
  </si>
  <si>
    <t>Weighted Price Add Term</t>
    <phoneticPr fontId="1"/>
  </si>
  <si>
    <t>Check tickers and share difference after every portfolio change</t>
    <phoneticPr fontId="1"/>
  </si>
  <si>
    <t>As of 2025-08-05</t>
  </si>
  <si>
    <t>Identifier</t>
  </si>
  <si>
    <t>US30303M1027</t>
  </si>
  <si>
    <t>US5949181045</t>
  </si>
  <si>
    <t>US67066G1040</t>
  </si>
  <si>
    <t>US0231351067</t>
  </si>
  <si>
    <t>US02079K3059</t>
  </si>
  <si>
    <t>1892140D</t>
  </si>
  <si>
    <t>鈥?"17</t>
  </si>
  <si>
    <t>829"</t>
  </si>
  <si>
    <t>鈥?"41</t>
  </si>
  <si>
    <t>029"</t>
  </si>
  <si>
    <t>NL0009805522</t>
  </si>
  <si>
    <t>US69608A1088</t>
  </si>
  <si>
    <t>US0378331005</t>
  </si>
  <si>
    <t>US68389X1054</t>
  </si>
  <si>
    <t>US11135F1012</t>
  </si>
  <si>
    <t>US7710491033</t>
  </si>
  <si>
    <t>US88160R1014</t>
  </si>
  <si>
    <t>US18915M1071</t>
  </si>
  <si>
    <t>US79466L3024</t>
  </si>
  <si>
    <t>TW0002330008</t>
  </si>
  <si>
    <t>US81762P1021</t>
  </si>
  <si>
    <t>DE0007164600</t>
  </si>
  <si>
    <t>KR7000660001</t>
  </si>
  <si>
    <t>US8334451098</t>
  </si>
  <si>
    <t>US23804L1035</t>
  </si>
  <si>
    <t>CA82509L1076</t>
  </si>
  <si>
    <t>US00724F1012</t>
  </si>
  <si>
    <t>NL0013056914</t>
  </si>
  <si>
    <t>US5738741041</t>
  </si>
  <si>
    <t>US88023B1035</t>
  </si>
  <si>
    <t>US03831W1080</t>
  </si>
  <si>
    <t>US26603R1068</t>
  </si>
  <si>
    <t>US92537N1081</t>
  </si>
  <si>
    <t>US60937P1066</t>
  </si>
  <si>
    <t>US79589L1061</t>
  </si>
  <si>
    <t>US0404132054</t>
  </si>
  <si>
    <t>US98980G1022</t>
  </si>
  <si>
    <t>US98138H1014</t>
  </si>
  <si>
    <t>NL0010273215</t>
  </si>
  <si>
    <t>US0494681010</t>
  </si>
  <si>
    <t>US74624M1027</t>
  </si>
  <si>
    <t>US5951121038</t>
  </si>
  <si>
    <t>US37637K1088</t>
  </si>
  <si>
    <t>US6974351057</t>
  </si>
  <si>
    <t>US8716071076</t>
  </si>
  <si>
    <t>US0420682058</t>
  </si>
  <si>
    <t>US7475251036</t>
  </si>
  <si>
    <t>US20717M1036</t>
  </si>
  <si>
    <t>TW0002454006</t>
  </si>
  <si>
    <t>Cash</t>
  </si>
  <si>
    <t>鈥?"86</t>
  </si>
  <si>
    <t>477"</t>
  </si>
  <si>
    <t>EURO</t>
  </si>
  <si>
    <t>鈥?44</t>
  </si>
  <si>
    <t>CANADIAN DOLLAR</t>
  </si>
  <si>
    <t>鈥?5</t>
  </si>
  <si>
    <t>META</t>
    <phoneticPr fontId="1"/>
  </si>
  <si>
    <t>BAABTAVMT0NBTAFI/////wFQhwAAACtDSVEuS09TRTpBMDAwNjYwLklRX0NMT1NFUFJJQ0UuMjAyNS84LzguVVNEAQAAAJ16DQACAAAACzE4NC42MzIwMzQ1AFvDN2qR2d0IXypvapHZ3QgrQ0lRLktPU0U6QTAwMDY2MC5JUV9DTE9TRVBSSUNFLjIwMjUvOC83LlVTRAEAAACdeg0AAgAAAAoxODkuMDM1ODgyAOItrlqR2d0IkBYqZpHZ3QgjQ0lRLkFHSVguSVFfQ0xPU0VQUklDRS4yMDI1LzgvOC5VU0QBAAAAI/cAcAIAAAAHMzIuODU4NQBbwzdqkdndCF8qb2qR2d0II0NJUS5BR0lYLklRX0NMT1NFUFJJQ0UuMjAyNS84LzcuVVNEAQAAACP3AHACAAAABzMyLjgxNzQA4i2uWpHZ3QiQFipmkdndCChDSVEuVFdTRToyMzMwLklRX0NMT1NFUFJJQ0UuMjAyNS84LzguVVNEAQAAAKvMBQACAAAACzM5LjMwNDIzMTc1AFvDN2qR2d0IXypvapHZ3QgoQ0lRLlRXU0U6MjMzMC5JUV9DTE9TRVBSSUNFLjIwMjUvOC83LlVTRAEAAACrzAUAAgAAAAszOS41MTc3NDkyNADiLa5akdndCDCGK2aR2d0IKENJUS5UV1NFOjI0NTQuSVFfQ0xPU0VQUklDRS4yMDI1LzgvOC5VU0QBAAAAPTdcAAIAAAAKNDUuMTU4MDUzNQBbwzdqkdndCDcDb2qR2d0IKENJUS5UV1NFOjI0NTQuSVFfQ0xPU0VQUklDRS4yMDI1LzgvNy5VU0QBAAAAPTdcAAIAAAALNDUuMzc4NDMyMzkA4i2uWpHZ3Qj3OSlmkdndCCNDSVEuQUFQTC5JUV9DTE9T</t>
  </si>
  <si>
    <t>RVBSSUNFLjIwMjUvOC84LlVTRAEAAABpYQAAAgAAAAYyMjkuMzUAW8M3apHZ3Qg3A29qkdndCCNDSVEuQUFQTC5JUV9DTE9TRVBSSUNFLjIwMjUvOC83LlVTRAEAAABpYQAAAgAAAAYyMjAuMDMA4i2uWpHZ3QgwhitmkdndCCNDSVEuQURCRS5JUV9DTE9TRVBSSUNFLjIwMjUvOC84LlVTRAEAAAABXwAAAgAAAAYzNDEuMDUAW8M3apHZ3Qg3A29qkdndCCNDSVEuQURCRS5JUV9DTE9TRVBSSUNFLjIwMjUvOC83LlVTRAEAAAABXwAAAgAAAAYzMzguMjcA4i2uWpHZ3QiM0CpmkdndCCNDSVEuQU1aTi5JUV9DTE9TRVBSSUNFLjIwMjUvOC84LlVTRAEAAAA9SQAAAgAAAAYyMjIuNjkAW8M3apHZ3Qg6wW5qkdndCCNDSVEuQU1aTi5JUV9DTE9TRVBSSUNFLjIwMjUvOC83LlVTRAEAAAA9SQAAAgAAAAYyMjMuMTMA4i2uWpHZ3QgwhitmkdndCCNDSVEuQU5FVC5JUV9DTE9TRVBSSUNFLjIwMjUvOC84LlVTRAEAAADD2/wBAgAAAAYxMzkuMTgAW8M3apHZ3Qh/6G5qkdndCCNDSVEuQU5FVC5JUV9DTE9TRVBSSUNFLjIwMjUvOC83LlVTRAEAAADD2/wBAgAAAAYxMzkuMjgA4i2uWpHZ3QihPSpmkdndCCJDSVEuQVJNLklRX0NMT1NFUFJJQ0UuMjAyNS84LzguVVNEAQAAACznxScCAAAABTEzOC41AFvDN2qR2d0If+huapHZ3QgiQ0lRLkFSTS5JUV9DTE9TRVBSSUNFLjIwMjUvOC83LlVTRAEAAAAs58UnAgAAAAYxMzUu</t>
  </si>
  <si>
    <t>NTcA4i2uWpHZ3Qjf7ylmkdndCCxDSVEuTkFTREFRR1M6QVNNTC5JUV9DTE9TRVBSSUNFLjIwMjUvOC84LlVTRAEAAAAo7wUAAgAAAAY3MjIuMzIAW8M3apHZ3QgkjG5qkdndCCxDSVEuTkFTREFRR1M6QVNNTC5JUV9DTE9TRVBSSUNFLjIwMjUvOC83LlVTRAEAAAAo7wUAAgAAAAY3MTMuMTIA4i2uWpHZ3QiQFipmkdndCCNDSVEuQVZHTy5JUV9DTE9TRVBSSUNFLjIwMjUvOC84LlVTRAEAAADwtn0BAgAAAAYzMDQuOTcAW8M3apHZ3Qg6wW5qkdndCCNDSVEuQVZHTy5JUV9DTE9TRVBSSUNFLjIwMjUvOC83LlVTRAEAAADwtn0BAgAAAAYzMDMuNzYA4i2uWpHZ3QjuEilmkdndCCNDSVEuQ0ZMVC5JUV9DTE9TRVBSSUNFLjIwMjUvOC84LlVTRAEAAAAmAXoQAgAAAAUxNi4zMwBbwzdqkdndCKhabmqR2d0II0NJUS5DRkxULklRX0NMT1NFUFJJQ0UuMjAyNS84LzcuVVNEAQAAACYBehACAAAABTE2LjkzAOItrlqR2d0IccgpZpHZ3QgiQ0lRLkNSTS5JUV9DTE9TRVBSSUNFLjIwMjUvOC84LlVTRAEAAAAl4AEAAgAAAAYyNDAuNTEAW8M3apHZ3QgkjG5qkdndCCJDSVEuQ1JNLklRX0NMT1NFUFJJQ0UuMjAyNS84LzcuVVNEAQAAACXgAQACAAAABjI0MC44OADiLa5akdndCJa0K2aR2d0II0NJUS5ERE9HLklRX0NMT1NFUFJJQ0UuMjAyNS84LzguVVNEAQAAALuhBAgCAAAABjEzMC45MQBbwzdqkdndCCSMbmqR2d0I</t>
  </si>
  <si>
    <t>I0NJUS5ERE9HLklRX0NMT1NFUFJJQ0UuMjAyNS84LzcuVVNEAQAAALuhBAgCAAAABjEzNi4zOADiLa5akdndCIzQKmaR2d0IIkNJUS5BUFAuSVFfQ0xPU0VQUklDRS4yMDI1LzgvOC5VU0QBAAAA2rnODQIAAAAGNDU1Ljk4AFvDN2qR2d0IqFpuapHZ3QgiQ0lRLkFQUC5JUV9DTE9TRVBSSUNFLjIwMjUvOC83LlVTRAEAAADauc4NAgAAAAY0MzcuMzQA4i2uWpHZ3QgwhitmkdndCCNDSVEuRFVPTC5JUV9DTE9TRVBSSUNFLjIwMjUvOC84LlVTRAEAAACw8IcMAgAAAAYzNzAuMzQAY9g3apHZ3QioWm5qkdndCCNDSVEuRFVPTC5JUV9DTE9TRVBSSUNFLjIwMjUvOC83LlVTRAEAAACw8IcMAgAAAAYzOTAuODQA4i2uWpHZ3QiM0CpmkdndCCNDSVEuRVNUQy5JUV9DTE9TRVBSSUNFLjIwMjUvOC84LlVTRAEAAACAhFsNAgAAAAU3NC41MQBj2DdqkdndCKhabmqR2d0II0NJUS5FU1RDLklRX0NMT1NFUFJJQ0UuMjAyNS84LzcuVVNEAQAAAICEWw0CAAAABTc2LjM3AOItrlqR2d0I3+8pZpHZ3QgtQ0lRLk5BU0RBUUdTOkdPT0dMLklRX0NMT1NFUFJJQ0UuMjAyNS84LzguVVNEAQAAAKhxAAACAAAABjIwMS40MgBj2DdqkdndCEczbmqR2d0ILUNJUS5OQVNEQVFHUzpHT09HTC5JUV9DTE9TRVBSSUNFLjIwMjUvOC83LlVTRAEAAACocQAAAgAAAAYxOTYuNTIA4i2uWpHZ3Qjf7ylmkdndCCNDSVEuR1RMQi5JUV9DTE9T</t>
  </si>
  <si>
    <t>RVBSSUNFLjIwMjUvOC84LlVTRAEAAADNhBcRAgAAAAU0MC40MgBj2DdqkdndCEczbmqR2d0II0NJUS5HVExCLklRX0NMT1NFUFJJQ0UuMjAyNS84LzcuVVNEAQAAAM2EFxECAAAABDQxLjYA4i2uWpHZ3Qi3ailmkdndCCJDSVEuSU9ULklRX0NMT1NFUFJJQ0UuMjAyNS84LzguVVNEAQAAALo+/BECAAAABTMzLjc0AGPYN2qR2d0IZ+1tapHZ3QgiQ0lRLklPVC5JUV9DTE9TRVBSSUNFLjIwMjUvOC83LlVTRAEAAAC6PvwRAgAAAAUzNC41OADiLa5akdndCJAWKmaR2d0IIkNJUS5NREIuSVFfQ0xPU0VQUklDRS4yMDI1LzgvOC5VU0QBAAAA4m7MAgIAAAAGMjA5LjE4AGPYN2qR2d0IZ+1tapHZ3QgiQ0lRLk1EQi5JUV9DTE9TRVBSSUNFLjIwMjUvOC83LlVTRAEAAADibswCAgAAAAYyMjcuODYA4i2uWpHZ3QgmBixmkdndCCNDSVEuTUVUQS5JUV9DTE9TRVBSSUNFLjIwMjUvOC84LlVTRAEAAAAX2zwBAgAAAAU3NjkuMwBj2DdqkdndCGftbWqR2d0II0NJUS5NRVRBLklRX0NMT1NFUFJJQ0UuMjAyNS84LzcuVVNEAQAAABfbPAECAAAABjc2MS44MwDiLa5akdndCB9fK2aR2d0II0NJUS5NUlZMLklRX0NMT1NFUFJJQ0UuMjAyNS84LzguVVNEAQAAALZ5AAACAAAABTc3LjM0AGPYN2qR2d0I88JtapHZ3QgjQ0lRLk1SVkwuSVFfQ0xPU0VQUklDRS4yMDI1LzgvNy5VU0QBAAAAtnkAAAIAAAAFNzUuODUA4i2uWpHZ</t>
  </si>
  <si>
    <t>3QgfXytmkdndCCNDSVEuTVNGVC5JUV9DTE9TRVBSSUNFLjIwMjUvOC84LlVTRAEAAABLVQAAAgAAAAY1MjIuMDQAY9g3apHZ3Qjzwm1qkdndCCNDSVEuTVNGVC5JUV9DTE9TRVBSSUNFLjIwMjUvOC83LlVTRAEAAABLVQAAAgAAAAY1MjAuODQA4i2uWpHZ3Qh3nipmkdndCCFDSVEuTVUuSVFfQ0xPU0VQUklDRS4yMDI1LzgvOC5VU0QBAAAABmkEAAIAAAAGMTE4Ljg5AGPYN2qR2d0I88JtapHZ3QghQ0lRLk1VLklRX0NMT1NFUFJJQ0UuMjAyNS84LzcuVVNEAQAAAAZpBAACAAAABjExMS44NwDiLa5akdndCG9pKmaR2d0II0NJUS5OQklTLklRX0NMT1NFUFJJQ0UuMjAyNS84LzguVVNEAQAAAL/7GQMCAAAABTY4Ljc4AGPYN2qR2d0I1ZJtapHZ3QgjQ0lRLk5CSVMuSVFfQ0xPU0VQUklDRS4yMDI1LzgvNy5VU0QBAAAAv/sZAwIAAAAFNjUuMzEA4i2uWpHZ3QhvaSpmkdndCCJDSVEuTkVULklRX0NMT1NFUFJJQ0UuMjAyNS84LzguVVNEAQAAADT14AQCAAAABTIwNC42AGPYN2qR2d0I1ZJtapHZ3QgiQ0lRLk5FVC5JUV9DTE9TRVBSSUNFLjIwMjUvOC83LlVTRAEAAAA09eAEAgAAAAYyMTAuNDQA4i2uWpHZ3Qi3ailmkdndCCJDSVEuTk9XLklRX0NMT1NFUFJJQ0UuMjAyNS84LzguVVNEAQAAAL90XgECAAAABjg3Mi41MQBj2DdqkdndCPNbbWqR2d0IIkNJUS5OT1cuSVFfQ0xPU0VQUklDRS4yMDI1LzgvNy5V</t>
  </si>
  <si>
    <t>U0QBAAAAv3ReAQIAAAAGODc0LjEyAOItrlqR2d0IS5spZpHZ3QgjQ0lRLk5WREEuSVFfQ0xPU0VQUklDRS4yMDI1LzgvOC5VU0QBAAAAM34AAAIAAAAFMTgyLjcAY9g3apHZ3QjzW21qkdndCCNDSVEuTlZEQS5JUV9DTE9TRVBSSUNFLjIwMjUvOC83LlVTRAEAAAAzfgAAAgAAAAYxODAuNzcA4i2uWpHZ3QgmBixmkdndCCNDSVEuT1JDTC5JUV9DTE9TRVBSSUNFLjIwMjUvOC84LlVTRAEAAADnVgAAAgAAAAYyNTAuMDUAY9g3apHZ3QjVkm1qkdndCCNDSVEuT1JDTC5JUV9DTE9TRVBSSUNFLjIwMjUvOC83LlVTRAEAAADnVgAAAgAAAAYyNDkuMzkA4i2uWpHZ3QhyLitmkdndCCNDSVEuUEFOVy5JUV9DTE9TRVBSSUNFLjIwMjUvOC84LlVTRAEAAACDfYQBAgAAAAYxNjcuMDYAY9g3apHZ3QiWDW1qkdndCCNDSVEuUEFOVy5JUV9DTE9TRVBSSUNFLjIwMjUvOC83LlVTRAEAAACDfYQBAgAAAAUxNjguMQDiLa5akdndCIbbK2aR2d0II0NJUS5QTFRSLklRX0NMT1NFUFJJQ0UuMjAyNS84LzguVVNEAQAAAGX6mAICAAAABjE4Ni45NgBj2DdqkdndCPNbbWqR2d0II0NJUS5QTFRSLklRX0NMT1NFUFJJQ0UuMjAyNS84LzcuVVNEAQAAAGX6mAICAAAABTE4Mi4yAOItrlqR2d0IRAcrZpHZ3QgjQ0lRLlBTVEcuSVFfQ0xPU0VQUklDRS4yMDI1LzgvOC5VU0QBAAAAuMqlBgIAAAAFNTguNTgAY9g3apHZ3QjzW21qkdnd</t>
  </si>
  <si>
    <t>CCNDSVEuUFNURy5JUV9DTE9TRVBSSUNFLjIwMjUvOC83LlVTRAEAAAC4yqUGAgAAAAU1Ny44MQDiLa5akdndCG9pKmaR2d0II0NJUS5RQ09NLklRX0NMT1NFUFJJQ0UuMjAyNS84LzguVVNEAQAAANWCAAACAAAABjE0Ny41NgBj2DdqkdndCJYNbWqR2d0II0NJUS5RQ09NLklRX0NMT1NFUFJJQ0UuMjAyNS84LzcuVVNEAQAAANWCAAACAAAABTE0NS45AOItrlqR2d0Ib2kqZpHZ3QgjQ0lRLlJCTFguSVFfQ0xPU0VQUklDRS4yMDI1LzgvOC5VU0QBAAAAaVX0AQIAAAAGMTI4LjcxAKHtN2qR2d0Ilg1tapHZ3QgjQ0lRLlJCTFguSVFfQ0xPU0VQUklDRS4yMDI1LzgvNy5VU0QBAAAAaVX0AQIAAAAGMTI5LjYzAOItrlqR2d0It2opZpHZ3QgiQ0lRLlNBUC5JUV9DTE9TRVBSSUNFLjIwMjUvOC84LlVTRAEAAAAL7gEAAgAAAA4yOTEuNzYzODgyMzg5NACh7TdqkdndCK7WbGqR2d0IIkNJUS5TQVAuSVFfQ0xPU0VQUklDRS4yMDI1LzgvNy5VU0QBAAAAC+4BAAIAAAAPMjk2LjI4OTgzNDg0MDc1AOItrlqR2d0IS5spZpHZ3QgjQ0lRLlNIT1AuSVFfQ0xPU0VQUklDRS4yMDI1LzgvOC5VU0QBAAAABisEBQIAAAAGMTQ5LjYxAKHtN2qR2d0IrtZsapHZ3QgjQ0lRLlNIT1AuSVFfQ0xPU0VQUklDRS4yMDI1LzgvNy5VU0QBAAAABisEBQIAAAAGMTUxLjA3AOItrlqR2d0IhtsrZpHZ3QgjQ0lRLlNOT1cuSVFfQ0xPU0VQ</t>
  </si>
  <si>
    <t>UklDRS4yMDI1LzgvOC5VU0QBAAAAsDxkEAIAAAAGMTkxLjczAKHtN2qR2d0Ilg1tapHZ3QgjQ0lRLlNOT1cuSVFfQ0xPU0VQUklDRS4yMDI1LzgvNy5VU0QBAAAAsDxkEAIAAAAFMjA2LjQA4i2uWpHZ3QhyLitmkdndCCNDSVEuU05QUy5JUV9DTE9TRVBSSUNFLjIwMjUvOC84LlVTRAEAAADUiAAAAgAAAAY2MTkuNDIAoe03apHZ3QgLqWxqkdndCCNDSVEuU05QUy5JUV9DTE9TRVBSSUNFLjIwMjUvOC83LlVTRAEAAADUiAAAAgAAAAc2MjAuMzI1AOItrlqR2d0IlrQrZpHZ3QgjQ0lRLlRFQU0uSVFfQ0xPU0VQUklDRS4yMDI1LzgvOC5VU0QBAAAAUhMiDwIAAAAGMTY4LjA2AKHtN2qR2d0IrtZsapHZ3QgjQ0lRLlRFQU0uSVFfQ0xPU0VQUklDRS4yMDI1LzgvNy5VU0QBAAAAUhMiDwIAAAADMTcxAOItrlqR2d0IRAcrZpHZ3QgiQ0lRLlRFTS5JUV9DTE9TRVBSSUNFLjIwMjUvOC84LlVTRAEAAAAA0yQZAgAAAAU2MC44NwCh7TdqkdndCK7WbGqR2d0IIkNJUS5URU0uSVFfQ0xPU0VQUklDRS4yMDI1LzgvNy5VU0QBAAAAANMkGQIAAAAFNTguNzQA4i2uWpHZ3QihPSpmkdndCCNDSVEuVFNMQS5JUV9DTE9TRVBSSUNFLjIwMjUvOC84LlVTRAEAAAAQxqIBAgAAAAYzMjkuNjUAoe03apHZ3QiFpWxqkdndCCNDSVEuVFNMQS5JUV9DTE9TRVBSSUNFLjIwMjUvOC83LlVTRAEAAAAQxqIBAgAAAAYzMjIuMjcA4i2u</t>
  </si>
  <si>
    <t>WpHZ3QihPSpmkdndCCJDSVEuVlJULklRX0NMT1NFUFJJQ0UuMjAyNS84LzguVVNEAQAAAESbhyICAAAABjEzOS45MwCh7TdqkdndCAupbGqR2d0IIkNJUS5WUlQuSVFfQ0xPU0VQUklDRS4yMDI1LzgvNy5VU0QBAAAARJuHIgIAAAAGMTM5LjM5AONUrlqR2d0I9zkpZpHZ3QgjQ0lRLldEQVkuSVFfQ0xPU0VQUklDRS4yMDI1LzgvOC5VU0QBAAAAh2NrAQIAAAAGMjIyLjA3AKHtN2qR2d0IY1hsapHZ3QgjQ0lRLldEQVkuSVFfQ0xPU0VQUklDRS4yMDI1LzgvNy5VU0QBAAAAh2NrAQIAAAAGMjIwLjk4AONUrlqR2d0IhtsrZpHZ3QghQ0lRLlpTLklRX0NMT1NFUFJJQ0UuMjAyNS84LzguVVNEAQAAANTMgQMCAAAABzI2OS42OTUAoe03apHZ3Qhxf2xqkdndCCFDSVEuWlMuSVFfQ0xPU0VQUklDRS4yMDI1LzgvNy5VU0QBAAAA1MyBAwIAAAAFMjcyLjUA41SuWpHZ3QhyLitmkdndCCRDSVEuV0RBWS5JUV9DTE9TRVBSSUNFLjIwMjUvOC8xMS5VU0QBAAAAh2NrAQIAAAAGMjEzLjY5AKHtN2qR2d0IcX9sapHZ3QgjQ0lRLlZSVC5JUV9DTE9TRVBSSUNFLjIwMjUvOC8xMS5VU0QBAAAARJuHIgIAAAAGMTM5LjgzAKHtN2qR2d0IC6lsapHZ3QgkQ0lRLlNIT1AuSVFfQ0xPU0VQUklDRS4yMDI1LzgvMTEuVVNEAQAAAAYrBAUCAAAABTE0Ny41AKHtN2qR2d0IrtZsapHZ3QgkQ0lRLlJCTFguSVFfQ0xPU0VQUklDRS4y</t>
  </si>
  <si>
    <t>MDI1LzgvMTEuVVNEAQAAAGlV9AECAAAABjEzMC43NACh7TdqkdndCJYNbWqR2d0IJENJUS5OVkRBLklRX0NMT1NFUFJJQ0UuMjAyNS84LzExLlVTRAEAAAAzfgAAAgAAAAYxODIuMDYAY9g3apHZ3QjzW21qkdndCCNDSVEuTkVULklRX0NMT1NFUFJJQ0UuMjAyNS84LzExLlVTRAEAAAA09eAEAgAAAAYyMDEuMTcAY9g3apHZ3Qjzwm1qkdndCCNDSVEuTURCLklRX0NMT1NFUFJJQ0UuMjAyNS84LzExLlVTRAEAAADibswCAgAAAAMyMDEAY9g3apHZ3Qhn7W1qkdndCCRDSVEuR1RMQi5JUV9DTE9TRVBSSUNFLjIwMjUvOC8xMS5VU0QBAAAAzYQXEQIAAAAFMzguODIAY9g3apHZ3QhHM25qkdndCCNDSVEuQ1JNLklRX0NMT1NFUFJJQ0UuMjAyNS84LzExLlVTRAEAAAAl4AEAAgAAAAYyMzIuNjgAW8M3apHZ3QgkjG5qkdndCCRDSVEuQVZHTy5JUV9DTE9TRVBSSUNFLjIwMjUvOC8xMS5VU0QBAAAA8LZ9AQIAAAAFMzAzLjkAW8M3apHZ3Qg6wW5qkdndCClDSVEuVFdTRToyNDU0LklRX0NMT1NFUFJJQ0UuMjAyNS84LzExLlVTRAEAAAA9N1wAAgAAAAs0NS4yMDQzMzY1NwBbwzdqkdndCDcDb2qR2d0IJENJUS5BR0lYLklRX0NMT1NFUFJJQ0UuMjAyNS84LzExLlVTRAEAAAAj9wBwAgAAAAczMi42NTgzAFvDN2qR2d0IXypvapHZ3QgkQ0lRLlNOUFMuSVFfQ0xPU0VQUklDRS4yMDI1LzgvMTEuVVNEAQAAANSIAAAC</t>
  </si>
  <si>
    <t>AAAABjYxNi4xMgCh7TdqkdndCAupbGqR2d0IJENJUS5QQU5XLklRX0NMT1NFUFJJQ0UuMjAyNS84LzExLlVTRAEAAACDfYQBAgAAAAYxNjguMTcAY9g3apHZ3Qg4SG1qkdndCCRDSVEuTVJWTC5JUV9DTE9TRVBSSUNFLjIwMjUvOC8xMS5VU0QBAAAAtnkAAAIAAAAFNzcuMjgAY9g3apHZ3Qjzwm1qkdndCCNDSVEuQVBQLklRX0NMT1NFUFJJQ0UuMjAyNS84LzExLlVTRAEAAADauc4NAgAAAAY0NjUuNTgAW8M3apHZ3QioWm5qkdndCCRDSVEuQU1aTi5JUV9DTE9TRVBSSUNFLjIwMjUvOC8xMS5VU0QBAAAAPUkAAAIAAAAFMjIxLjMAW8M3apHZ3Qg6wW5qkdndCCRDSVEuQUFQTC5JUV9DTE9TRVBSSUNFLjIwMjUvOC8xMS5VU0QBAAAAaWEAAAIAAAAGMjI3LjE4AFvDN2qR2d0INwNvapHZ3QgpQ0lRLlRXU0U6MjMzMC5JUV9DTE9TRVBSSUNFLjIwMjUvOC8xMS5VU0QBAAAAq8wFAAIAAAALMzkuMzY2MTM4MTIAW8M3apHZ3QhBVW9qkdndCCJDSVEuWlMuSVFfQ0xPU0VQUklDRS4yMDI1LzgvMTEuVVNEAQAAANTMgQMCAAAABjI3MS4xOACh7TdqkdndCHF/bGqR2d0IJENJUS5TTk9XLklRX0NMT1NFUFJJQ0UuMjAyNS84LzExLlVTRAEAAACwPGQQAgAAAAUxOTEuOACh7TdqkdndCJYNbWqR2d0IJENJUS5PUkNMLklRX0NMT1NFUFJJQ0UuMjAyNS84LzExLlVTRAEAAADnVgAAAgAAAAYyNTIuNjgAY9g3apHZ3QjV</t>
  </si>
  <si>
    <t>km1qkdndCCRDSVEuTUVUQS5JUV9DTE9TRVBSSUNFLjIwMjUvOC8xMS5VU0QBAAAAF9s8AQIAAAAGNzY1Ljg3AGPYN2qR2d0IZ+1tapHZ3QgkQ0lRLkRET0cuSVFfQ0xPU0VQUklDRS4yMDI1LzgvMTEuVVNEAQAAALuhBAgCAAAABjEyOC44MwBbwzdqkdndCCSMbmqR2d0IJENJUS5URUFNLklRX0NMT1NFUFJJQ0UuMjAyNS84LzExLlVTRAEAAABSEyIPAgAAAAYxNTkuMjgAoe03apHZ3Qiu1mxqkdndCCRDSVEuUExUUi5JUV9DTE9TRVBSSUNFLjIwMjUvOC8xMS5VU0QBAAAAZfqYAgIAAAAGMTgyLjY4AGPYN2qR2d0I81ttapHZ3QgkQ0lRLk1TRlQuSVFfQ0xPU0VQUklDRS4yMDI1LzgvMTEuVVNEAQAAAEtVAAACAAAABjUyMS43NwBj2DdqkdndCPPCbWqR2d0IJENJUS5EVU9MLklRX0NMT1NFUFJJQ0UuMjAyNS84LzExLlVTRAEAAACw8IcMAgAAAAYzNDAuNTkAY9g3apHZ3QioWm5qkdndCCRDSVEuQURCRS5JUV9DTE9TRVBSSUNFLjIwMjUvOC8xMS5VU0QBAAAAAV8AAAIAAAAGMzMzLjY1AFvDN2qR2d0IXypvapHZ3QgjQ0lRLlRFTS5JUV9DTE9TRVBSSUNFLjIwMjUvOC8xMS5VU0QBAAAAANMkGQIAAAAFNjAuODIAoe03apHZ3Qiu1mxqkdndCCRDSVEuUFNURy5JUV9DTE9TRVBSSUNFLjIwMjUvOC8xMS5VU0QBAAAAuMqlBgIAAAAFNTcuMzQAY9g3apHZ3QjzW21qkdndCCJDSVEuTVUuSVFfQ0xPU0VQUklD</t>
  </si>
  <si>
    <t>RS4yMDI1LzgvMTEuVVNEAQAAAAZpBAACAAAABjEyMy43MgBj2DdqkdndCPPCbWqR2d0IJENJUS5FU1RDLklRX0NMT1NFUFJJQ0UuMjAyNS84LzExLlVTRAEAAACAhFsNAgAAAAU3Mi41NABj2DdqkdndCKhabmqR2d0II0NJUS5BUk0uSVFfQ0xPU0VQUklDRS4yMDI1LzgvMTEuVVNEAQAAACznxScCAAAABjE0MS4wNQBbwzdqkdndCH/obmqR2d0IJENJUS5BTkVULklRX0NMT1NFUFJJQ0UuMjAyNS84LzExLlVTRAEAAADD2/wBAgAAAAYxMzcuNjUAW8M3apHZ3Qh/6G5qkdndCCRDSVEuVFNMQS5JUV9DTE9TRVBSSUNFLjIwMjUvOC8xMS5VU0QBAAAAEMaiAQIAAAAGMzM5LjAzAKHtN2qR2d0IC6lsapHZ3QgkQ0lRLlFDT00uSVFfQ0xPU0VQUklDRS4yMDI1LzgvMTEuVVNEAQAAANWCAAACAAAABjE0Ny45NwBj2DdqkdndCJYNbWqR2d0IJENJUS5OQklTLklRX0NMT1NFUFJJQ0UuMjAyNS84LzExLlVTRAEAAAC/+xkDAgAAAAU3MC4yNABj2DdqkdndCNWSbWqR2d0ILkNJUS5OQVNEQVFHUzpHT09HTC5JUV9DTE9TRVBSSUNFLjIwMjUvOC8xMS5VU0QBAAAAqHEAAAIAAAADMjAxAGPYN2qR2d0IRzNuapHZ3QgtQ0lRLk5BU0RBUUdTOkFTTUwuSVFfQ0xPU0VQUklDRS4yMDI1LzgvMTEuVVNEAQAAACjvBQACAAAABjcyMS4zMQBbwzdqkdndCDrBbmqR2d0ILENJUS5LT1NFOkEwMDA2NjAuSVFfQ0xPU0VQUklDRS4y</t>
  </si>
  <si>
    <t>MDI1LzgvMTEuVVNEAQAAAJ16DQACAAAACTE5MS43NTY3MwBbwzdqkdndCF8qb2qR2d0II0NJUS5JT1QuSVFfQ0xPU0VQUklDRS4yMDI1LzgvMTEuVVNEAQAAALo+/BECAAAABDMyLjUAY9g3apHZ3Qhn7W1qkdndCCNDSVEuU0FQLklRX0NMT1NFUFJJQ0UuMjAyNS84LzExLlVTRAEAAAAL7gEAAgAAAA8yODkuMTM0OTcyMTc0ODUAoe03apHZ3Qiu1mxqkdndCCNDSVEuTk9XLklRX0NMT1NFUFJJQ0UuMjAyNS84LzExLlVTRAEAAAC/dF4BAgAAAAY4NTYuMzcAY9g3apHZ3QjzW21qkdndCCRDSVEuQ0ZMVC5JUV9DTE9TRVBSSUNFLjIwMjUvOC8xMS5VU0QBAAAAJgF6EAIAAAAFMTUuOTEAW8M3apHZ3QgkjG5qkdndC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</si>
</sst>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.00_);[Red]\(0.00\)"/>
    <numFmt numFmtId="177" formatCode="0.000000_);[Red]\(0.000000\)"/>
  </numFmts>
  <fonts count="9" x14ac:knownFonts="1">
    <font>
      <sz val="11"/>
      <color theme="1"/>
      <name val="宋体"/>
      <charset val="134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28"/>
      <scheme val="minor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  <font>
      <sz val="11"/>
      <color rgb="FF000000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/>
      <bottom style="thick">
        <color rgb="FF479FDB"/>
      </bottom>
      <diagonal/>
    </border>
    <border>
      <left/>
      <right/>
      <top style="medium">
        <color rgb="FFDDDDDD"/>
      </top>
      <bottom/>
      <diagonal/>
    </border>
  </borders>
  <cellStyleXfs count="4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4" fillId="0" borderId="0" xfId="0" applyFont="1">
      <alignment vertical="center"/>
    </xf>
    <xf numFmtId="14" fontId="5" fillId="0" borderId="1" xfId="0" applyNumberFormat="1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14" fontId="4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 applyAlignment="1">
      <alignment vertical="top" wrapText="1"/>
    </xf>
    <xf numFmtId="0" fontId="4" fillId="0" borderId="3" xfId="0" applyFont="1" applyBorder="1" applyAlignment="1">
      <alignment vertical="top" wrapText="1"/>
    </xf>
    <xf numFmtId="177" fontId="4" fillId="0" borderId="0" xfId="1" applyNumberFormat="1" applyFont="1">
      <alignment vertical="center"/>
    </xf>
    <xf numFmtId="0" fontId="6" fillId="0" borderId="0" xfId="0" applyFont="1">
      <alignment vertical="center"/>
    </xf>
    <xf numFmtId="0" fontId="4" fillId="0" borderId="3" xfId="0" applyFont="1" applyBorder="1" applyAlignment="1">
      <alignment vertical="top"/>
    </xf>
    <xf numFmtId="2" fontId="4" fillId="0" borderId="0" xfId="0" applyNumberFormat="1" applyFont="1">
      <alignment vertical="center"/>
    </xf>
    <xf numFmtId="14" fontId="4" fillId="2" borderId="0" xfId="0" applyNumberFormat="1" applyFont="1" applyFill="1">
      <alignment vertical="center"/>
    </xf>
    <xf numFmtId="176" fontId="4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14" fontId="4" fillId="3" borderId="0" xfId="0" applyNumberFormat="1" applyFont="1" applyFill="1">
      <alignment vertical="center"/>
    </xf>
    <xf numFmtId="3" fontId="0" fillId="0" borderId="0" xfId="0" applyNumberFormat="1">
      <alignment vertical="center"/>
    </xf>
    <xf numFmtId="0" fontId="8" fillId="0" borderId="0" xfId="0" applyFont="1">
      <alignment vertical="center"/>
    </xf>
  </cellXfs>
  <cellStyles count="4">
    <cellStyle name="百分比" xfId="1" builtinId="5"/>
    <cellStyle name="常规" xfId="0" builtinId="0"/>
    <cellStyle name="常规 2" xfId="2" xr:uid="{B92617E5-6215-4100-942D-68912005849E}"/>
    <cellStyle name="常规 2 2" xfId="3" xr:uid="{8038A414-70D7-4DF9-9574-E267F90EC2A7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5748-C854-447F-B7B5-133B30230427}">
  <dimension ref="A1:P1"/>
  <sheetViews>
    <sheetView workbookViewId="0"/>
  </sheetViews>
  <sheetFormatPr defaultRowHeight="14" x14ac:dyDescent="0.25"/>
  <sheetData>
    <row r="1" spans="1:16" x14ac:dyDescent="0.25">
      <c r="A1">
        <v>16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  <c r="P1" t="s">
        <v>207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topLeftCell="A25" workbookViewId="0">
      <selection activeCell="F13" sqref="F13"/>
    </sheetView>
  </sheetViews>
  <sheetFormatPr defaultColWidth="8.7265625" defaultRowHeight="14" x14ac:dyDescent="0.25"/>
  <cols>
    <col min="1" max="1" width="20.81640625" customWidth="1"/>
    <col min="2" max="2" width="14.453125" customWidth="1"/>
    <col min="3" max="3" width="9.81640625" customWidth="1"/>
    <col min="4" max="4" width="49.36328125" customWidth="1"/>
    <col min="5" max="5" width="26.1796875" customWidth="1"/>
    <col min="6" max="6" width="17.36328125" customWidth="1"/>
    <col min="7" max="7" width="10.7265625" customWidth="1"/>
    <col min="8" max="8" width="13.453125" style="1" customWidth="1"/>
    <col min="9" max="9" width="23.26953125" customWidth="1"/>
    <col min="10" max="15" width="24.36328125" customWidth="1"/>
    <col min="16" max="16" width="21.81640625" customWidth="1"/>
    <col min="17" max="17" width="22.26953125" customWidth="1"/>
    <col min="18" max="18" width="22.453125" customWidth="1"/>
  </cols>
  <sheetData>
    <row r="1" spans="1:17" x14ac:dyDescent="0.3">
      <c r="A1" s="2" t="s">
        <v>0</v>
      </c>
      <c r="B1" s="2" t="s">
        <v>1</v>
      </c>
      <c r="C1" s="3">
        <v>45868</v>
      </c>
      <c r="D1" s="4" t="s">
        <v>2</v>
      </c>
      <c r="E1" s="5" t="s">
        <v>115</v>
      </c>
      <c r="G1" s="5" t="s">
        <v>116</v>
      </c>
      <c r="H1" s="14" t="s">
        <v>117</v>
      </c>
      <c r="I1" s="6" t="s">
        <v>122</v>
      </c>
      <c r="J1" s="5" t="s">
        <v>123</v>
      </c>
      <c r="K1" s="5" t="s">
        <v>127</v>
      </c>
      <c r="L1" s="5" t="s">
        <v>131</v>
      </c>
      <c r="M1" s="5" t="s">
        <v>132</v>
      </c>
      <c r="N1" s="5" t="s">
        <v>124</v>
      </c>
      <c r="O1" s="2"/>
      <c r="P1" s="16" t="s">
        <v>118</v>
      </c>
    </row>
    <row r="2" spans="1:17" x14ac:dyDescent="0.25">
      <c r="A2" s="2" t="s">
        <v>3</v>
      </c>
      <c r="B2" s="2" t="s">
        <v>4</v>
      </c>
      <c r="C2" s="7">
        <f>VLOOKUP(A2,CHOOSE({1,2},F2:F45,J2:J45),2,FALSE)</f>
        <v>3.7283024486110816E-3</v>
      </c>
      <c r="D2" s="7" t="s">
        <v>5</v>
      </c>
      <c r="E2" s="13">
        <v>45880</v>
      </c>
      <c r="F2" s="2" t="s">
        <v>3</v>
      </c>
      <c r="G2" s="2" cm="1">
        <f t="array" ref="G2">_xll.ciqfunctions.udf.CIQ(F2,"IQ_CLOSEPRICE",$E$2,"USD")-_xll.ciqfunctions.udf.CIQ(F2,"IQ_CLOSEPRICE",$E$3,"USD")</f>
        <v>7.1247000000000185</v>
      </c>
      <c r="H2" s="9">
        <f>VLOOKUP(F2,'08_05_2025_agix_holdings'!$D$3:$F$48,3,FALSE)/$P$2</f>
        <v>3.7159940544095132E-3</v>
      </c>
      <c r="I2" s="2">
        <f>G2*H2</f>
        <v>2.6475342839451528E-2</v>
      </c>
      <c r="J2" s="2">
        <f t="shared" ref="J2:J45" si="0">$P$7*H2</f>
        <v>3.7283024486110816E-3</v>
      </c>
      <c r="K2" s="6" cm="1">
        <f t="array" ref="K2">_xll.ciqfunctions.udf.CIQ(F2,"IQ_CLOSEPRICE",$E$2,"USD")</f>
        <v>191.75673</v>
      </c>
      <c r="L2" s="6">
        <f t="shared" ref="L2:L45" si="1">K2*H2</f>
        <v>0.71256686857301033</v>
      </c>
      <c r="M2" s="2">
        <f>J2*K2</f>
        <v>0.71492708599665411</v>
      </c>
      <c r="N2" s="6" t="s">
        <v>125</v>
      </c>
      <c r="O2" s="6" cm="1">
        <f t="array" ref="O2">_xll.ciqfunctions.udf.CIQ(N7,"IQ_CLOSEPRICE",$E$2,"USD")</f>
        <v>32.658299999999997</v>
      </c>
      <c r="P2" s="2">
        <v>1250002</v>
      </c>
    </row>
    <row r="3" spans="1:17" x14ac:dyDescent="0.25">
      <c r="A3" s="2" t="s">
        <v>6</v>
      </c>
      <c r="B3" s="2" t="s">
        <v>4</v>
      </c>
      <c r="C3" s="7">
        <f>VLOOKUP(A3,CHOOSE({1,2},F3:F47,J3:J47),2,FALSE)</f>
        <v>2.2474159001315455E-2</v>
      </c>
      <c r="D3" s="8" t="s">
        <v>7</v>
      </c>
      <c r="E3" s="13">
        <v>45877</v>
      </c>
      <c r="F3" s="2" t="s">
        <v>6</v>
      </c>
      <c r="G3" s="2" cm="1">
        <f t="array" ref="G3">_xll.ciqfunctions.udf.CIQ(F3,"IQ_CLOSEPRICE",$E$2,"USD")-_xll.ciqfunctions.udf.CIQ(F3,"IQ_CLOSEPRICE",$E$3,"USD")</f>
        <v>6.1910000000004572E-2</v>
      </c>
      <c r="H3" s="9">
        <f>VLOOKUP(F3,'08_05_2025_agix_holdings'!$D$3:$F$48,3,FALSE)/$P$2</f>
        <v>2.2399964160057344E-2</v>
      </c>
      <c r="I3" s="2">
        <f t="shared" ref="I3:I45" si="2">G3*H3</f>
        <v>1.3867817811492526E-3</v>
      </c>
      <c r="J3" s="2">
        <f t="shared" si="0"/>
        <v>2.2474159001315455E-2</v>
      </c>
      <c r="K3" s="6" cm="1">
        <f t="array" ref="K3">_xll.ciqfunctions.udf.CIQ(F3,"IQ_CLOSEPRICE",$E$2,"USD")</f>
        <v>39.366140000000001</v>
      </c>
      <c r="L3" s="6">
        <f t="shared" si="1"/>
        <v>0.88180012511979988</v>
      </c>
      <c r="M3" s="2">
        <f t="shared" ref="M3:M45" si="3">J3*K3</f>
        <v>0.8847208896280444</v>
      </c>
      <c r="N3" s="2" t="s">
        <v>126</v>
      </c>
      <c r="O3" s="12">
        <f>SUM(M2:M45)</f>
        <v>35.542979055527113</v>
      </c>
      <c r="P3" s="2"/>
    </row>
    <row r="4" spans="1:17" x14ac:dyDescent="0.25">
      <c r="A4" s="2" t="s">
        <v>8</v>
      </c>
      <c r="B4" s="2" t="s">
        <v>4</v>
      </c>
      <c r="C4" s="7">
        <f>VLOOKUP(A4,CHOOSE({1,2},F4:F48,J4:J48),2,FALSE)</f>
        <v>4.8158912145675973E-3</v>
      </c>
      <c r="D4" s="8" t="s">
        <v>9</v>
      </c>
      <c r="E4" s="15" t="s">
        <v>133</v>
      </c>
      <c r="F4" s="2" t="s">
        <v>8</v>
      </c>
      <c r="G4" s="2" cm="1">
        <f t="array" ref="G4">_xll.ciqfunctions.udf.CIQ(F4,"IQ_CLOSEPRICE",$E$2,"USD")-_xll.ciqfunctions.udf.CIQ(F4,"IQ_CLOSEPRICE",$E$3,"USD")</f>
        <v>4.6289999999999054E-2</v>
      </c>
      <c r="H4" s="9">
        <f>VLOOKUP(F4,'08_05_2025_agix_holdings'!$D$3:$F$48,3,FALSE)/$P$2</f>
        <v>4.7999923200122878E-3</v>
      </c>
      <c r="I4" s="2">
        <f t="shared" si="2"/>
        <v>2.2219164449336425E-4</v>
      </c>
      <c r="J4" s="2">
        <f t="shared" si="0"/>
        <v>4.8158912145675973E-3</v>
      </c>
      <c r="K4" s="6" cm="1">
        <f t="array" ref="K4">_xll.ciqfunctions.udf.CIQ(F4,"IQ_CLOSEPRICE",$E$2,"USD")</f>
        <v>45.204340000000002</v>
      </c>
      <c r="L4" s="6">
        <f t="shared" si="1"/>
        <v>0.21698048483122429</v>
      </c>
      <c r="M4" s="2">
        <f t="shared" si="3"/>
        <v>0.21769918386632664</v>
      </c>
      <c r="N4" s="2" t="s">
        <v>129</v>
      </c>
      <c r="O4" s="6">
        <f>SUM(L2:L45)</f>
        <v>35.425639595184649</v>
      </c>
      <c r="P4" s="2"/>
    </row>
    <row r="5" spans="1:17" x14ac:dyDescent="0.25">
      <c r="A5" s="2" t="s">
        <v>10</v>
      </c>
      <c r="B5" s="2" t="s">
        <v>4</v>
      </c>
      <c r="C5" s="7">
        <f>VLOOKUP(A5,CHOOSE({1,2},F5:F49,J5:J49),2,FALSE)</f>
        <v>5.5446960850388267E-3</v>
      </c>
      <c r="D5" s="8" t="s">
        <v>11</v>
      </c>
      <c r="E5" s="2"/>
      <c r="F5" s="2" t="s">
        <v>10</v>
      </c>
      <c r="G5" s="2" cm="1">
        <f t="array" ref="G5">_xll.ciqfunctions.udf.CIQ(F5,"IQ_CLOSEPRICE",$E$2,"USD")-_xll.ciqfunctions.udf.CIQ(F5,"IQ_CLOSEPRICE",$E$3,"USD")</f>
        <v>-2.1699999999999875</v>
      </c>
      <c r="H5" s="9">
        <f>VLOOKUP(F5,'08_05_2025_agix_holdings'!$D$3:$F$48,3,FALSE)/$P$2</f>
        <v>5.5263911577741473E-3</v>
      </c>
      <c r="I5" s="2">
        <f t="shared" si="2"/>
        <v>-1.199226881236983E-2</v>
      </c>
      <c r="J5" s="2">
        <f t="shared" si="0"/>
        <v>5.5446960850388267E-3</v>
      </c>
      <c r="K5" s="6" cm="1">
        <f t="array" ref="K5">_xll.ciqfunctions.udf.CIQ(F5,"IQ_CLOSEPRICE",$E$2,"USD")</f>
        <v>227.18</v>
      </c>
      <c r="L5" s="6">
        <f t="shared" si="1"/>
        <v>1.2554855432231309</v>
      </c>
      <c r="M5" s="2">
        <f t="shared" si="3"/>
        <v>1.2596440565991207</v>
      </c>
      <c r="N5" s="2" t="s">
        <v>128</v>
      </c>
      <c r="O5" s="2"/>
      <c r="P5" s="2"/>
    </row>
    <row r="6" spans="1:17" x14ac:dyDescent="0.25">
      <c r="A6" s="2" t="s">
        <v>12</v>
      </c>
      <c r="B6" s="2" t="s">
        <v>13</v>
      </c>
      <c r="C6" s="7">
        <f>VLOOKUP(A6,CHOOSE({1,2},F6:F50,J6:J50),2,FALSE)</f>
        <v>1.8083671510701329E-3</v>
      </c>
      <c r="D6" s="8" t="s">
        <v>14</v>
      </c>
      <c r="E6" s="2"/>
      <c r="F6" s="2" t="s">
        <v>12</v>
      </c>
      <c r="G6" s="2" cm="1">
        <f t="array" ref="G6">_xll.ciqfunctions.udf.CIQ(F6,"IQ_CLOSEPRICE",$E$2,"USD")-_xll.ciqfunctions.udf.CIQ(F6,"IQ_CLOSEPRICE",$E$3,"USD")</f>
        <v>-7.4000000000000341</v>
      </c>
      <c r="H6" s="9">
        <f>VLOOKUP(F6,'08_05_2025_agix_holdings'!$D$3:$F$48,3,FALSE)/$P$2</f>
        <v>1.8023971161646142E-3</v>
      </c>
      <c r="I6" s="2">
        <f t="shared" si="2"/>
        <v>-1.3337738659618207E-2</v>
      </c>
      <c r="J6" s="2">
        <f t="shared" si="0"/>
        <v>1.8083671510701329E-3</v>
      </c>
      <c r="K6" s="6" cm="1">
        <f t="array" ref="K6">_xll.ciqfunctions.udf.CIQ(F6,"IQ_CLOSEPRICE",$E$2,"USD")</f>
        <v>333.65</v>
      </c>
      <c r="L6" s="6">
        <f t="shared" si="1"/>
        <v>0.60136979780832345</v>
      </c>
      <c r="M6" s="2">
        <f t="shared" si="3"/>
        <v>0.6033616999545498</v>
      </c>
      <c r="N6" s="2"/>
      <c r="O6" s="5" t="s">
        <v>116</v>
      </c>
      <c r="P6" s="5" t="s">
        <v>130</v>
      </c>
      <c r="Q6" s="5" t="s">
        <v>127</v>
      </c>
    </row>
    <row r="7" spans="1:17" x14ac:dyDescent="0.25">
      <c r="A7" s="2" t="s">
        <v>15</v>
      </c>
      <c r="B7" s="2" t="s">
        <v>16</v>
      </c>
      <c r="C7" s="7">
        <f>VLOOKUP(A7,CHOOSE({1,2},F7:F51,J7:J51),2,FALSE)</f>
        <v>8.2143051149807991E-3</v>
      </c>
      <c r="D7" s="8" t="s">
        <v>17</v>
      </c>
      <c r="E7" s="2"/>
      <c r="F7" s="2" t="s">
        <v>15</v>
      </c>
      <c r="G7" s="2" cm="1">
        <f t="array" ref="G7">_xll.ciqfunctions.udf.CIQ(F7,"IQ_CLOSEPRICE",$E$2,"USD")-_xll.ciqfunctions.udf.CIQ(F7,"IQ_CLOSEPRICE",$E$3,"USD")</f>
        <v>-1.3899999999999864</v>
      </c>
      <c r="H7" s="9">
        <f>VLOOKUP(F7,'08_05_2025_agix_holdings'!$D$3:$F$48,3,FALSE)/$P$2</f>
        <v>8.1871869005009593E-3</v>
      </c>
      <c r="I7" s="2">
        <f t="shared" si="2"/>
        <v>-1.1380189791696221E-2</v>
      </c>
      <c r="J7" s="2">
        <f t="shared" si="0"/>
        <v>8.2143051149807991E-3</v>
      </c>
      <c r="K7" s="6" cm="1">
        <f t="array" ref="K7">_xll.ciqfunctions.udf.CIQ(F7,"IQ_CLOSEPRICE",$E$2,"USD")</f>
        <v>221.3</v>
      </c>
      <c r="L7" s="6">
        <f t="shared" si="1"/>
        <v>1.8118244610808625</v>
      </c>
      <c r="M7" s="2">
        <f t="shared" si="3"/>
        <v>1.8178257219452509</v>
      </c>
      <c r="N7" s="5" t="s">
        <v>114</v>
      </c>
      <c r="O7" s="2" cm="1">
        <f t="array" ref="O7">_xll.ciqfunctions.udf.CIQ(N7,"IQ_CLOSEPRICE",$E$2,"USD")-_xll.ciqfunctions.udf.CIQ(N7,"IQ_CLOSEPRICE",$E$3,"USD")</f>
        <v>-0.20020000000000238</v>
      </c>
      <c r="P7" s="6">
        <f>O7/SUM(I2:I45)</f>
        <v>1.0033122749986543</v>
      </c>
      <c r="Q7" s="6" cm="1">
        <f t="array" ref="Q7">_xll.ciqfunctions.udf.CIQ(N7,"IQ_CLOSEPRICE",$E$2,"USD")</f>
        <v>32.658299999999997</v>
      </c>
    </row>
    <row r="8" spans="1:17" x14ac:dyDescent="0.25">
      <c r="A8" s="2" t="s">
        <v>18</v>
      </c>
      <c r="B8" s="2" t="s">
        <v>4</v>
      </c>
      <c r="C8" s="7">
        <f>VLOOKUP(A8,CHOOSE({1,2},F8:F52,J8:J52),2,FALSE)</f>
        <v>4.237984268819486E-3</v>
      </c>
      <c r="D8" s="8" t="s">
        <v>19</v>
      </c>
      <c r="E8" s="2"/>
      <c r="F8" s="2" t="s">
        <v>18</v>
      </c>
      <c r="G8" s="2" cm="1">
        <f t="array" ref="G8">_xll.ciqfunctions.udf.CIQ(F8,"IQ_CLOSEPRICE",$E$2,"USD")-_xll.ciqfunctions.udf.CIQ(F8,"IQ_CLOSEPRICE",$E$3,"USD")</f>
        <v>-1.5300000000000011</v>
      </c>
      <c r="H8" s="9">
        <f>VLOOKUP(F8,'08_05_2025_agix_holdings'!$D$3:$F$48,3,FALSE)/$P$2</f>
        <v>4.2239932416108135E-3</v>
      </c>
      <c r="I8" s="2">
        <f t="shared" si="2"/>
        <v>-6.4627096596645492E-3</v>
      </c>
      <c r="J8" s="2">
        <f t="shared" si="0"/>
        <v>4.237984268819486E-3</v>
      </c>
      <c r="K8" s="6" cm="1">
        <f t="array" ref="K8">_xll.ciqfunctions.udf.CIQ(F8,"IQ_CLOSEPRICE",$E$2,"USD")</f>
        <v>137.65</v>
      </c>
      <c r="L8" s="6">
        <f t="shared" si="1"/>
        <v>0.58143266970772856</v>
      </c>
      <c r="M8" s="2">
        <f t="shared" si="3"/>
        <v>0.58335853460300224</v>
      </c>
      <c r="N8" s="2"/>
      <c r="O8" s="2"/>
      <c r="P8" s="2"/>
    </row>
    <row r="9" spans="1:17" x14ac:dyDescent="0.25">
      <c r="A9" s="2" t="s">
        <v>20</v>
      </c>
      <c r="B9" s="2" t="s">
        <v>4</v>
      </c>
      <c r="C9" s="7">
        <f>VLOOKUP(A9,CHOOSE({1,2},F9:F53,J9:J53),2,FALSE)</f>
        <v>2.2827324357050415E-3</v>
      </c>
      <c r="D9" s="8" t="s">
        <v>21</v>
      </c>
      <c r="E9" s="2"/>
      <c r="F9" s="2" t="s">
        <v>20</v>
      </c>
      <c r="G9" s="2" cm="1">
        <f t="array" ref="G9">_xll.ciqfunctions.udf.CIQ(F9,"IQ_CLOSEPRICE",$E$2,"USD")-_xll.ciqfunctions.udf.CIQ(F9,"IQ_CLOSEPRICE",$E$3,"USD")</f>
        <v>2.5500000000000114</v>
      </c>
      <c r="H9" s="9">
        <f>VLOOKUP(F9,'08_05_2025_agix_holdings'!$D$3:$F$48,3,FALSE)/$P$2</f>
        <v>2.2751963596858247E-3</v>
      </c>
      <c r="I9" s="2">
        <f t="shared" si="2"/>
        <v>5.8017507171988789E-3</v>
      </c>
      <c r="J9" s="2">
        <f t="shared" si="0"/>
        <v>2.2827324357050415E-3</v>
      </c>
      <c r="K9" s="6" cm="1">
        <f t="array" ref="K9">_xll.ciqfunctions.udf.CIQ(F9,"IQ_CLOSEPRICE",$E$2,"USD")</f>
        <v>141.05000000000001</v>
      </c>
      <c r="L9" s="6">
        <f t="shared" si="1"/>
        <v>0.32091644653368562</v>
      </c>
      <c r="M9" s="2">
        <f t="shared" si="3"/>
        <v>0.32197941005619612</v>
      </c>
      <c r="N9" s="2"/>
      <c r="O9" s="2"/>
      <c r="P9" s="2"/>
    </row>
    <row r="10" spans="1:17" x14ac:dyDescent="0.25">
      <c r="A10" s="2" t="s">
        <v>22</v>
      </c>
      <c r="B10" s="2" t="s">
        <v>4</v>
      </c>
      <c r="C10" s="7">
        <f>VLOOKUP(A10,CHOOSE({1,2},F10:F54,J10:J54),2,FALSE)</f>
        <v>6.4532942275205801E-4</v>
      </c>
      <c r="D10" s="8" t="s">
        <v>23</v>
      </c>
      <c r="E10" s="2"/>
      <c r="F10" s="2" t="s">
        <v>121</v>
      </c>
      <c r="G10" s="2" cm="1">
        <f t="array" ref="G10">_xll.ciqfunctions.udf.CIQ(F10,"IQ_CLOSEPRICE",$E$2,"USD")-_xll.ciqfunctions.udf.CIQ(F10,"IQ_CLOSEPRICE",$E$3,"USD")</f>
        <v>-1.0100000000001046</v>
      </c>
      <c r="H10" s="9">
        <f>VLOOKUP(F10,'08_05_2025_agix_holdings'!$D$3:$F$48,3,FALSE)/$P$2</f>
        <v>6.4319897088164655E-4</v>
      </c>
      <c r="I10" s="2">
        <f t="shared" si="2"/>
        <v>-6.496309605905303E-4</v>
      </c>
      <c r="J10" s="2">
        <f t="shared" si="0"/>
        <v>6.4532942275205801E-4</v>
      </c>
      <c r="K10" s="6" cm="1">
        <f t="array" ref="K10">_xll.ciqfunctions.udf.CIQ(F10,"IQ_CLOSEPRICE",$E$2,"USD")</f>
        <v>721.31</v>
      </c>
      <c r="L10" s="6">
        <f t="shared" si="1"/>
        <v>0.46394584968664043</v>
      </c>
      <c r="M10" s="2">
        <f t="shared" si="3"/>
        <v>0.46548256592528692</v>
      </c>
      <c r="N10" s="2"/>
      <c r="O10" s="2"/>
      <c r="P10" s="2"/>
    </row>
    <row r="11" spans="1:17" x14ac:dyDescent="0.25">
      <c r="A11" s="2" t="s">
        <v>24</v>
      </c>
      <c r="B11" s="2" t="s">
        <v>4</v>
      </c>
      <c r="C11" s="7">
        <f>VLOOKUP(A11,CHOOSE({1,2},F11:F55,J11:J55),2,FALSE)</f>
        <v>3.5461012309932738E-3</v>
      </c>
      <c r="D11" s="8" t="s">
        <v>25</v>
      </c>
      <c r="E11" s="2"/>
      <c r="F11" s="2" t="s">
        <v>24</v>
      </c>
      <c r="G11" s="2" cm="1">
        <f t="array" ref="G11">_xll.ciqfunctions.udf.CIQ(F11,"IQ_CLOSEPRICE",$E$2,"USD")-_xll.ciqfunctions.udf.CIQ(F11,"IQ_CLOSEPRICE",$E$3,"USD")</f>
        <v>-1.07000000000005</v>
      </c>
      <c r="H11" s="9">
        <f>VLOOKUP(F11,'08_05_2025_agix_holdings'!$D$3:$F$48,3,FALSE)/$P$2</f>
        <v>3.5343943449690478E-3</v>
      </c>
      <c r="I11" s="2">
        <f t="shared" si="2"/>
        <v>-3.7818019491170579E-3</v>
      </c>
      <c r="J11" s="2">
        <f t="shared" si="0"/>
        <v>3.5461012309932738E-3</v>
      </c>
      <c r="K11" s="6" cm="1">
        <f t="array" ref="K11">_xll.ciqfunctions.udf.CIQ(F11,"IQ_CLOSEPRICE",$E$2,"USD")</f>
        <v>303.89999999999998</v>
      </c>
      <c r="L11" s="6">
        <f t="shared" si="1"/>
        <v>1.0741024414360936</v>
      </c>
      <c r="M11" s="2">
        <f t="shared" si="3"/>
        <v>1.0776601640988559</v>
      </c>
      <c r="N11" s="2"/>
      <c r="O11" s="2"/>
      <c r="P11" s="2"/>
    </row>
    <row r="12" spans="1:17" x14ac:dyDescent="0.25">
      <c r="A12" s="2" t="s">
        <v>26</v>
      </c>
      <c r="B12" s="2" t="s">
        <v>16</v>
      </c>
      <c r="C12" s="7">
        <f>VLOOKUP(A12,CHOOSE({1,2},F12:F56,J12:J56),2,FALSE)</f>
        <v>1.5945415811433314E-2</v>
      </c>
      <c r="D12" s="8" t="s">
        <v>27</v>
      </c>
      <c r="E12" s="2"/>
      <c r="F12" s="2" t="s">
        <v>26</v>
      </c>
      <c r="G12" s="2" cm="1">
        <f t="array" ref="G12">_xll.ciqfunctions.udf.CIQ(F12,"IQ_CLOSEPRICE",$E$2,"USD")-_xll.ciqfunctions.udf.CIQ(F12,"IQ_CLOSEPRICE",$E$3,"USD")</f>
        <v>-0.41999999999999815</v>
      </c>
      <c r="H12" s="9">
        <f>VLOOKUP(F12,'08_05_2025_agix_holdings'!$D$3:$F$48,3,FALSE)/$P$2</f>
        <v>1.5892774571560686E-2</v>
      </c>
      <c r="I12" s="2">
        <f t="shared" si="2"/>
        <v>-6.6749653200554584E-3</v>
      </c>
      <c r="J12" s="2">
        <f t="shared" si="0"/>
        <v>1.5945415811433314E-2</v>
      </c>
      <c r="K12" s="6" cm="1">
        <f t="array" ref="K12">_xll.ciqfunctions.udf.CIQ(F12,"IQ_CLOSEPRICE",$E$2,"USD")</f>
        <v>15.91</v>
      </c>
      <c r="L12" s="6">
        <f t="shared" si="1"/>
        <v>0.25285404343353052</v>
      </c>
      <c r="M12" s="2">
        <f t="shared" si="3"/>
        <v>0.25369156555990402</v>
      </c>
      <c r="N12" s="2"/>
      <c r="O12" s="2"/>
      <c r="P12" s="2"/>
    </row>
    <row r="13" spans="1:17" x14ac:dyDescent="0.25">
      <c r="A13" s="2" t="s">
        <v>28</v>
      </c>
      <c r="B13" s="2" t="s">
        <v>13</v>
      </c>
      <c r="C13" s="7">
        <f>VLOOKUP(A13,CHOOSE({1,2},F13:F57,J13:J57),2,FALSE)</f>
        <v>3.5725886326733957E-3</v>
      </c>
      <c r="D13" s="8" t="s">
        <v>29</v>
      </c>
      <c r="E13" s="2"/>
      <c r="F13" s="2" t="s">
        <v>28</v>
      </c>
      <c r="G13" s="2" cm="1">
        <f t="array" ref="G13">_xll.ciqfunctions.udf.CIQ(F13,"IQ_CLOSEPRICE",$E$2,"USD")-_xll.ciqfunctions.udf.CIQ(F13,"IQ_CLOSEPRICE",$E$3,"USD")</f>
        <v>-7.8299999999999841</v>
      </c>
      <c r="H13" s="9">
        <f>VLOOKUP(F13,'08_05_2025_agix_holdings'!$D$3:$F$48,3,FALSE)/$P$2</f>
        <v>3.5607943027291156E-3</v>
      </c>
      <c r="I13" s="2">
        <f t="shared" si="2"/>
        <v>-2.7881019390368918E-2</v>
      </c>
      <c r="J13" s="2">
        <f t="shared" si="0"/>
        <v>3.5725886326733957E-3</v>
      </c>
      <c r="K13" s="6" cm="1">
        <f t="array" ref="K13">_xll.ciqfunctions.udf.CIQ(F13,"IQ_CLOSEPRICE",$E$2,"USD")</f>
        <v>232.68</v>
      </c>
      <c r="L13" s="6">
        <f t="shared" si="1"/>
        <v>0.82852561835901062</v>
      </c>
      <c r="M13" s="2">
        <f t="shared" si="3"/>
        <v>0.83126992305044578</v>
      </c>
      <c r="N13" s="2"/>
      <c r="O13" s="2"/>
      <c r="P13" s="2"/>
    </row>
    <row r="14" spans="1:17" x14ac:dyDescent="0.25">
      <c r="A14" s="2" t="s">
        <v>30</v>
      </c>
      <c r="B14" s="2" t="s">
        <v>16</v>
      </c>
      <c r="C14" s="7">
        <f>VLOOKUP(A14,CHOOSE({1,2},F14:F58,J14:J58),2,FALSE)</f>
        <v>4.9314726037172196E-3</v>
      </c>
      <c r="D14" s="8" t="s">
        <v>31</v>
      </c>
      <c r="E14" s="2"/>
      <c r="F14" s="2" t="s">
        <v>30</v>
      </c>
      <c r="G14" s="2" cm="1">
        <f t="array" ref="G14">_xll.ciqfunctions.udf.CIQ(F14,"IQ_CLOSEPRICE",$E$2,"USD")-_xll.ciqfunctions.udf.CIQ(F14,"IQ_CLOSEPRICE",$E$3,"USD")</f>
        <v>-2.0799999999999841</v>
      </c>
      <c r="H14" s="9">
        <f>VLOOKUP(F14,'08_05_2025_agix_holdings'!$D$3:$F$48,3,FALSE)/$P$2</f>
        <v>4.9151921356925827E-3</v>
      </c>
      <c r="I14" s="2">
        <f t="shared" si="2"/>
        <v>-1.0223599642240493E-2</v>
      </c>
      <c r="J14" s="2">
        <f t="shared" si="0"/>
        <v>4.9314726037172196E-3</v>
      </c>
      <c r="K14" s="6" cm="1">
        <f t="array" ref="K14">_xll.ciqfunctions.udf.CIQ(F14,"IQ_CLOSEPRICE",$E$2,"USD")</f>
        <v>128.83000000000001</v>
      </c>
      <c r="L14" s="6">
        <f t="shared" si="1"/>
        <v>0.63322420284127545</v>
      </c>
      <c r="M14" s="2">
        <f t="shared" si="3"/>
        <v>0.63532161553688948</v>
      </c>
      <c r="N14" s="2"/>
      <c r="O14" s="2"/>
      <c r="P14" s="2"/>
    </row>
    <row r="15" spans="1:17" x14ac:dyDescent="0.25">
      <c r="A15" s="2" t="s">
        <v>32</v>
      </c>
      <c r="B15" s="2" t="s">
        <v>13</v>
      </c>
      <c r="C15" s="7">
        <f>VLOOKUP(A15,CHOOSE({1,2},F15:F59,J15:J59),2,FALSE)</f>
        <v>1.4961368706590003E-3</v>
      </c>
      <c r="D15" s="10" t="s">
        <v>33</v>
      </c>
      <c r="E15" s="2"/>
      <c r="F15" s="2" t="s">
        <v>32</v>
      </c>
      <c r="G15" s="2" cm="1">
        <f t="array" ref="G15">_xll.ciqfunctions.udf.CIQ(F15,"IQ_CLOSEPRICE",$E$2,"USD")-_xll.ciqfunctions.udf.CIQ(F15,"IQ_CLOSEPRICE",$E$3,"USD")</f>
        <v>9.5999999999999659</v>
      </c>
      <c r="H15" s="9">
        <f>VLOOKUP(F15,'08_05_2025_agix_holdings'!$D$3:$F$48,3,FALSE)/$P$2</f>
        <v>1.4911976140838175E-3</v>
      </c>
      <c r="I15" s="2">
        <f t="shared" si="2"/>
        <v>1.4315497095204598E-2</v>
      </c>
      <c r="J15" s="2">
        <f t="shared" si="0"/>
        <v>1.4961368706590003E-3</v>
      </c>
      <c r="K15" s="6" cm="1">
        <f t="array" ref="K15">_xll.ciqfunctions.udf.CIQ(F15,"IQ_CLOSEPRICE",$E$2,"USD")</f>
        <v>465.58</v>
      </c>
      <c r="L15" s="6">
        <f t="shared" si="1"/>
        <v>0.69427178516514376</v>
      </c>
      <c r="M15" s="2">
        <f t="shared" si="3"/>
        <v>0.69657140424141739</v>
      </c>
      <c r="N15" s="2"/>
      <c r="O15" s="2"/>
      <c r="P15" s="2"/>
    </row>
    <row r="16" spans="1:17" x14ac:dyDescent="0.25">
      <c r="A16" s="2" t="s">
        <v>34</v>
      </c>
      <c r="B16" s="2" t="s">
        <v>13</v>
      </c>
      <c r="C16" s="7">
        <f>VLOOKUP(A16,CHOOSE({1,2},F16:F60,J16:J60),2,FALSE)</f>
        <v>1.6438242012390733E-3</v>
      </c>
      <c r="D16" s="8" t="s">
        <v>35</v>
      </c>
      <c r="E16" s="2"/>
      <c r="F16" s="2" t="s">
        <v>34</v>
      </c>
      <c r="G16" s="2" cm="1">
        <f t="array" ref="G16">_xll.ciqfunctions.udf.CIQ(F16,"IQ_CLOSEPRICE",$E$2,"USD")-_xll.ciqfunctions.udf.CIQ(F16,"IQ_CLOSEPRICE",$E$3,"USD")</f>
        <v>-29.75</v>
      </c>
      <c r="H16" s="9">
        <f>VLOOKUP(F16,'08_05_2025_agix_holdings'!$D$3:$F$48,3,FALSE)/$P$2</f>
        <v>1.6383973785641943E-3</v>
      </c>
      <c r="I16" s="2">
        <f t="shared" si="2"/>
        <v>-4.8742322012284782E-2</v>
      </c>
      <c r="J16" s="2">
        <f t="shared" si="0"/>
        <v>1.6438242012390733E-3</v>
      </c>
      <c r="K16" s="6" cm="1">
        <f t="array" ref="K16">_xll.ciqfunctions.udf.CIQ(F16,"IQ_CLOSEPRICE",$E$2,"USD")</f>
        <v>340.59</v>
      </c>
      <c r="L16" s="6">
        <f t="shared" si="1"/>
        <v>0.55802176316517893</v>
      </c>
      <c r="M16" s="2">
        <f t="shared" si="3"/>
        <v>0.55987008470001587</v>
      </c>
      <c r="N16" s="2"/>
      <c r="O16" s="2"/>
      <c r="P16" s="2"/>
    </row>
    <row r="17" spans="1:16" x14ac:dyDescent="0.25">
      <c r="A17" s="2" t="s">
        <v>36</v>
      </c>
      <c r="B17" s="2" t="s">
        <v>16</v>
      </c>
      <c r="C17" s="7">
        <f>VLOOKUP(A17,CHOOSE({1,2},F17:F61,J17:J61),2,FALSE)</f>
        <v>7.2599560059606527E-3</v>
      </c>
      <c r="D17" s="8" t="s">
        <v>37</v>
      </c>
      <c r="E17" s="2"/>
      <c r="F17" s="2" t="s">
        <v>36</v>
      </c>
      <c r="G17" s="2" cm="1">
        <f t="array" ref="G17">_xll.ciqfunctions.udf.CIQ(F17,"IQ_CLOSEPRICE",$E$2,"USD")-_xll.ciqfunctions.udf.CIQ(F17,"IQ_CLOSEPRICE",$E$3,"USD")</f>
        <v>-1.9699999999999989</v>
      </c>
      <c r="H17" s="9">
        <f>VLOOKUP(F17,'08_05_2025_agix_holdings'!$D$3:$F$48,3,FALSE)/$P$2</f>
        <v>7.2359884224185243E-3</v>
      </c>
      <c r="I17" s="2">
        <f t="shared" si="2"/>
        <v>-1.4254897192164485E-2</v>
      </c>
      <c r="J17" s="2">
        <f t="shared" si="0"/>
        <v>7.2599560059606527E-3</v>
      </c>
      <c r="K17" s="6" cm="1">
        <f t="array" ref="K17">_xll.ciqfunctions.udf.CIQ(F17,"IQ_CLOSEPRICE",$E$2,"USD")</f>
        <v>72.540000000000006</v>
      </c>
      <c r="L17" s="6">
        <f t="shared" si="1"/>
        <v>0.52489860016223977</v>
      </c>
      <c r="M17" s="2">
        <f t="shared" si="3"/>
        <v>0.52663720867238584</v>
      </c>
      <c r="N17" s="2"/>
      <c r="O17" s="2"/>
      <c r="P17" s="2"/>
    </row>
    <row r="18" spans="1:16" x14ac:dyDescent="0.25">
      <c r="A18" s="2" t="s">
        <v>38</v>
      </c>
      <c r="B18" s="2" t="s">
        <v>16</v>
      </c>
      <c r="C18" s="7">
        <f>VLOOKUP(A18,CHOOSE({1,2},F18:F62,J18:J62),2,FALSE)</f>
        <v>6.7743536418250873E-3</v>
      </c>
      <c r="D18" s="8" t="s">
        <v>39</v>
      </c>
      <c r="E18" s="2"/>
      <c r="F18" s="2" t="s">
        <v>38</v>
      </c>
      <c r="G18" s="2" cm="1">
        <f t="array" ref="G18">_xll.ciqfunctions.udf.CIQ(F18,"IQ_CLOSEPRICE",$E$2,"USD")-_xll.ciqfunctions.udf.CIQ(F18,"IQ_CLOSEPRICE",$E$3,"USD")</f>
        <v>-0.41999999999998749</v>
      </c>
      <c r="H18" s="9">
        <f>VLOOKUP(F18,'08_05_2025_agix_holdings'!$D$3:$F$48,3,FALSE)/$P$2</f>
        <v>6.7519891968172855E-3</v>
      </c>
      <c r="I18" s="2">
        <f t="shared" si="2"/>
        <v>-2.8358354626631757E-3</v>
      </c>
      <c r="J18" s="2">
        <f t="shared" si="0"/>
        <v>6.7743536418250873E-3</v>
      </c>
      <c r="K18" s="6" cm="1">
        <f t="array" ref="K18">_xll.ciqfunctions.udf.CIQ(F18,"IQ_CLOSEPRICE",$E$2,"USD")</f>
        <v>201</v>
      </c>
      <c r="L18" s="6">
        <f t="shared" si="1"/>
        <v>1.3571498285602743</v>
      </c>
      <c r="M18" s="2">
        <f t="shared" si="3"/>
        <v>1.3616450820068426</v>
      </c>
      <c r="N18" s="2"/>
      <c r="O18" s="2"/>
      <c r="P18" s="2"/>
    </row>
    <row r="19" spans="1:16" x14ac:dyDescent="0.25">
      <c r="A19" s="2" t="s">
        <v>40</v>
      </c>
      <c r="B19" s="2" t="s">
        <v>16</v>
      </c>
      <c r="C19" s="7">
        <f>VLOOKUP(A19,CHOOSE({1,2},F19:F63,J19:J63),2,FALSE)</f>
        <v>9.3291839311531975E-3</v>
      </c>
      <c r="D19" s="8" t="s">
        <v>41</v>
      </c>
      <c r="E19" s="2"/>
      <c r="F19" s="2" t="s">
        <v>40</v>
      </c>
      <c r="G19" s="2" cm="1">
        <f t="array" ref="G19">_xll.ciqfunctions.udf.CIQ(F19,"IQ_CLOSEPRICE",$E$2,"USD")-_xll.ciqfunctions.udf.CIQ(F19,"IQ_CLOSEPRICE",$E$3,"USD")</f>
        <v>-1.6000000000000014</v>
      </c>
      <c r="H19" s="9">
        <f>VLOOKUP(F19,'08_05_2025_agix_holdings'!$D$3:$F$48,3,FALSE)/$P$2</f>
        <v>9.2983851225838035E-3</v>
      </c>
      <c r="I19" s="2">
        <f t="shared" si="2"/>
        <v>-1.4877416196134099E-2</v>
      </c>
      <c r="J19" s="2">
        <f t="shared" si="0"/>
        <v>9.3291839311531975E-3</v>
      </c>
      <c r="K19" s="6" cm="1">
        <f t="array" ref="K19">_xll.ciqfunctions.udf.CIQ(F19,"IQ_CLOSEPRICE",$E$2,"USD")</f>
        <v>38.82</v>
      </c>
      <c r="L19" s="6">
        <f t="shared" si="1"/>
        <v>0.36096331045870328</v>
      </c>
      <c r="M19" s="2">
        <f t="shared" si="3"/>
        <v>0.36215892020736712</v>
      </c>
      <c r="N19" s="2"/>
      <c r="O19" s="2"/>
      <c r="P19" s="2"/>
    </row>
    <row r="20" spans="1:16" x14ac:dyDescent="0.25">
      <c r="A20" s="2" t="s">
        <v>42</v>
      </c>
      <c r="B20" s="2" t="s">
        <v>13</v>
      </c>
      <c r="C20" s="7">
        <f>VLOOKUP(A20,CHOOSE({1,2},F20:F64,J20:J64),2,FALSE)</f>
        <v>1.4454897480524642E-2</v>
      </c>
      <c r="D20" s="8" t="s">
        <v>43</v>
      </c>
      <c r="E20" s="2"/>
      <c r="F20" s="2" t="s">
        <v>42</v>
      </c>
      <c r="G20" s="2" cm="1">
        <f t="array" ref="G20">_xll.ciqfunctions.udf.CIQ(F20,"IQ_CLOSEPRICE",$E$2,"USD")-_xll.ciqfunctions.udf.CIQ(F20,"IQ_CLOSEPRICE",$E$3,"USD")</f>
        <v>-1.240000000000002</v>
      </c>
      <c r="H20" s="9">
        <f>VLOOKUP(F20,'08_05_2025_agix_holdings'!$D$3:$F$48,3,FALSE)/$P$2</f>
        <v>1.4407176948516882E-2</v>
      </c>
      <c r="I20" s="2">
        <f t="shared" si="2"/>
        <v>-1.7864899416160963E-2</v>
      </c>
      <c r="J20" s="2">
        <f t="shared" si="0"/>
        <v>1.4454897480524642E-2</v>
      </c>
      <c r="K20" s="6" cm="1">
        <f t="array" ref="K20">_xll.ciqfunctions.udf.CIQ(F20,"IQ_CLOSEPRICE",$E$2,"USD")</f>
        <v>32.5</v>
      </c>
      <c r="L20" s="6">
        <f t="shared" si="1"/>
        <v>0.46823325082679867</v>
      </c>
      <c r="M20" s="2">
        <f t="shared" si="3"/>
        <v>0.46978416811705087</v>
      </c>
      <c r="N20" s="2"/>
      <c r="O20" s="2"/>
      <c r="P20" s="2"/>
    </row>
    <row r="21" spans="1:16" x14ac:dyDescent="0.25">
      <c r="A21" s="2" t="s">
        <v>44</v>
      </c>
      <c r="B21" s="2" t="s">
        <v>16</v>
      </c>
      <c r="C21" s="7">
        <f>VLOOKUP(A21,CHOOSE({1,2},F21:F65,J21:J65),2,FALSE)</f>
        <v>2.3252728081003884E-3</v>
      </c>
      <c r="D21" s="8" t="s">
        <v>45</v>
      </c>
      <c r="E21" s="2"/>
      <c r="F21" s="2" t="s">
        <v>44</v>
      </c>
      <c r="G21" s="2" cm="1">
        <f t="array" ref="G21">_xll.ciqfunctions.udf.CIQ(F21,"IQ_CLOSEPRICE",$E$2,"USD")-_xll.ciqfunctions.udf.CIQ(F21,"IQ_CLOSEPRICE",$E$3,"USD")</f>
        <v>-8.1800000000000068</v>
      </c>
      <c r="H21" s="9">
        <f>VLOOKUP(F21,'08_05_2025_agix_holdings'!$D$3:$F$48,3,FALSE)/$P$2</f>
        <v>2.3175962918459332E-3</v>
      </c>
      <c r="I21" s="2">
        <f t="shared" si="2"/>
        <v>-1.8957937667299748E-2</v>
      </c>
      <c r="J21" s="2">
        <f t="shared" si="0"/>
        <v>2.3252728081003884E-3</v>
      </c>
      <c r="K21" s="6" cm="1">
        <f t="array" ref="K21">_xll.ciqfunctions.udf.CIQ(F21,"IQ_CLOSEPRICE",$E$2,"USD")</f>
        <v>201</v>
      </c>
      <c r="L21" s="6">
        <f t="shared" si="1"/>
        <v>0.46583685466103258</v>
      </c>
      <c r="M21" s="2">
        <f t="shared" si="3"/>
        <v>0.4673798344281781</v>
      </c>
      <c r="N21" s="2"/>
      <c r="O21" s="2"/>
      <c r="P21" s="2"/>
    </row>
    <row r="22" spans="1:16" x14ac:dyDescent="0.25">
      <c r="A22" s="2" t="s">
        <v>46</v>
      </c>
      <c r="B22" s="2" t="s">
        <v>13</v>
      </c>
      <c r="C22" s="7">
        <f>VLOOKUP(A22,CHOOSE({1,2},F22:F66,J22:J66),2,FALSE)</f>
        <v>3.7893037373289379E-3</v>
      </c>
      <c r="D22" s="11" t="s">
        <v>47</v>
      </c>
      <c r="E22" s="2"/>
      <c r="F22" s="2" t="s">
        <v>46</v>
      </c>
      <c r="G22" s="2" cm="1">
        <f t="array" ref="G22">_xll.ciqfunctions.udf.CIQ(F22,"IQ_CLOSEPRICE",$E$2,"USD")-_xll.ciqfunctions.udf.CIQ(F22,"IQ_CLOSEPRICE",$E$3,"USD")</f>
        <v>-3.42999999999995</v>
      </c>
      <c r="H22" s="9">
        <f>VLOOKUP(F22,'08_05_2025_agix_holdings'!$D$3:$F$48,3,FALSE)/$P$2</f>
        <v>3.7767939571296686E-3</v>
      </c>
      <c r="I22" s="2">
        <f t="shared" si="2"/>
        <v>-1.2954403272954574E-2</v>
      </c>
      <c r="J22" s="2">
        <f t="shared" si="0"/>
        <v>3.7893037373289379E-3</v>
      </c>
      <c r="K22" s="6" cm="1">
        <f t="array" ref="K22">_xll.ciqfunctions.udf.CIQ(F22,"IQ_CLOSEPRICE",$E$2,"USD")</f>
        <v>765.87</v>
      </c>
      <c r="L22" s="6">
        <f t="shared" si="1"/>
        <v>2.8925331879468992</v>
      </c>
      <c r="M22" s="2">
        <f t="shared" si="3"/>
        <v>2.9021140533081136</v>
      </c>
      <c r="N22" s="2"/>
      <c r="O22" s="2"/>
      <c r="P22" s="2"/>
    </row>
    <row r="23" spans="1:16" x14ac:dyDescent="0.25">
      <c r="A23" s="2" t="s">
        <v>48</v>
      </c>
      <c r="B23" s="2" t="s">
        <v>4</v>
      </c>
      <c r="C23" s="7">
        <f>VLOOKUP(A23,CHOOSE({1,2},F23:F67,J23:J67),2,FALSE)</f>
        <v>7.5665677466214562E-3</v>
      </c>
      <c r="D23" s="8" t="s">
        <v>49</v>
      </c>
      <c r="E23" s="2"/>
      <c r="F23" s="2" t="s">
        <v>48</v>
      </c>
      <c r="G23" s="2" cm="1">
        <f t="array" ref="G23">_xll.ciqfunctions.udf.CIQ(F23,"IQ_CLOSEPRICE",$E$2,"USD")-_xll.ciqfunctions.udf.CIQ(F23,"IQ_CLOSEPRICE",$E$3,"USD")</f>
        <v>-6.0000000000002274E-2</v>
      </c>
      <c r="H23" s="9">
        <f>VLOOKUP(F23,'08_05_2025_agix_holdings'!$D$3:$F$48,3,FALSE)/$P$2</f>
        <v>7.5415879334593061E-3</v>
      </c>
      <c r="I23" s="2">
        <f t="shared" si="2"/>
        <v>-4.5249527600757554E-4</v>
      </c>
      <c r="J23" s="2">
        <f t="shared" si="0"/>
        <v>7.5665677466214562E-3</v>
      </c>
      <c r="K23" s="6" cm="1">
        <f t="array" ref="K23">_xll.ciqfunctions.udf.CIQ(F23,"IQ_CLOSEPRICE",$E$2,"USD")</f>
        <v>77.28</v>
      </c>
      <c r="L23" s="6">
        <f t="shared" si="1"/>
        <v>0.5828139154977352</v>
      </c>
      <c r="M23" s="2">
        <f t="shared" si="3"/>
        <v>0.58474435545890613</v>
      </c>
      <c r="N23" s="2"/>
      <c r="O23" s="2"/>
      <c r="P23" s="2"/>
    </row>
    <row r="24" spans="1:16" x14ac:dyDescent="0.25">
      <c r="A24" s="2" t="s">
        <v>50</v>
      </c>
      <c r="B24" s="2" t="s">
        <v>16</v>
      </c>
      <c r="C24" s="7">
        <f>VLOOKUP(A24,CHOOSE({1,2},F24:F68,J24:J68),2,FALSE)</f>
        <v>3.8318441097242848E-3</v>
      </c>
      <c r="D24" s="8" t="s">
        <v>51</v>
      </c>
      <c r="E24" s="2"/>
      <c r="F24" s="2" t="s">
        <v>50</v>
      </c>
      <c r="G24" s="2" cm="1">
        <f t="array" ref="G24">_xll.ciqfunctions.udf.CIQ(F24,"IQ_CLOSEPRICE",$E$2,"USD")-_xll.ciqfunctions.udf.CIQ(F24,"IQ_CLOSEPRICE",$E$3,"USD")</f>
        <v>-0.26999999999998181</v>
      </c>
      <c r="H24" s="9">
        <f>VLOOKUP(F24,'08_05_2025_agix_holdings'!$D$3:$F$48,3,FALSE)/$P$2</f>
        <v>3.819193889289777E-3</v>
      </c>
      <c r="I24" s="2">
        <f t="shared" si="2"/>
        <v>-1.0311823501081704E-3</v>
      </c>
      <c r="J24" s="2">
        <f t="shared" si="0"/>
        <v>3.8318441097242848E-3</v>
      </c>
      <c r="K24" s="6" cm="1">
        <f t="array" ref="K24">_xll.ciqfunctions.udf.CIQ(F24,"IQ_CLOSEPRICE",$E$2,"USD")</f>
        <v>521.77</v>
      </c>
      <c r="L24" s="6">
        <f t="shared" si="1"/>
        <v>1.9927407956147269</v>
      </c>
      <c r="M24" s="2">
        <f t="shared" si="3"/>
        <v>1.9993413011308401</v>
      </c>
      <c r="N24" s="2"/>
      <c r="O24" s="2"/>
      <c r="P24" s="2"/>
    </row>
    <row r="25" spans="1:16" x14ac:dyDescent="0.25">
      <c r="A25" s="2" t="s">
        <v>52</v>
      </c>
      <c r="B25" s="2" t="s">
        <v>4</v>
      </c>
      <c r="C25" s="7">
        <f>VLOOKUP(A25,CHOOSE({1,2},F25:F69,J25:J69),2,FALSE)</f>
        <v>3.8703712394408257E-3</v>
      </c>
      <c r="D25" s="8" t="s">
        <v>53</v>
      </c>
      <c r="E25" s="2"/>
      <c r="F25" s="2" t="s">
        <v>52</v>
      </c>
      <c r="G25" s="2" cm="1">
        <f t="array" ref="G25">_xll.ciqfunctions.udf.CIQ(F25,"IQ_CLOSEPRICE",$E$2,"USD")-_xll.ciqfunctions.udf.CIQ(F25,"IQ_CLOSEPRICE",$E$3,"USD")</f>
        <v>4.8299999999999983</v>
      </c>
      <c r="H25" s="9">
        <f>VLOOKUP(F25,'08_05_2025_agix_holdings'!$D$3:$F$48,3,FALSE)/$P$2</f>
        <v>3.8575938278498753E-3</v>
      </c>
      <c r="I25" s="2">
        <f t="shared" si="2"/>
        <v>1.863217818851489E-2</v>
      </c>
      <c r="J25" s="2">
        <f t="shared" si="0"/>
        <v>3.8703712394408257E-3</v>
      </c>
      <c r="K25" s="6" cm="1">
        <f t="array" ref="K25">_xll.ciqfunctions.udf.CIQ(F25,"IQ_CLOSEPRICE",$E$2,"USD")</f>
        <v>123.72</v>
      </c>
      <c r="L25" s="6">
        <f t="shared" si="1"/>
        <v>0.4772615083815866</v>
      </c>
      <c r="M25" s="2">
        <f t="shared" si="3"/>
        <v>0.47884232974361896</v>
      </c>
      <c r="N25" s="2"/>
      <c r="O25" s="2"/>
      <c r="P25" s="2"/>
    </row>
    <row r="26" spans="1:16" x14ac:dyDescent="0.25">
      <c r="A26" s="2" t="s">
        <v>54</v>
      </c>
      <c r="B26" s="2" t="s">
        <v>16</v>
      </c>
      <c r="C26" s="7">
        <f>VLOOKUP(A26,CHOOSE({1,2},F26:F70,J26:J70),2,FALSE)</f>
        <v>2.1343227214427829E-2</v>
      </c>
      <c r="D26" s="8" t="s">
        <v>55</v>
      </c>
      <c r="E26" s="2"/>
      <c r="F26" s="2" t="s">
        <v>54</v>
      </c>
      <c r="G26" s="2" cm="1">
        <f t="array" ref="G26">_xll.ciqfunctions.udf.CIQ(F26,"IQ_CLOSEPRICE",$E$2,"USD")-_xll.ciqfunctions.udf.CIQ(F26,"IQ_CLOSEPRICE",$E$3,"USD")</f>
        <v>1.4599999999999937</v>
      </c>
      <c r="H26" s="9">
        <f>VLOOKUP(F26,'08_05_2025_agix_holdings'!$D$3:$F$48,3,FALSE)/$P$2</f>
        <v>2.1272765963574459E-2</v>
      </c>
      <c r="I26" s="2">
        <f t="shared" si="2"/>
        <v>3.1058238306818576E-2</v>
      </c>
      <c r="J26" s="2">
        <f t="shared" si="0"/>
        <v>2.1343227214427829E-2</v>
      </c>
      <c r="K26" s="6" cm="1">
        <f t="array" ref="K26">_xll.ciqfunctions.udf.CIQ(F26,"IQ_CLOSEPRICE",$E$2,"USD")</f>
        <v>70.239999999999995</v>
      </c>
      <c r="L26" s="6">
        <f t="shared" si="1"/>
        <v>1.4941990812814698</v>
      </c>
      <c r="M26" s="2">
        <f t="shared" si="3"/>
        <v>1.4991482795414106</v>
      </c>
      <c r="N26" s="2"/>
      <c r="O26" s="2"/>
      <c r="P26" s="2"/>
    </row>
    <row r="27" spans="1:16" x14ac:dyDescent="0.25">
      <c r="A27" s="2" t="s">
        <v>56</v>
      </c>
      <c r="B27" s="2" t="s">
        <v>16</v>
      </c>
      <c r="C27" s="7">
        <f>VLOOKUP(A27,CHOOSE({1,2},F27:F71,J27:J71),2,FALSE)</f>
        <v>4.263669021963846E-3</v>
      </c>
      <c r="D27" s="8" t="s">
        <v>57</v>
      </c>
      <c r="E27" s="2"/>
      <c r="F27" s="2" t="s">
        <v>56</v>
      </c>
      <c r="G27" s="2" cm="1">
        <f t="array" ref="G27">_xll.ciqfunctions.udf.CIQ(F27,"IQ_CLOSEPRICE",$E$2,"USD")-_xll.ciqfunctions.udf.CIQ(F27,"IQ_CLOSEPRICE",$E$3,"USD")</f>
        <v>-3.4300000000000068</v>
      </c>
      <c r="H27" s="9">
        <f>VLOOKUP(F27,'08_05_2025_agix_holdings'!$D$3:$F$48,3,FALSE)/$P$2</f>
        <v>4.249593200650879E-3</v>
      </c>
      <c r="I27" s="2">
        <f t="shared" si="2"/>
        <v>-1.4576104678232544E-2</v>
      </c>
      <c r="J27" s="2">
        <f t="shared" si="0"/>
        <v>4.263669021963846E-3</v>
      </c>
      <c r="K27" s="6" cm="1">
        <f t="array" ref="K27">_xll.ciqfunctions.udf.CIQ(F27,"IQ_CLOSEPRICE",$E$2,"USD")</f>
        <v>201.17</v>
      </c>
      <c r="L27" s="6">
        <f t="shared" si="1"/>
        <v>0.85489066417493731</v>
      </c>
      <c r="M27" s="2">
        <f t="shared" si="3"/>
        <v>0.85772229714846682</v>
      </c>
      <c r="N27" s="2"/>
      <c r="O27" s="2"/>
      <c r="P27" s="2"/>
    </row>
    <row r="28" spans="1:16" x14ac:dyDescent="0.25">
      <c r="A28" s="2" t="s">
        <v>58</v>
      </c>
      <c r="B28" s="2" t="s">
        <v>13</v>
      </c>
      <c r="C28" s="7">
        <f>VLOOKUP(A28,CHOOSE({1,2},F28:F72,J28:J72),2,FALSE)</f>
        <v>9.5274381194862296E-4</v>
      </c>
      <c r="D28" s="8" t="s">
        <v>59</v>
      </c>
      <c r="E28" s="2"/>
      <c r="F28" s="2" t="s">
        <v>58</v>
      </c>
      <c r="G28" s="2" cm="1">
        <f t="array" ref="G28">_xll.ciqfunctions.udf.CIQ(F28,"IQ_CLOSEPRICE",$E$2,"USD")-_xll.ciqfunctions.udf.CIQ(F28,"IQ_CLOSEPRICE",$E$3,"USD")</f>
        <v>-16.139999999999986</v>
      </c>
      <c r="H28" s="9">
        <f>VLOOKUP(F28,'08_05_2025_agix_holdings'!$D$3:$F$48,3,FALSE)/$P$2</f>
        <v>9.4959848064243098E-4</v>
      </c>
      <c r="I28" s="2">
        <f t="shared" si="2"/>
        <v>-1.5326519477568823E-2</v>
      </c>
      <c r="J28" s="2">
        <f t="shared" si="0"/>
        <v>9.5274381194862296E-4</v>
      </c>
      <c r="K28" s="6" cm="1">
        <f t="array" ref="K28">_xll.ciqfunctions.udf.CIQ(F28,"IQ_CLOSEPRICE",$E$2,"USD")</f>
        <v>856.37</v>
      </c>
      <c r="L28" s="6">
        <f t="shared" si="1"/>
        <v>0.81320765086775859</v>
      </c>
      <c r="M28" s="2">
        <f t="shared" si="3"/>
        <v>0.81590121823844219</v>
      </c>
      <c r="N28" s="2"/>
      <c r="O28" s="2"/>
      <c r="P28" s="2"/>
    </row>
    <row r="29" spans="1:16" x14ac:dyDescent="0.25">
      <c r="A29" s="2" t="s">
        <v>60</v>
      </c>
      <c r="B29" s="2" t="s">
        <v>4</v>
      </c>
      <c r="C29" s="7">
        <f>VLOOKUP(A29,CHOOSE({1,2},F29:F73,J29:J73),2,FALSE)</f>
        <v>1.0121398035949568E-2</v>
      </c>
      <c r="D29" s="8" t="s">
        <v>61</v>
      </c>
      <c r="E29" s="2"/>
      <c r="F29" s="2" t="s">
        <v>60</v>
      </c>
      <c r="G29" s="2" cm="1">
        <f t="array" ref="G29">_xll.ciqfunctions.udf.CIQ(F29,"IQ_CLOSEPRICE",$E$2,"USD")-_xll.ciqfunctions.udf.CIQ(F29,"IQ_CLOSEPRICE",$E$3,"USD")</f>
        <v>-0.63999999999998636</v>
      </c>
      <c r="H29" s="9">
        <f>VLOOKUP(F29,'08_05_2025_agix_holdings'!$D$3:$F$48,3,FALSE)/$P$2</f>
        <v>1.0087983859225826E-2</v>
      </c>
      <c r="I29" s="2">
        <f t="shared" si="2"/>
        <v>-6.456309669904391E-3</v>
      </c>
      <c r="J29" s="2">
        <f t="shared" si="0"/>
        <v>1.0121398035949568E-2</v>
      </c>
      <c r="K29" s="6" cm="1">
        <f t="array" ref="K29">_xll.ciqfunctions.udf.CIQ(F29,"IQ_CLOSEPRICE",$E$2,"USD")</f>
        <v>182.06</v>
      </c>
      <c r="L29" s="6">
        <f t="shared" si="1"/>
        <v>1.8366183414106538</v>
      </c>
      <c r="M29" s="2">
        <f t="shared" si="3"/>
        <v>1.8427017264249783</v>
      </c>
      <c r="N29" s="2"/>
      <c r="O29" s="2"/>
      <c r="P29" s="2"/>
    </row>
    <row r="30" spans="1:16" x14ac:dyDescent="0.25">
      <c r="A30" s="2" t="s">
        <v>62</v>
      </c>
      <c r="B30" s="2" t="s">
        <v>16</v>
      </c>
      <c r="C30" s="7">
        <f>VLOOKUP(A30,CHOOSE({1,2},F30:F74,J30:J74),2,FALSE)</f>
        <v>4.3278809048247473E-3</v>
      </c>
      <c r="D30" s="8" t="s">
        <v>63</v>
      </c>
      <c r="E30" s="2"/>
      <c r="F30" s="2" t="s">
        <v>62</v>
      </c>
      <c r="G30" s="2" cm="1">
        <f t="array" ref="G30">_xll.ciqfunctions.udf.CIQ(F30,"IQ_CLOSEPRICE",$E$2,"USD")-_xll.ciqfunctions.udf.CIQ(F30,"IQ_CLOSEPRICE",$E$3,"USD")</f>
        <v>2.6299999999999955</v>
      </c>
      <c r="H30" s="9">
        <f>VLOOKUP(F30,'08_05_2025_agix_holdings'!$D$3:$F$48,3,FALSE)/$P$2</f>
        <v>4.3135930982510428E-3</v>
      </c>
      <c r="I30" s="2">
        <f t="shared" si="2"/>
        <v>1.1344749848400223E-2</v>
      </c>
      <c r="J30" s="2">
        <f t="shared" si="0"/>
        <v>4.3278809048247473E-3</v>
      </c>
      <c r="K30" s="6" cm="1">
        <f t="array" ref="K30">_xll.ciqfunctions.udf.CIQ(F30,"IQ_CLOSEPRICE",$E$2,"USD")</f>
        <v>252.68</v>
      </c>
      <c r="L30" s="6">
        <f t="shared" si="1"/>
        <v>1.0899587040660734</v>
      </c>
      <c r="M30" s="2">
        <f t="shared" si="3"/>
        <v>1.0935689470311172</v>
      </c>
      <c r="N30" s="2"/>
      <c r="O30" s="2"/>
      <c r="P30" s="2"/>
    </row>
    <row r="31" spans="1:16" x14ac:dyDescent="0.25">
      <c r="A31" s="2" t="s">
        <v>64</v>
      </c>
      <c r="B31" s="2" t="s">
        <v>16</v>
      </c>
      <c r="C31" s="7">
        <f>VLOOKUP(A31,CHOOSE({1,2},F31:F75,J31:J75),2,FALSE)</f>
        <v>2.3934979336400959E-3</v>
      </c>
      <c r="D31" s="8" t="s">
        <v>65</v>
      </c>
      <c r="E31" s="2"/>
      <c r="F31" s="2" t="s">
        <v>64</v>
      </c>
      <c r="G31" s="2" cm="1">
        <f t="array" ref="G31">_xll.ciqfunctions.udf.CIQ(F31,"IQ_CLOSEPRICE",$E$2,"USD")-_xll.ciqfunctions.udf.CIQ(F31,"IQ_CLOSEPRICE",$E$3,"USD")</f>
        <v>1.1099999999999852</v>
      </c>
      <c r="H31" s="9">
        <f>VLOOKUP(F31,'08_05_2025_agix_holdings'!$D$3:$F$48,3,FALSE)/$P$2</f>
        <v>2.3855961830461072E-3</v>
      </c>
      <c r="I31" s="2">
        <f t="shared" si="2"/>
        <v>2.6480117631811437E-3</v>
      </c>
      <c r="J31" s="2">
        <f t="shared" si="0"/>
        <v>2.3934979336400959E-3</v>
      </c>
      <c r="K31" s="6" cm="1">
        <f t="array" ref="K31">_xll.ciqfunctions.udf.CIQ(F31,"IQ_CLOSEPRICE",$E$2,"USD")</f>
        <v>168.17</v>
      </c>
      <c r="L31" s="6">
        <f t="shared" si="1"/>
        <v>0.4011857101028638</v>
      </c>
      <c r="M31" s="2">
        <f t="shared" si="3"/>
        <v>0.40251454750025489</v>
      </c>
      <c r="N31" s="2"/>
      <c r="O31" s="2"/>
      <c r="P31" s="2"/>
    </row>
    <row r="32" spans="1:16" x14ac:dyDescent="0.25">
      <c r="A32" s="2" t="s">
        <v>66</v>
      </c>
      <c r="B32" s="2" t="s">
        <v>16</v>
      </c>
      <c r="C32" s="7">
        <f>VLOOKUP(A32,CHOOSE({1,2},F32:F76,J32:J76),2,FALSE)</f>
        <v>6.6924834911774381E-3</v>
      </c>
      <c r="D32" s="8" t="s">
        <v>67</v>
      </c>
      <c r="E32" s="2"/>
      <c r="F32" s="2" t="s">
        <v>66</v>
      </c>
      <c r="G32" s="2" cm="1">
        <f t="array" ref="G32">_xll.ciqfunctions.udf.CIQ(F32,"IQ_CLOSEPRICE",$E$2,"USD")-_xll.ciqfunctions.udf.CIQ(F32,"IQ_CLOSEPRICE",$E$3,"USD")</f>
        <v>-4.2800000000000011</v>
      </c>
      <c r="H32" s="9">
        <f>VLOOKUP(F32,'08_05_2025_agix_holdings'!$D$3:$F$48,3,FALSE)/$P$2</f>
        <v>6.6703893273770765E-3</v>
      </c>
      <c r="I32" s="2">
        <f t="shared" si="2"/>
        <v>-2.8549266321173893E-2</v>
      </c>
      <c r="J32" s="2">
        <f t="shared" si="0"/>
        <v>6.6924834911774381E-3</v>
      </c>
      <c r="K32" s="6" cm="1">
        <f t="array" ref="K32">_xll.ciqfunctions.udf.CIQ(F32,"IQ_CLOSEPRICE",$E$2,"USD")</f>
        <v>182.68</v>
      </c>
      <c r="L32" s="6">
        <f t="shared" si="1"/>
        <v>1.2185467223252444</v>
      </c>
      <c r="M32" s="2">
        <f t="shared" si="3"/>
        <v>1.2225828841682944</v>
      </c>
      <c r="N32" s="2"/>
      <c r="O32" s="2"/>
      <c r="P32" s="2"/>
    </row>
    <row r="33" spans="1:16" x14ac:dyDescent="0.25">
      <c r="A33" s="2" t="s">
        <v>68</v>
      </c>
      <c r="B33" s="2" t="s">
        <v>16</v>
      </c>
      <c r="C33" s="7">
        <f>VLOOKUP(A33,CHOOSE({1,2},F33:F77,J33:J77),2,FALSE)</f>
        <v>7.7864934454200431E-3</v>
      </c>
      <c r="D33" s="8" t="s">
        <v>69</v>
      </c>
      <c r="E33" s="2"/>
      <c r="F33" s="2" t="s">
        <v>68</v>
      </c>
      <c r="G33" s="2" cm="1">
        <f t="array" ref="G33">_xll.ciqfunctions.udf.CIQ(F33,"IQ_CLOSEPRICE",$E$2,"USD")-_xll.ciqfunctions.udf.CIQ(F33,"IQ_CLOSEPRICE",$E$3,"USD")</f>
        <v>-1.2399999999999949</v>
      </c>
      <c r="H33" s="9">
        <f>VLOOKUP(F33,'08_05_2025_agix_holdings'!$D$3:$F$48,3,FALSE)/$P$2</f>
        <v>7.7607875827398675E-3</v>
      </c>
      <c r="I33" s="2">
        <f t="shared" si="2"/>
        <v>-9.6233766025973968E-3</v>
      </c>
      <c r="J33" s="2">
        <f t="shared" si="0"/>
        <v>7.7864934454200431E-3</v>
      </c>
      <c r="K33" s="6" cm="1">
        <f t="array" ref="K33">_xll.ciqfunctions.udf.CIQ(F33,"IQ_CLOSEPRICE",$E$2,"USD")</f>
        <v>57.34</v>
      </c>
      <c r="L33" s="6">
        <f t="shared" si="1"/>
        <v>0.44500355999430402</v>
      </c>
      <c r="M33" s="2">
        <f t="shared" si="3"/>
        <v>0.44647753416038533</v>
      </c>
      <c r="N33" s="2"/>
      <c r="O33" s="2"/>
      <c r="P33" s="2"/>
    </row>
    <row r="34" spans="1:16" x14ac:dyDescent="0.25">
      <c r="A34" s="2" t="s">
        <v>70</v>
      </c>
      <c r="B34" s="2" t="s">
        <v>4</v>
      </c>
      <c r="C34" s="7">
        <f>VLOOKUP(A34,CHOOSE({1,2},F34:F78,J34:J78),2,FALSE)</f>
        <v>2.1013338666229947E-3</v>
      </c>
      <c r="D34" s="8" t="s">
        <v>71</v>
      </c>
      <c r="E34" s="2"/>
      <c r="F34" s="2" t="s">
        <v>70</v>
      </c>
      <c r="G34" s="2" cm="1">
        <f t="array" ref="G34">_xll.ciqfunctions.udf.CIQ(F34,"IQ_CLOSEPRICE",$E$2,"USD")-_xll.ciqfunctions.udf.CIQ(F34,"IQ_CLOSEPRICE",$E$3,"USD")</f>
        <v>0.40999999999999659</v>
      </c>
      <c r="H34" s="9">
        <f>VLOOKUP(F34,'08_05_2025_agix_holdings'!$D$3:$F$48,3,FALSE)/$P$2</f>
        <v>2.0943966489653616E-3</v>
      </c>
      <c r="I34" s="2">
        <f t="shared" si="2"/>
        <v>8.5870262607579107E-4</v>
      </c>
      <c r="J34" s="2">
        <f t="shared" si="0"/>
        <v>2.1013338666229947E-3</v>
      </c>
      <c r="K34" s="6" cm="1">
        <f t="array" ref="K34">_xll.ciqfunctions.udf.CIQ(F34,"IQ_CLOSEPRICE",$E$2,"USD")</f>
        <v>147.97</v>
      </c>
      <c r="L34" s="6">
        <f t="shared" si="1"/>
        <v>0.30990787214740456</v>
      </c>
      <c r="M34" s="2">
        <f t="shared" si="3"/>
        <v>0.3109343722442045</v>
      </c>
      <c r="N34" s="2"/>
      <c r="O34" s="2"/>
      <c r="P34" s="2"/>
    </row>
    <row r="35" spans="1:16" x14ac:dyDescent="0.25">
      <c r="A35" s="2" t="s">
        <v>72</v>
      </c>
      <c r="B35" s="2" t="s">
        <v>13</v>
      </c>
      <c r="C35" s="7">
        <f>VLOOKUP(A35,CHOOSE({1,2},F35:F79,J35:J79),2,FALSE)</f>
        <v>7.3691162068241847E-3</v>
      </c>
      <c r="D35" s="8" t="s">
        <v>73</v>
      </c>
      <c r="E35" s="2"/>
      <c r="F35" s="2" t="s">
        <v>72</v>
      </c>
      <c r="G35" s="2" cm="1">
        <f t="array" ref="G35">_xll.ciqfunctions.udf.CIQ(F35,"IQ_CLOSEPRICE",$E$2,"USD")-_xll.ciqfunctions.udf.CIQ(F35,"IQ_CLOSEPRICE",$E$3,"USD")</f>
        <v>2.0300000000000011</v>
      </c>
      <c r="H35" s="9">
        <f>VLOOKUP(F35,'08_05_2025_agix_holdings'!$D$3:$F$48,3,FALSE)/$P$2</f>
        <v>7.3447882483388023E-3</v>
      </c>
      <c r="I35" s="2">
        <f t="shared" si="2"/>
        <v>1.4909920144127778E-2</v>
      </c>
      <c r="J35" s="2">
        <f t="shared" si="0"/>
        <v>7.3691162068241847E-3</v>
      </c>
      <c r="K35" s="6" cm="1">
        <f t="array" ref="K35">_xll.ciqfunctions.udf.CIQ(F35,"IQ_CLOSEPRICE",$E$2,"USD")</f>
        <v>130.74</v>
      </c>
      <c r="L35" s="6">
        <f t="shared" si="1"/>
        <v>0.96025761558781508</v>
      </c>
      <c r="M35" s="2">
        <f t="shared" si="3"/>
        <v>0.96343825288019402</v>
      </c>
      <c r="N35" s="2"/>
      <c r="O35" s="2"/>
      <c r="P35" s="2"/>
    </row>
    <row r="36" spans="1:16" x14ac:dyDescent="0.25">
      <c r="A36" s="2" t="s">
        <v>74</v>
      </c>
      <c r="B36" s="2" t="s">
        <v>13</v>
      </c>
      <c r="C36" s="7">
        <f>VLOOKUP(A36,CHOOSE({1,2},F36:F80,J36:J80),2,FALSE)</f>
        <v>2.6912805404075255E-3</v>
      </c>
      <c r="D36" s="8" t="s">
        <v>75</v>
      </c>
      <c r="E36" s="2"/>
      <c r="F36" s="2" t="s">
        <v>74</v>
      </c>
      <c r="G36" s="2" cm="1">
        <f t="array" ref="G36">_xll.ciqfunctions.udf.CIQ(F36,"IQ_CLOSEPRICE",$E$2,"USD")-_xll.ciqfunctions.udf.CIQ(F36,"IQ_CLOSEPRICE",$E$3,"USD")</f>
        <v>-2.6289099999999621</v>
      </c>
      <c r="H36" s="9">
        <f>VLOOKUP(F36,'08_05_2025_agix_holdings'!$D$3:$F$48,3,FALSE)/$P$2</f>
        <v>2.6823957081668669E-3</v>
      </c>
      <c r="I36" s="2">
        <f t="shared" si="2"/>
        <v>-7.0517769011568567E-3</v>
      </c>
      <c r="J36" s="2">
        <f t="shared" si="0"/>
        <v>2.6912805404075255E-3</v>
      </c>
      <c r="K36" s="6" cm="1">
        <f t="array" ref="K36">_xll.ciqfunctions.udf.CIQ(F36,"IQ_CLOSEPRICE",$E$2,"USD")</f>
        <v>289.13497000000001</v>
      </c>
      <c r="L36" s="6">
        <f t="shared" si="1"/>
        <v>0.77557440260895583</v>
      </c>
      <c r="M36" s="2">
        <f t="shared" si="3"/>
        <v>0.77814331831231365</v>
      </c>
      <c r="N36" s="2"/>
      <c r="O36" s="2"/>
      <c r="P36" s="2"/>
    </row>
    <row r="37" spans="1:16" x14ac:dyDescent="0.25">
      <c r="A37" s="2" t="s">
        <v>76</v>
      </c>
      <c r="B37" s="2" t="s">
        <v>13</v>
      </c>
      <c r="C37" s="7">
        <f>VLOOKUP(A37,CHOOSE({1,2},F37:F81,J37:J81),2,FALSE)</f>
        <v>5.1313320891217748E-3</v>
      </c>
      <c r="D37" s="8" t="s">
        <v>77</v>
      </c>
      <c r="E37" s="2"/>
      <c r="F37" s="2" t="s">
        <v>76</v>
      </c>
      <c r="G37" s="2" cm="1">
        <f t="array" ref="G37">_xll.ciqfunctions.udf.CIQ(F37,"IQ_CLOSEPRICE",$E$2,"USD")-_xll.ciqfunctions.udf.CIQ(F37,"IQ_CLOSEPRICE",$E$3,"USD")</f>
        <v>-2.1100000000000136</v>
      </c>
      <c r="H37" s="9">
        <f>VLOOKUP(F37,'08_05_2025_agix_holdings'!$D$3:$F$48,3,FALSE)/$P$2</f>
        <v>5.1143918169730927E-3</v>
      </c>
      <c r="I37" s="2">
        <f t="shared" si="2"/>
        <v>-1.0791366733813295E-2</v>
      </c>
      <c r="J37" s="2">
        <f t="shared" si="0"/>
        <v>5.1313320891217748E-3</v>
      </c>
      <c r="K37" s="6" cm="1">
        <f t="array" ref="K37">_xll.ciqfunctions.udf.CIQ(F37,"IQ_CLOSEPRICE",$E$2,"USD")</f>
        <v>147.5</v>
      </c>
      <c r="L37" s="6">
        <f t="shared" si="1"/>
        <v>0.75437279300353122</v>
      </c>
      <c r="M37" s="2">
        <f t="shared" si="3"/>
        <v>0.75687148314546182</v>
      </c>
      <c r="N37" s="2"/>
      <c r="O37" s="2"/>
      <c r="P37" s="2"/>
    </row>
    <row r="38" spans="1:16" x14ac:dyDescent="0.25">
      <c r="A38" s="2" t="s">
        <v>78</v>
      </c>
      <c r="B38" s="2" t="s">
        <v>16</v>
      </c>
      <c r="C38" s="7">
        <f>VLOOKUP(A38,CHOOSE({1,2},F38:F82,J38:J82),2,FALSE)</f>
        <v>3.3181490468370744E-3</v>
      </c>
      <c r="D38" s="8" t="s">
        <v>79</v>
      </c>
      <c r="E38" s="2"/>
      <c r="F38" s="2" t="s">
        <v>78</v>
      </c>
      <c r="G38" s="2" cm="1">
        <f t="array" ref="G38">_xll.ciqfunctions.udf.CIQ(F38,"IQ_CLOSEPRICE",$E$2,"USD")-_xll.ciqfunctions.udf.CIQ(F38,"IQ_CLOSEPRICE",$E$3,"USD")</f>
        <v>7.00000000000216E-2</v>
      </c>
      <c r="H38" s="9">
        <f>VLOOKUP(F38,'08_05_2025_agix_holdings'!$D$3:$F$48,3,FALSE)/$P$2</f>
        <v>3.3071947084884665E-3</v>
      </c>
      <c r="I38" s="2">
        <f t="shared" si="2"/>
        <v>2.315036295942641E-4</v>
      </c>
      <c r="J38" s="2">
        <f t="shared" si="0"/>
        <v>3.3181490468370744E-3</v>
      </c>
      <c r="K38" s="6" cm="1">
        <f t="array" ref="K38">_xll.ciqfunctions.udf.CIQ(F38,"IQ_CLOSEPRICE",$E$2,"USD")</f>
        <v>191.8</v>
      </c>
      <c r="L38" s="6">
        <f t="shared" si="1"/>
        <v>0.63431994508808787</v>
      </c>
      <c r="M38" s="2">
        <f t="shared" si="3"/>
        <v>0.63642098718335094</v>
      </c>
      <c r="N38" s="2"/>
      <c r="O38" s="2"/>
      <c r="P38" s="2"/>
    </row>
    <row r="39" spans="1:16" x14ac:dyDescent="0.25">
      <c r="A39" s="2" t="s">
        <v>80</v>
      </c>
      <c r="B39" s="2" t="s">
        <v>4</v>
      </c>
      <c r="C39" s="7">
        <f>VLOOKUP(A39,CHOOSE({1,2},F39:F83,J39:J83),2,FALSE)</f>
        <v>6.4292147714477429E-4</v>
      </c>
      <c r="D39" s="8" t="s">
        <v>81</v>
      </c>
      <c r="E39" s="2"/>
      <c r="F39" s="2" t="s">
        <v>80</v>
      </c>
      <c r="G39" s="2" cm="1">
        <f t="array" ref="G39">_xll.ciqfunctions.udf.CIQ(F39,"IQ_CLOSEPRICE",$E$2,"USD")-_xll.ciqfunctions.udf.CIQ(F39,"IQ_CLOSEPRICE",$E$3,"USD")</f>
        <v>-3.2999999999999545</v>
      </c>
      <c r="H39" s="9">
        <f>VLOOKUP(F39,'08_05_2025_agix_holdings'!$D$3:$F$48,3,FALSE)/$P$2</f>
        <v>6.4079897472164046E-4</v>
      </c>
      <c r="I39" s="2">
        <f t="shared" si="2"/>
        <v>-2.1146366165813845E-3</v>
      </c>
      <c r="J39" s="2">
        <f t="shared" si="0"/>
        <v>6.4292147714477429E-4</v>
      </c>
      <c r="K39" s="6" cm="1">
        <f t="array" ref="K39">_xll.ciqfunctions.udf.CIQ(F39,"IQ_CLOSEPRICE",$E$2,"USD")</f>
        <v>616.12</v>
      </c>
      <c r="L39" s="6">
        <f t="shared" si="1"/>
        <v>0.39480906430549711</v>
      </c>
      <c r="M39" s="2">
        <f t="shared" si="3"/>
        <v>0.39611678049843835</v>
      </c>
      <c r="N39" s="2"/>
      <c r="O39" s="2"/>
      <c r="P39" s="2"/>
    </row>
    <row r="40" spans="1:16" x14ac:dyDescent="0.25">
      <c r="A40" s="2" t="s">
        <v>82</v>
      </c>
      <c r="B40" s="2" t="s">
        <v>13</v>
      </c>
      <c r="C40" s="7">
        <f>VLOOKUP(A40,CHOOSE({1,2},F40:F84,J40:J84),2,FALSE)</f>
        <v>2.4007217704619475E-3</v>
      </c>
      <c r="D40" s="8" t="s">
        <v>83</v>
      </c>
      <c r="E40" s="2"/>
      <c r="F40" s="2" t="s">
        <v>82</v>
      </c>
      <c r="G40" s="2" cm="1">
        <f t="array" ref="G40">_xll.ciqfunctions.udf.CIQ(F40,"IQ_CLOSEPRICE",$E$2,"USD")-_xll.ciqfunctions.udf.CIQ(F40,"IQ_CLOSEPRICE",$E$3,"USD")</f>
        <v>-8.7800000000000011</v>
      </c>
      <c r="H40" s="9">
        <f>VLOOKUP(F40,'08_05_2025_agix_holdings'!$D$3:$F$48,3,FALSE)/$P$2</f>
        <v>2.3927961715261258E-3</v>
      </c>
      <c r="I40" s="2">
        <f t="shared" si="2"/>
        <v>-2.1008750385999388E-2</v>
      </c>
      <c r="J40" s="2">
        <f t="shared" si="0"/>
        <v>2.4007217704619475E-3</v>
      </c>
      <c r="K40" s="6" cm="1">
        <f t="array" ref="K40">_xll.ciqfunctions.udf.CIQ(F40,"IQ_CLOSEPRICE",$E$2,"USD")</f>
        <v>159.28</v>
      </c>
      <c r="L40" s="6">
        <f t="shared" si="1"/>
        <v>0.3811245742006813</v>
      </c>
      <c r="M40" s="2">
        <f t="shared" si="3"/>
        <v>0.38238696359917901</v>
      </c>
      <c r="N40" s="2"/>
      <c r="O40" s="2"/>
      <c r="P40" s="2"/>
    </row>
    <row r="41" spans="1:16" x14ac:dyDescent="0.25">
      <c r="A41" s="2" t="s">
        <v>84</v>
      </c>
      <c r="B41" s="2" t="s">
        <v>13</v>
      </c>
      <c r="C41" s="7">
        <f>VLOOKUP(A41,CHOOSE({1,2},F41:F85,J41:J85),2,FALSE)</f>
        <v>9.8171942408960457E-3</v>
      </c>
      <c r="D41" s="2" t="s">
        <v>85</v>
      </c>
      <c r="E41" s="2"/>
      <c r="F41" s="2" t="s">
        <v>84</v>
      </c>
      <c r="G41" s="2" cm="1">
        <f t="array" ref="G41">_xll.ciqfunctions.udf.CIQ(F41,"IQ_CLOSEPRICE",$E$2,"USD")-_xll.ciqfunctions.udf.CIQ(F41,"IQ_CLOSEPRICE",$E$3,"USD")</f>
        <v>-4.9999999999997158E-2</v>
      </c>
      <c r="H41" s="9">
        <f>VLOOKUP(F41,'08_05_2025_agix_holdings'!$D$3:$F$48,3,FALSE)/$P$2</f>
        <v>9.7847843443450485E-3</v>
      </c>
      <c r="I41" s="2">
        <f t="shared" si="2"/>
        <v>-4.892392172172246E-4</v>
      </c>
      <c r="J41" s="2">
        <f t="shared" si="0"/>
        <v>9.8171942408960457E-3</v>
      </c>
      <c r="K41" s="6" cm="1">
        <f t="array" ref="K41">_xll.ciqfunctions.udf.CIQ(F41,"IQ_CLOSEPRICE",$E$2,"USD")</f>
        <v>60.82</v>
      </c>
      <c r="L41" s="6">
        <f t="shared" si="1"/>
        <v>0.59511058382306581</v>
      </c>
      <c r="M41" s="2">
        <f t="shared" si="3"/>
        <v>0.59708175373129746</v>
      </c>
      <c r="N41" s="2"/>
      <c r="O41" s="2"/>
      <c r="P41" s="2"/>
    </row>
    <row r="42" spans="1:16" x14ac:dyDescent="0.25">
      <c r="A42" s="2" t="s">
        <v>86</v>
      </c>
      <c r="B42" s="2" t="s">
        <v>16</v>
      </c>
      <c r="C42" s="7">
        <f>VLOOKUP(A42,CHOOSE({1,2},F42:F86,J42:J86),2,FALSE)</f>
        <v>3.0035108208186579E-3</v>
      </c>
      <c r="D42" s="2" t="s">
        <v>87</v>
      </c>
      <c r="E42" s="2"/>
      <c r="F42" s="2" t="s">
        <v>86</v>
      </c>
      <c r="G42" s="2" cm="1">
        <f t="array" ref="G42">_xll.ciqfunctions.udf.CIQ(F42,"IQ_CLOSEPRICE",$E$2,"USD")-_xll.ciqfunctions.udf.CIQ(F42,"IQ_CLOSEPRICE",$E$3,"USD")</f>
        <v>9.3799999999999955</v>
      </c>
      <c r="H42" s="9">
        <f>VLOOKUP(F42,'08_05_2025_agix_holdings'!$D$3:$F$48,3,FALSE)/$P$2</f>
        <v>2.9935952102476634E-3</v>
      </c>
      <c r="I42" s="2">
        <f t="shared" si="2"/>
        <v>2.8079923072123068E-2</v>
      </c>
      <c r="J42" s="2">
        <f t="shared" si="0"/>
        <v>3.0035108208186579E-3</v>
      </c>
      <c r="K42" s="6" cm="1">
        <f t="array" ref="K42">_xll.ciqfunctions.udf.CIQ(F42,"IQ_CLOSEPRICE",$E$2,"USD")</f>
        <v>339.03</v>
      </c>
      <c r="L42" s="6">
        <f t="shared" si="1"/>
        <v>1.0149185841302653</v>
      </c>
      <c r="M42" s="2">
        <f t="shared" si="3"/>
        <v>1.0182802735821495</v>
      </c>
      <c r="N42" s="2"/>
      <c r="O42" s="2"/>
      <c r="P42" s="2"/>
    </row>
    <row r="43" spans="1:16" x14ac:dyDescent="0.25">
      <c r="A43" s="2" t="s">
        <v>88</v>
      </c>
      <c r="B43" s="2" t="s">
        <v>4</v>
      </c>
      <c r="C43" s="7">
        <f>VLOOKUP(A43,CHOOSE({1,2},F43:F87,J43:J87),2,FALSE)</f>
        <v>4.0100320846632861E-3</v>
      </c>
      <c r="D43" s="2" t="s">
        <v>89</v>
      </c>
      <c r="E43" s="2"/>
      <c r="F43" s="2" t="s">
        <v>88</v>
      </c>
      <c r="G43" s="2" cm="1">
        <f t="array" ref="G43">_xll.ciqfunctions.udf.CIQ(F43,"IQ_CLOSEPRICE",$E$2,"USD")-_xll.ciqfunctions.udf.CIQ(F43,"IQ_CLOSEPRICE",$E$3,"USD")</f>
        <v>-9.9999999999994316E-2</v>
      </c>
      <c r="H43" s="9">
        <f>VLOOKUP(F43,'08_05_2025_agix_holdings'!$D$3:$F$48,3,FALSE)/$P$2</f>
        <v>3.9967936051302317E-3</v>
      </c>
      <c r="I43" s="2">
        <f t="shared" si="2"/>
        <v>-3.9967936051300048E-4</v>
      </c>
      <c r="J43" s="2">
        <f t="shared" si="0"/>
        <v>4.0100320846632861E-3</v>
      </c>
      <c r="K43" s="6" cm="1">
        <f t="array" ref="K43">_xll.ciqfunctions.udf.CIQ(F43,"IQ_CLOSEPRICE",$E$2,"USD")</f>
        <v>139.83000000000001</v>
      </c>
      <c r="L43" s="6">
        <f t="shared" si="1"/>
        <v>0.5588716498053603</v>
      </c>
      <c r="M43" s="2">
        <f t="shared" si="3"/>
        <v>0.5607227863984674</v>
      </c>
      <c r="N43" s="2"/>
      <c r="O43" s="2"/>
      <c r="P43" s="2"/>
    </row>
    <row r="44" spans="1:16" x14ac:dyDescent="0.25">
      <c r="A44" s="2" t="s">
        <v>90</v>
      </c>
      <c r="B44" s="2" t="s">
        <v>13</v>
      </c>
      <c r="C44" s="7">
        <f>VLOOKUP(A44,CHOOSE({1,2},F44:F88,J44:J88),2,FALSE)</f>
        <v>2.0587934942276477E-3</v>
      </c>
      <c r="D44" s="2" t="s">
        <v>91</v>
      </c>
      <c r="E44" s="2"/>
      <c r="F44" s="2" t="s">
        <v>90</v>
      </c>
      <c r="G44" s="2" cm="1">
        <f t="array" ref="G44">_xll.ciqfunctions.udf.CIQ(F44,"IQ_CLOSEPRICE",$E$2,"USD")-_xll.ciqfunctions.udf.CIQ(F44,"IQ_CLOSEPRICE",$E$3,"USD")</f>
        <v>-8.3799999999999955</v>
      </c>
      <c r="H44" s="9">
        <f>VLOOKUP(F44,'08_05_2025_agix_holdings'!$D$3:$F$48,3,FALSE)/$P$2</f>
        <v>2.0519967168052531E-3</v>
      </c>
      <c r="I44" s="2">
        <f t="shared" si="2"/>
        <v>-1.719573248682801E-2</v>
      </c>
      <c r="J44" s="2">
        <f t="shared" si="0"/>
        <v>2.0587934942276477E-3</v>
      </c>
      <c r="K44" s="6" cm="1">
        <f t="array" ref="K44">_xll.ciqfunctions.udf.CIQ(F44,"IQ_CLOSEPRICE",$E$2,"USD")</f>
        <v>213.69</v>
      </c>
      <c r="L44" s="6">
        <f t="shared" si="1"/>
        <v>0.43849117841411456</v>
      </c>
      <c r="M44" s="2">
        <f t="shared" si="3"/>
        <v>0.43994358178150605</v>
      </c>
      <c r="N44" s="2"/>
      <c r="O44" s="2"/>
      <c r="P44" s="2"/>
    </row>
    <row r="45" spans="1:16" x14ac:dyDescent="0.25">
      <c r="A45" s="2" t="s">
        <v>92</v>
      </c>
      <c r="B45" s="2" t="s">
        <v>16</v>
      </c>
      <c r="C45" s="7">
        <f>VLOOKUP(A45,CHOOSE({1,2},F45:F89,J45:J89),2,FALSE)</f>
        <v>1.6446268497748344E-3</v>
      </c>
      <c r="D45" s="2" t="s">
        <v>93</v>
      </c>
      <c r="E45" s="2"/>
      <c r="F45" s="2" t="s">
        <v>92</v>
      </c>
      <c r="G45" s="2" cm="1">
        <f t="array" ref="G45">_xll.ciqfunctions.udf.CIQ(F45,"IQ_CLOSEPRICE",$E$2,"USD")-_xll.ciqfunctions.udf.CIQ(F45,"IQ_CLOSEPRICE",$E$3,"USD")</f>
        <v>1.4850000000000136</v>
      </c>
      <c r="H45" s="9">
        <f>VLOOKUP(F45,'08_05_2025_agix_holdings'!$D$3:$F$48,3,FALSE)/$P$2</f>
        <v>1.6391973772841963E-3</v>
      </c>
      <c r="I45" s="2">
        <f t="shared" si="2"/>
        <v>2.434208105267054E-3</v>
      </c>
      <c r="J45" s="2">
        <f t="shared" si="0"/>
        <v>1.6446268497748344E-3</v>
      </c>
      <c r="K45" s="6" cm="1">
        <f t="array" ref="K45">_xll.ciqfunctions.udf.CIQ(F45,"IQ_CLOSEPRICE",$E$2,"USD")</f>
        <v>271.18</v>
      </c>
      <c r="L45" s="6">
        <f t="shared" si="1"/>
        <v>0.44451754477192834</v>
      </c>
      <c r="M45" s="2">
        <f t="shared" si="3"/>
        <v>0.44598990912193959</v>
      </c>
      <c r="N45" s="2"/>
      <c r="O45" s="2"/>
      <c r="P45" s="2"/>
    </row>
    <row r="46" spans="1:16" x14ac:dyDescent="0.25">
      <c r="A46" s="2"/>
      <c r="B46" s="2"/>
      <c r="C46" s="2"/>
      <c r="D46" s="2"/>
      <c r="E46" s="2"/>
      <c r="N46" s="2"/>
      <c r="O46" s="2"/>
      <c r="P46" s="2"/>
    </row>
    <row r="47" spans="1:16" x14ac:dyDescent="0.25">
      <c r="I47" s="2"/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62999-B0FF-44F5-A747-2A793E7FABEE}">
  <dimension ref="A1:G51"/>
  <sheetViews>
    <sheetView workbookViewId="0">
      <selection activeCell="B4" sqref="B4"/>
    </sheetView>
  </sheetViews>
  <sheetFormatPr defaultRowHeight="14" x14ac:dyDescent="0.25"/>
  <cols>
    <col min="2" max="2" width="26.54296875" bestFit="1" customWidth="1"/>
    <col min="3" max="3" width="30.54296875" bestFit="1" customWidth="1"/>
    <col min="4" max="4" width="12.453125" bestFit="1" customWidth="1"/>
    <col min="5" max="5" width="13.54296875" bestFit="1" customWidth="1"/>
    <col min="6" max="6" width="8.90625" customWidth="1"/>
    <col min="7" max="7" width="16.81640625" bestFit="1" customWidth="1"/>
  </cols>
  <sheetData>
    <row r="1" spans="1:7" x14ac:dyDescent="0.25">
      <c r="A1" t="s">
        <v>119</v>
      </c>
      <c r="B1" t="s">
        <v>134</v>
      </c>
      <c r="C1" t="s">
        <v>120</v>
      </c>
    </row>
    <row r="2" spans="1:7" x14ac:dyDescent="0.25">
      <c r="A2" t="s">
        <v>94</v>
      </c>
      <c r="B2" t="s">
        <v>95</v>
      </c>
      <c r="C2" t="s">
        <v>96</v>
      </c>
      <c r="D2" t="s">
        <v>0</v>
      </c>
      <c r="E2" t="s">
        <v>135</v>
      </c>
      <c r="F2" t="s">
        <v>97</v>
      </c>
      <c r="G2" t="s">
        <v>98</v>
      </c>
    </row>
    <row r="3" spans="1:7" x14ac:dyDescent="0.25">
      <c r="A3">
        <v>1</v>
      </c>
      <c r="B3" t="s">
        <v>47</v>
      </c>
      <c r="C3">
        <v>7.76</v>
      </c>
      <c r="D3" s="18" t="s">
        <v>192</v>
      </c>
      <c r="E3" t="s">
        <v>136</v>
      </c>
      <c r="F3" s="17">
        <v>4721</v>
      </c>
      <c r="G3" s="17">
        <v>3604295</v>
      </c>
    </row>
    <row r="4" spans="1:7" x14ac:dyDescent="0.25">
      <c r="A4">
        <v>2</v>
      </c>
      <c r="B4" t="s">
        <v>51</v>
      </c>
      <c r="C4">
        <v>5.42</v>
      </c>
      <c r="D4" t="s">
        <v>50</v>
      </c>
      <c r="E4" t="s">
        <v>137</v>
      </c>
      <c r="F4" s="17">
        <v>4774</v>
      </c>
      <c r="G4" s="17">
        <v>2519479</v>
      </c>
    </row>
    <row r="5" spans="1:7" x14ac:dyDescent="0.25">
      <c r="A5">
        <v>3</v>
      </c>
      <c r="B5" t="s">
        <v>61</v>
      </c>
      <c r="C5">
        <v>4.84</v>
      </c>
      <c r="D5" t="s">
        <v>60</v>
      </c>
      <c r="E5" t="s">
        <v>138</v>
      </c>
      <c r="F5" s="17">
        <v>12610</v>
      </c>
      <c r="G5" s="17">
        <v>2247859</v>
      </c>
    </row>
    <row r="6" spans="1:7" x14ac:dyDescent="0.25">
      <c r="A6">
        <v>4</v>
      </c>
      <c r="B6" t="s">
        <v>17</v>
      </c>
      <c r="C6">
        <v>4.71</v>
      </c>
      <c r="D6" t="s">
        <v>15</v>
      </c>
      <c r="E6" t="s">
        <v>139</v>
      </c>
      <c r="F6" s="17">
        <v>10234</v>
      </c>
      <c r="G6" s="17">
        <v>2187518</v>
      </c>
    </row>
    <row r="7" spans="1:7" x14ac:dyDescent="0.25">
      <c r="A7">
        <v>5</v>
      </c>
      <c r="B7" t="s">
        <v>39</v>
      </c>
      <c r="C7">
        <v>3.54</v>
      </c>
      <c r="D7" t="s">
        <v>38</v>
      </c>
      <c r="E7" t="s">
        <v>140</v>
      </c>
      <c r="F7" s="17">
        <v>8440</v>
      </c>
      <c r="G7" s="17">
        <v>1643015</v>
      </c>
    </row>
    <row r="8" spans="1:7" x14ac:dyDescent="0.25">
      <c r="A8">
        <v>6</v>
      </c>
      <c r="B8" t="s">
        <v>100</v>
      </c>
      <c r="C8">
        <v>3.26</v>
      </c>
      <c r="D8" t="s">
        <v>141</v>
      </c>
      <c r="E8" t="s">
        <v>142</v>
      </c>
      <c r="F8" t="s">
        <v>143</v>
      </c>
      <c r="G8" s="17">
        <v>1515465</v>
      </c>
    </row>
    <row r="9" spans="1:7" x14ac:dyDescent="0.25">
      <c r="A9">
        <v>7</v>
      </c>
      <c r="B9" t="s">
        <v>99</v>
      </c>
      <c r="C9">
        <v>3.23</v>
      </c>
      <c r="E9" t="s">
        <v>144</v>
      </c>
      <c r="F9" t="s">
        <v>145</v>
      </c>
      <c r="G9" s="17">
        <v>1500020</v>
      </c>
    </row>
    <row r="10" spans="1:7" x14ac:dyDescent="0.25">
      <c r="A10">
        <v>8</v>
      </c>
      <c r="B10" t="s">
        <v>55</v>
      </c>
      <c r="C10">
        <v>3.16</v>
      </c>
      <c r="D10" t="s">
        <v>54</v>
      </c>
      <c r="E10" t="s">
        <v>146</v>
      </c>
      <c r="F10" s="17">
        <v>26591</v>
      </c>
      <c r="G10" s="17">
        <v>1467025</v>
      </c>
    </row>
    <row r="11" spans="1:7" x14ac:dyDescent="0.25">
      <c r="A11">
        <v>9</v>
      </c>
      <c r="B11" t="s">
        <v>101</v>
      </c>
      <c r="C11">
        <v>3.11</v>
      </c>
      <c r="D11" t="s">
        <v>66</v>
      </c>
      <c r="E11" t="s">
        <v>147</v>
      </c>
      <c r="F11" s="17">
        <v>8338</v>
      </c>
      <c r="G11" s="17">
        <v>1444725</v>
      </c>
    </row>
    <row r="12" spans="1:7" x14ac:dyDescent="0.25">
      <c r="A12">
        <v>10</v>
      </c>
      <c r="B12" t="s">
        <v>11</v>
      </c>
      <c r="C12">
        <v>3.02</v>
      </c>
      <c r="D12" t="s">
        <v>10</v>
      </c>
      <c r="E12" t="s">
        <v>148</v>
      </c>
      <c r="F12" s="17">
        <v>6908</v>
      </c>
      <c r="G12" s="17">
        <v>1401771</v>
      </c>
    </row>
    <row r="13" spans="1:7" x14ac:dyDescent="0.25">
      <c r="A13">
        <v>11</v>
      </c>
      <c r="B13" t="s">
        <v>63</v>
      </c>
      <c r="C13">
        <v>2.97</v>
      </c>
      <c r="D13" t="s">
        <v>62</v>
      </c>
      <c r="E13" t="s">
        <v>149</v>
      </c>
      <c r="F13" s="17">
        <v>5392</v>
      </c>
      <c r="G13" s="17">
        <v>1378573</v>
      </c>
    </row>
    <row r="14" spans="1:7" x14ac:dyDescent="0.25">
      <c r="A14">
        <v>12</v>
      </c>
      <c r="B14" t="s">
        <v>25</v>
      </c>
      <c r="C14">
        <v>2.79</v>
      </c>
      <c r="D14" t="s">
        <v>24</v>
      </c>
      <c r="E14" t="s">
        <v>150</v>
      </c>
      <c r="F14" s="17">
        <v>4418</v>
      </c>
      <c r="G14" s="17">
        <v>1294165</v>
      </c>
    </row>
    <row r="15" spans="1:7" x14ac:dyDescent="0.25">
      <c r="A15">
        <v>13</v>
      </c>
      <c r="B15" t="s">
        <v>102</v>
      </c>
      <c r="C15">
        <v>2.5099999999999998</v>
      </c>
      <c r="D15" t="s">
        <v>72</v>
      </c>
      <c r="E15" t="s">
        <v>151</v>
      </c>
      <c r="F15" s="17">
        <v>9181</v>
      </c>
      <c r="G15" s="17">
        <v>1166997</v>
      </c>
    </row>
    <row r="16" spans="1:7" x14ac:dyDescent="0.25">
      <c r="A16">
        <v>14</v>
      </c>
      <c r="B16" t="s">
        <v>87</v>
      </c>
      <c r="C16">
        <v>2.4900000000000002</v>
      </c>
      <c r="D16" t="s">
        <v>86</v>
      </c>
      <c r="E16" t="s">
        <v>152</v>
      </c>
      <c r="F16" s="17">
        <v>3742</v>
      </c>
      <c r="G16" s="17">
        <v>1155230</v>
      </c>
    </row>
    <row r="17" spans="1:7" x14ac:dyDescent="0.25">
      <c r="A17">
        <v>15</v>
      </c>
      <c r="B17" t="s">
        <v>57</v>
      </c>
      <c r="C17">
        <v>2.38</v>
      </c>
      <c r="D17" t="s">
        <v>56</v>
      </c>
      <c r="E17" t="s">
        <v>153</v>
      </c>
      <c r="F17" s="17">
        <v>5312</v>
      </c>
      <c r="G17" s="17">
        <v>1103887</v>
      </c>
    </row>
    <row r="18" spans="1:7" x14ac:dyDescent="0.25">
      <c r="A18">
        <v>16</v>
      </c>
      <c r="B18" t="s">
        <v>29</v>
      </c>
      <c r="C18">
        <v>2.37</v>
      </c>
      <c r="D18" t="s">
        <v>28</v>
      </c>
      <c r="E18" t="s">
        <v>154</v>
      </c>
      <c r="F18" s="17">
        <v>4451</v>
      </c>
      <c r="G18" s="17">
        <v>1101578</v>
      </c>
    </row>
    <row r="19" spans="1:7" x14ac:dyDescent="0.25">
      <c r="A19">
        <v>17</v>
      </c>
      <c r="B19" t="s">
        <v>103</v>
      </c>
      <c r="C19">
        <v>2.3199999999999998</v>
      </c>
      <c r="D19" t="s">
        <v>6</v>
      </c>
      <c r="E19" t="s">
        <v>155</v>
      </c>
      <c r="F19" s="17">
        <v>28000</v>
      </c>
      <c r="G19" s="17">
        <v>1076401</v>
      </c>
    </row>
    <row r="20" spans="1:7" x14ac:dyDescent="0.25">
      <c r="A20">
        <v>18</v>
      </c>
      <c r="B20" t="s">
        <v>59</v>
      </c>
      <c r="C20">
        <v>2.31</v>
      </c>
      <c r="D20" t="s">
        <v>58</v>
      </c>
      <c r="E20" t="s">
        <v>156</v>
      </c>
      <c r="F20" s="17">
        <v>1187</v>
      </c>
      <c r="G20" s="17">
        <v>1074377</v>
      </c>
    </row>
    <row r="21" spans="1:7" x14ac:dyDescent="0.25">
      <c r="A21">
        <v>19</v>
      </c>
      <c r="B21" t="s">
        <v>75</v>
      </c>
      <c r="C21">
        <v>2.06</v>
      </c>
      <c r="D21" t="s">
        <v>74</v>
      </c>
      <c r="E21" t="s">
        <v>157</v>
      </c>
      <c r="F21" s="17">
        <v>3353</v>
      </c>
      <c r="G21" s="17">
        <v>956532</v>
      </c>
    </row>
    <row r="22" spans="1:7" x14ac:dyDescent="0.25">
      <c r="A22">
        <v>20</v>
      </c>
      <c r="B22" t="s">
        <v>5</v>
      </c>
      <c r="C22">
        <v>1.9</v>
      </c>
      <c r="D22" t="s">
        <v>3</v>
      </c>
      <c r="E22" t="s">
        <v>158</v>
      </c>
      <c r="F22" s="17">
        <v>4645</v>
      </c>
      <c r="G22" s="17">
        <v>881687</v>
      </c>
    </row>
    <row r="23" spans="1:7" x14ac:dyDescent="0.25">
      <c r="A23">
        <v>21</v>
      </c>
      <c r="B23" t="s">
        <v>79</v>
      </c>
      <c r="C23">
        <v>1.83</v>
      </c>
      <c r="D23" t="s">
        <v>78</v>
      </c>
      <c r="E23" t="s">
        <v>159</v>
      </c>
      <c r="F23" s="17">
        <v>4134</v>
      </c>
      <c r="G23" s="17">
        <v>850653</v>
      </c>
    </row>
    <row r="24" spans="1:7" x14ac:dyDescent="0.25">
      <c r="A24">
        <v>22</v>
      </c>
      <c r="B24" t="s">
        <v>104</v>
      </c>
      <c r="C24">
        <v>1.76</v>
      </c>
      <c r="D24" t="s">
        <v>30</v>
      </c>
      <c r="E24" t="s">
        <v>160</v>
      </c>
      <c r="F24" s="17">
        <v>6144</v>
      </c>
      <c r="G24" s="17">
        <v>816783</v>
      </c>
    </row>
    <row r="25" spans="1:7" x14ac:dyDescent="0.25">
      <c r="A25">
        <v>23</v>
      </c>
      <c r="B25" t="s">
        <v>105</v>
      </c>
      <c r="C25">
        <v>1.75</v>
      </c>
      <c r="D25" t="s">
        <v>76</v>
      </c>
      <c r="E25" t="s">
        <v>161</v>
      </c>
      <c r="F25" s="17">
        <v>6393</v>
      </c>
      <c r="G25" s="17">
        <v>812301</v>
      </c>
    </row>
    <row r="26" spans="1:7" x14ac:dyDescent="0.25">
      <c r="A26">
        <v>24</v>
      </c>
      <c r="B26" t="s">
        <v>14</v>
      </c>
      <c r="C26">
        <v>1.64</v>
      </c>
      <c r="D26" t="s">
        <v>12</v>
      </c>
      <c r="E26" t="s">
        <v>162</v>
      </c>
      <c r="F26" s="17">
        <v>2253</v>
      </c>
      <c r="G26" s="17">
        <v>763181</v>
      </c>
    </row>
    <row r="27" spans="1:7" x14ac:dyDescent="0.25">
      <c r="A27">
        <v>25</v>
      </c>
      <c r="B27" t="s">
        <v>37</v>
      </c>
      <c r="C27">
        <v>1.56</v>
      </c>
      <c r="D27" t="s">
        <v>36</v>
      </c>
      <c r="E27" t="s">
        <v>163</v>
      </c>
      <c r="F27" s="17">
        <v>9045</v>
      </c>
      <c r="G27" s="17">
        <v>724414</v>
      </c>
    </row>
    <row r="28" spans="1:7" x14ac:dyDescent="0.25">
      <c r="A28">
        <v>26</v>
      </c>
      <c r="B28" t="s">
        <v>49</v>
      </c>
      <c r="C28">
        <v>1.55</v>
      </c>
      <c r="D28" t="s">
        <v>48</v>
      </c>
      <c r="E28" t="s">
        <v>164</v>
      </c>
      <c r="F28" s="17">
        <v>9427</v>
      </c>
      <c r="G28" s="17">
        <v>722391</v>
      </c>
    </row>
    <row r="29" spans="1:7" x14ac:dyDescent="0.25">
      <c r="A29">
        <v>27</v>
      </c>
      <c r="B29" t="s">
        <v>85</v>
      </c>
      <c r="C29">
        <v>1.52</v>
      </c>
      <c r="D29" t="s">
        <v>84</v>
      </c>
      <c r="E29" t="s">
        <v>165</v>
      </c>
      <c r="F29" s="17">
        <v>12231</v>
      </c>
      <c r="G29" s="17">
        <v>706218</v>
      </c>
    </row>
    <row r="30" spans="1:7" x14ac:dyDescent="0.25">
      <c r="A30">
        <v>28</v>
      </c>
      <c r="B30" t="s">
        <v>33</v>
      </c>
      <c r="C30">
        <v>1.52</v>
      </c>
      <c r="D30" t="s">
        <v>32</v>
      </c>
      <c r="E30" t="s">
        <v>166</v>
      </c>
      <c r="F30" s="17">
        <v>1864</v>
      </c>
      <c r="G30" s="17">
        <v>704462</v>
      </c>
    </row>
    <row r="31" spans="1:7" x14ac:dyDescent="0.25">
      <c r="A31">
        <v>29</v>
      </c>
      <c r="B31" t="s">
        <v>108</v>
      </c>
      <c r="C31">
        <v>1.5</v>
      </c>
      <c r="D31" t="s">
        <v>34</v>
      </c>
      <c r="E31" t="s">
        <v>167</v>
      </c>
      <c r="F31" s="17">
        <v>2048</v>
      </c>
      <c r="G31" s="17">
        <v>696955</v>
      </c>
    </row>
    <row r="32" spans="1:7" x14ac:dyDescent="0.25">
      <c r="A32">
        <v>30</v>
      </c>
      <c r="B32" t="s">
        <v>106</v>
      </c>
      <c r="C32">
        <v>1.49</v>
      </c>
      <c r="D32" t="s">
        <v>88</v>
      </c>
      <c r="E32" t="s">
        <v>168</v>
      </c>
      <c r="F32" s="17">
        <v>4996</v>
      </c>
      <c r="G32" s="17">
        <v>693245</v>
      </c>
    </row>
    <row r="33" spans="1:7" x14ac:dyDescent="0.25">
      <c r="A33">
        <v>31</v>
      </c>
      <c r="B33" t="s">
        <v>45</v>
      </c>
      <c r="C33">
        <v>1.42</v>
      </c>
      <c r="D33" t="s">
        <v>44</v>
      </c>
      <c r="E33" t="s">
        <v>169</v>
      </c>
      <c r="F33" s="17">
        <v>2897</v>
      </c>
      <c r="G33" s="17">
        <v>661240</v>
      </c>
    </row>
    <row r="34" spans="1:7" x14ac:dyDescent="0.25">
      <c r="A34">
        <v>32</v>
      </c>
      <c r="B34" t="s">
        <v>107</v>
      </c>
      <c r="C34">
        <v>1.39</v>
      </c>
      <c r="D34" t="s">
        <v>42</v>
      </c>
      <c r="E34" t="s">
        <v>170</v>
      </c>
      <c r="F34" s="17">
        <v>18009</v>
      </c>
      <c r="G34" s="17">
        <v>646703</v>
      </c>
    </row>
    <row r="35" spans="1:7" x14ac:dyDescent="0.25">
      <c r="A35">
        <v>33</v>
      </c>
      <c r="B35" t="s">
        <v>19</v>
      </c>
      <c r="C35">
        <v>1.34</v>
      </c>
      <c r="D35" t="s">
        <v>18</v>
      </c>
      <c r="E35" t="s">
        <v>171</v>
      </c>
      <c r="F35" s="17">
        <v>5280</v>
      </c>
      <c r="G35" s="17">
        <v>623674</v>
      </c>
    </row>
    <row r="36" spans="1:7" x14ac:dyDescent="0.25">
      <c r="A36">
        <v>34</v>
      </c>
      <c r="B36" t="s">
        <v>93</v>
      </c>
      <c r="C36">
        <v>1.24</v>
      </c>
      <c r="D36" t="s">
        <v>92</v>
      </c>
      <c r="E36" t="s">
        <v>172</v>
      </c>
      <c r="F36" s="17">
        <v>2049</v>
      </c>
      <c r="G36" s="17">
        <v>577736</v>
      </c>
    </row>
    <row r="37" spans="1:7" x14ac:dyDescent="0.25">
      <c r="A37">
        <v>35</v>
      </c>
      <c r="B37" t="s">
        <v>109</v>
      </c>
      <c r="C37">
        <v>1.24</v>
      </c>
      <c r="D37" t="s">
        <v>90</v>
      </c>
      <c r="E37" t="s">
        <v>173</v>
      </c>
      <c r="F37" s="17">
        <v>2565</v>
      </c>
      <c r="G37" s="17">
        <v>577074</v>
      </c>
    </row>
    <row r="38" spans="1:7" x14ac:dyDescent="0.25">
      <c r="A38">
        <v>36</v>
      </c>
      <c r="B38" t="s">
        <v>23</v>
      </c>
      <c r="C38">
        <v>1.19</v>
      </c>
      <c r="D38" t="s">
        <v>22</v>
      </c>
      <c r="E38" t="s">
        <v>174</v>
      </c>
      <c r="F38">
        <v>804</v>
      </c>
      <c r="G38" s="17">
        <v>555249</v>
      </c>
    </row>
    <row r="39" spans="1:7" x14ac:dyDescent="0.25">
      <c r="A39">
        <v>37</v>
      </c>
      <c r="B39" t="s">
        <v>110</v>
      </c>
      <c r="C39">
        <v>1.19</v>
      </c>
      <c r="D39" t="s">
        <v>82</v>
      </c>
      <c r="E39" t="s">
        <v>175</v>
      </c>
      <c r="F39" s="17">
        <v>2991</v>
      </c>
      <c r="G39" s="17">
        <v>554651</v>
      </c>
    </row>
    <row r="40" spans="1:7" x14ac:dyDescent="0.25">
      <c r="A40">
        <v>38</v>
      </c>
      <c r="B40" t="s">
        <v>111</v>
      </c>
      <c r="C40">
        <v>1.17</v>
      </c>
      <c r="D40" t="s">
        <v>68</v>
      </c>
      <c r="E40" t="s">
        <v>176</v>
      </c>
      <c r="F40" s="17">
        <v>9701</v>
      </c>
      <c r="G40" s="17">
        <v>542965</v>
      </c>
    </row>
    <row r="41" spans="1:7" x14ac:dyDescent="0.25">
      <c r="A41">
        <v>39</v>
      </c>
      <c r="B41" t="s">
        <v>53</v>
      </c>
      <c r="C41">
        <v>1.1299999999999999</v>
      </c>
      <c r="D41" t="s">
        <v>52</v>
      </c>
      <c r="E41" t="s">
        <v>177</v>
      </c>
      <c r="F41" s="17">
        <v>4822</v>
      </c>
      <c r="G41" s="17">
        <v>525887</v>
      </c>
    </row>
    <row r="42" spans="1:7" x14ac:dyDescent="0.25">
      <c r="A42">
        <v>40</v>
      </c>
      <c r="B42" t="s">
        <v>41</v>
      </c>
      <c r="C42">
        <v>1.1000000000000001</v>
      </c>
      <c r="D42" t="s">
        <v>40</v>
      </c>
      <c r="E42" t="s">
        <v>178</v>
      </c>
      <c r="F42" s="17">
        <v>11623</v>
      </c>
      <c r="G42" s="17">
        <v>511412</v>
      </c>
    </row>
    <row r="43" spans="1:7" x14ac:dyDescent="0.25">
      <c r="A43">
        <v>41</v>
      </c>
      <c r="B43" t="s">
        <v>65</v>
      </c>
      <c r="C43">
        <v>1.0900000000000001</v>
      </c>
      <c r="D43" t="s">
        <v>64</v>
      </c>
      <c r="E43" t="s">
        <v>179</v>
      </c>
      <c r="F43" s="17">
        <v>2982</v>
      </c>
      <c r="G43" s="17">
        <v>504226</v>
      </c>
    </row>
    <row r="44" spans="1:7" x14ac:dyDescent="0.25">
      <c r="A44">
        <v>42</v>
      </c>
      <c r="B44" t="s">
        <v>81</v>
      </c>
      <c r="C44">
        <v>1.08</v>
      </c>
      <c r="D44" t="s">
        <v>80</v>
      </c>
      <c r="E44" t="s">
        <v>180</v>
      </c>
      <c r="F44">
        <v>801</v>
      </c>
      <c r="G44" s="17">
        <v>503429</v>
      </c>
    </row>
    <row r="45" spans="1:7" x14ac:dyDescent="0.25">
      <c r="A45">
        <v>43</v>
      </c>
      <c r="B45" t="s">
        <v>112</v>
      </c>
      <c r="C45">
        <v>0.84</v>
      </c>
      <c r="D45" t="s">
        <v>20</v>
      </c>
      <c r="E45" t="s">
        <v>181</v>
      </c>
      <c r="F45" s="17">
        <v>2844</v>
      </c>
      <c r="G45" s="17">
        <v>390282</v>
      </c>
    </row>
    <row r="46" spans="1:7" x14ac:dyDescent="0.25">
      <c r="A46">
        <v>44</v>
      </c>
      <c r="B46" t="s">
        <v>71</v>
      </c>
      <c r="C46">
        <v>0.83</v>
      </c>
      <c r="D46" t="s">
        <v>70</v>
      </c>
      <c r="E46" t="s">
        <v>182</v>
      </c>
      <c r="F46" s="17">
        <v>2618</v>
      </c>
      <c r="G46" s="17">
        <v>384087</v>
      </c>
    </row>
    <row r="47" spans="1:7" x14ac:dyDescent="0.25">
      <c r="A47">
        <v>45</v>
      </c>
      <c r="B47" t="s">
        <v>27</v>
      </c>
      <c r="C47">
        <v>0.73</v>
      </c>
      <c r="D47" t="s">
        <v>26</v>
      </c>
      <c r="E47" t="s">
        <v>183</v>
      </c>
      <c r="F47" s="17">
        <v>19866</v>
      </c>
      <c r="G47" s="17">
        <v>340702</v>
      </c>
    </row>
    <row r="48" spans="1:7" x14ac:dyDescent="0.25">
      <c r="A48">
        <v>46</v>
      </c>
      <c r="B48" t="s">
        <v>113</v>
      </c>
      <c r="C48">
        <v>0.57999999999999996</v>
      </c>
      <c r="D48" t="s">
        <v>8</v>
      </c>
      <c r="E48" t="s">
        <v>184</v>
      </c>
      <c r="F48" s="17">
        <v>6000</v>
      </c>
      <c r="G48" s="17">
        <v>268766</v>
      </c>
    </row>
    <row r="49" spans="1:7" x14ac:dyDescent="0.25">
      <c r="A49">
        <v>47</v>
      </c>
      <c r="B49" t="s">
        <v>185</v>
      </c>
      <c r="C49">
        <v>0.19</v>
      </c>
      <c r="E49" t="s">
        <v>186</v>
      </c>
      <c r="F49" t="s">
        <v>187</v>
      </c>
      <c r="G49" s="17">
        <v>86477</v>
      </c>
    </row>
    <row r="50" spans="1:7" x14ac:dyDescent="0.25">
      <c r="A50">
        <v>48</v>
      </c>
      <c r="B50" t="s">
        <v>188</v>
      </c>
      <c r="C50">
        <v>0</v>
      </c>
      <c r="E50" t="s">
        <v>189</v>
      </c>
      <c r="F50">
        <v>50</v>
      </c>
    </row>
    <row r="51" spans="1:7" x14ac:dyDescent="0.25">
      <c r="A51">
        <v>49</v>
      </c>
      <c r="B51" t="s">
        <v>190</v>
      </c>
      <c r="C51">
        <v>0</v>
      </c>
      <c r="E51" t="s">
        <v>191</v>
      </c>
      <c r="F51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shares</vt:lpstr>
      <vt:lpstr>08_05_2025_agix_holdings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Lareina</dc:creator>
  <cp:lastModifiedBy>DONG Jiayang</cp:lastModifiedBy>
  <dcterms:created xsi:type="dcterms:W3CDTF">2024-06-01T05:50:00Z</dcterms:created>
  <dcterms:modified xsi:type="dcterms:W3CDTF">2025-08-12T03:14:36Z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93EE16AC86484D17AEC76EB7EC8C547C_13</vt:lpwstr>
  </property>
  <property fmtid="{D5CDD505-2E9C-101B-9397-08002B2CF9AE}" pid="3" name="KSOProductBuildVer">
    <vt:lpwstr>2052-12.1.0.20784</vt:lpwstr>
  </property>
</Properties>
</file>