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LZM\Desktop\Shixiang\CIQ\"/>
    </mc:Choice>
  </mc:AlternateContent>
  <xr:revisionPtr revIDLastSave="0" documentId="13_ncr:1_{6F225FCC-7C95-4256-A60D-BD9863D860DD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CIQHiddenCacheSheet" sheetId="21" state="veryHidden" r:id="rId1"/>
    <sheet name="shares" sheetId="1" r:id="rId2"/>
    <sheet name="07_30_2025_agix_holdings" sheetId="15" r:id="rId3"/>
  </sheets>
  <definedNames>
    <definedName name="CIQWBGuid" localSheetId="2" hidden="1">"244e8b9b-9555-43d4-a766-55f71f6305a6"</definedName>
    <definedName name="CIQWBGuid" hidden="1">"ab5a2c4b-f0b7-4517-a02d-fb9efa0796d7"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"07/17/2025 06:52:51"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G44" i="1" a="1"/>
  <c r="G37" i="1" a="1"/>
  <c r="G29" i="1" a="1"/>
  <c r="G21" i="1" a="1"/>
  <c r="G13" i="1" a="1"/>
  <c r="K4" i="1" a="1"/>
  <c r="G26" i="1" a="1"/>
  <c r="K11" i="1" a="1"/>
  <c r="K31" i="1" a="1"/>
  <c r="K16" i="1" a="1"/>
  <c r="K33" i="1" a="1"/>
  <c r="K9" i="1" a="1"/>
  <c r="G18" i="1" a="1"/>
  <c r="K27" i="1" a="1"/>
  <c r="G15" i="1" a="1"/>
  <c r="G3" i="1" a="1"/>
  <c r="G16" i="1" a="1"/>
  <c r="G8" i="1" a="1"/>
  <c r="G9" i="1" a="1"/>
  <c r="K28" i="1" a="1"/>
  <c r="K44" i="1" a="1"/>
  <c r="K37" i="1" a="1"/>
  <c r="K29" i="1" a="1"/>
  <c r="K21" i="1" a="1"/>
  <c r="K13" i="1" a="1"/>
  <c r="G5" i="1" a="1"/>
  <c r="K38" i="1" a="1"/>
  <c r="K14" i="1" a="1"/>
  <c r="K25" i="1" a="1"/>
  <c r="K17" i="1" a="1"/>
  <c r="K6" i="1" a="1"/>
  <c r="G42" i="1" a="1"/>
  <c r="G10" i="1" a="1"/>
  <c r="K19" i="1" a="1"/>
  <c r="K15" i="1" a="1"/>
  <c r="Q7" i="1" a="1"/>
  <c r="K32" i="1" a="1"/>
  <c r="G25" i="1" a="1"/>
  <c r="K36" i="1" a="1"/>
  <c r="K41" i="1" a="1"/>
  <c r="G34" i="1" a="1"/>
  <c r="G2" i="1" a="1"/>
  <c r="K35" i="1" a="1"/>
  <c r="G31" i="1" a="1"/>
  <c r="K7" i="1" a="1"/>
  <c r="G17" i="1" a="1"/>
  <c r="G20" i="1" a="1"/>
  <c r="G45" i="1" a="1"/>
  <c r="G38" i="1" a="1"/>
  <c r="G30" i="1" a="1"/>
  <c r="G22" i="1" a="1"/>
  <c r="G14" i="1" a="1"/>
  <c r="K5" i="1" a="1"/>
  <c r="G23" i="1" a="1"/>
  <c r="G40" i="1" a="1"/>
  <c r="K40" i="1" a="1"/>
  <c r="K20" i="1" a="1"/>
  <c r="K45" i="1" a="1"/>
  <c r="K30" i="1" a="1"/>
  <c r="K22" i="1" a="1"/>
  <c r="G6" i="1" a="1"/>
  <c r="K43" i="1" a="1"/>
  <c r="K23" i="1" a="1"/>
  <c r="G32" i="1" a="1"/>
  <c r="G41" i="1" a="1"/>
  <c r="K8" i="1" a="1"/>
  <c r="G28" i="1" a="1"/>
  <c r="K12" i="1" a="1"/>
  <c r="K42" i="1" a="1"/>
  <c r="K34" i="1" a="1"/>
  <c r="K26" i="1" a="1"/>
  <c r="K18" i="1" a="1"/>
  <c r="K10" i="1" a="1"/>
  <c r="O7" i="1" a="1"/>
  <c r="G7" i="1" a="1"/>
  <c r="K3" i="1" a="1"/>
  <c r="K24" i="1" a="1"/>
  <c r="G36" i="1" a="1"/>
  <c r="G4" i="1" a="1"/>
  <c r="G43" i="1" a="1"/>
  <c r="G35" i="1" a="1"/>
  <c r="G27" i="1" a="1"/>
  <c r="G19" i="1" a="1"/>
  <c r="G11" i="1" a="1"/>
  <c r="K2" i="1" a="1"/>
  <c r="O2" i="1" a="1"/>
  <c r="G39" i="1" a="1"/>
  <c r="K39" i="1" a="1"/>
  <c r="G24" i="1" a="1"/>
  <c r="G33" i="1" a="1"/>
  <c r="G12" i="1" a="1"/>
  <c r="G12" i="1" l="1"/>
  <c r="I12" i="1" s="1"/>
  <c r="G33" i="1"/>
  <c r="I33" i="1" s="1"/>
  <c r="G24" i="1"/>
  <c r="I24" i="1" s="1"/>
  <c r="K39" i="1"/>
  <c r="L39" i="1" s="1"/>
  <c r="G39" i="1"/>
  <c r="I39" i="1" s="1"/>
  <c r="O2" i="1"/>
  <c r="K2" i="1"/>
  <c r="L2" i="1" s="1"/>
  <c r="G11" i="1"/>
  <c r="I11" i="1" s="1"/>
  <c r="G19" i="1"/>
  <c r="I19" i="1" s="1"/>
  <c r="G27" i="1"/>
  <c r="I27" i="1" s="1"/>
  <c r="G35" i="1"/>
  <c r="I35" i="1" s="1"/>
  <c r="G43" i="1"/>
  <c r="I43" i="1" s="1"/>
  <c r="G4" i="1"/>
  <c r="I4" i="1" s="1"/>
  <c r="G36" i="1"/>
  <c r="I36" i="1" s="1"/>
  <c r="K24" i="1"/>
  <c r="L24" i="1" s="1"/>
  <c r="K3" i="1"/>
  <c r="L3" i="1" s="1"/>
  <c r="G7" i="1"/>
  <c r="I7" i="1" s="1"/>
  <c r="O7" i="1"/>
  <c r="K10" i="1"/>
  <c r="L10" i="1" s="1"/>
  <c r="K18" i="1"/>
  <c r="L18" i="1" s="1"/>
  <c r="K26" i="1"/>
  <c r="L26" i="1" s="1"/>
  <c r="K34" i="1"/>
  <c r="L34" i="1" s="1"/>
  <c r="K42" i="1"/>
  <c r="L42" i="1" s="1"/>
  <c r="K12" i="1"/>
  <c r="L12" i="1" s="1"/>
  <c r="G28" i="1"/>
  <c r="I28" i="1" s="1"/>
  <c r="K8" i="1"/>
  <c r="L8" i="1" s="1"/>
  <c r="G41" i="1"/>
  <c r="I41" i="1" s="1"/>
  <c r="G32" i="1"/>
  <c r="I32" i="1" s="1"/>
  <c r="K23" i="1"/>
  <c r="L23" i="1" s="1"/>
  <c r="K43" i="1"/>
  <c r="L43" i="1" s="1"/>
  <c r="G6" i="1"/>
  <c r="I6" i="1" s="1"/>
  <c r="K22" i="1"/>
  <c r="L22" i="1" s="1"/>
  <c r="K30" i="1"/>
  <c r="L30" i="1" s="1"/>
  <c r="K45" i="1"/>
  <c r="L45" i="1" s="1"/>
  <c r="K20" i="1"/>
  <c r="L20" i="1" s="1"/>
  <c r="K40" i="1"/>
  <c r="L40" i="1" s="1"/>
  <c r="G40" i="1"/>
  <c r="I40" i="1" s="1"/>
  <c r="G23" i="1"/>
  <c r="I23" i="1" s="1"/>
  <c r="K5" i="1"/>
  <c r="L5" i="1" s="1"/>
  <c r="G14" i="1"/>
  <c r="I14" i="1" s="1"/>
  <c r="G22" i="1"/>
  <c r="I22" i="1" s="1"/>
  <c r="G30" i="1"/>
  <c r="I30" i="1" s="1"/>
  <c r="G38" i="1"/>
  <c r="I38" i="1" s="1"/>
  <c r="G45" i="1"/>
  <c r="I45" i="1" s="1"/>
  <c r="G20" i="1"/>
  <c r="I20" i="1" s="1"/>
  <c r="G17" i="1"/>
  <c r="I17" i="1" s="1"/>
  <c r="K7" i="1"/>
  <c r="L7" i="1" s="1"/>
  <c r="G31" i="1"/>
  <c r="I31" i="1" s="1"/>
  <c r="K35" i="1"/>
  <c r="L35" i="1" s="1"/>
  <c r="G2" i="1"/>
  <c r="I2" i="1" s="1"/>
  <c r="G34" i="1"/>
  <c r="I34" i="1" s="1"/>
  <c r="K41" i="1"/>
  <c r="L41" i="1" s="1"/>
  <c r="K36" i="1"/>
  <c r="L36" i="1" s="1"/>
  <c r="G25" i="1"/>
  <c r="I25" i="1" s="1"/>
  <c r="K32" i="1"/>
  <c r="L32" i="1" s="1"/>
  <c r="Q7" i="1"/>
  <c r="K15" i="1"/>
  <c r="L15" i="1" s="1"/>
  <c r="K19" i="1"/>
  <c r="L19" i="1" s="1"/>
  <c r="G10" i="1"/>
  <c r="I10" i="1" s="1"/>
  <c r="G42" i="1"/>
  <c r="I42" i="1" s="1"/>
  <c r="K6" i="1"/>
  <c r="L6" i="1" s="1"/>
  <c r="K17" i="1"/>
  <c r="L17" i="1" s="1"/>
  <c r="K25" i="1"/>
  <c r="L25" i="1" s="1"/>
  <c r="K14" i="1"/>
  <c r="L14" i="1" s="1"/>
  <c r="K38" i="1"/>
  <c r="L38" i="1" s="1"/>
  <c r="G5" i="1"/>
  <c r="I5" i="1" s="1"/>
  <c r="K13" i="1"/>
  <c r="L13" i="1" s="1"/>
  <c r="K21" i="1"/>
  <c r="L21" i="1" s="1"/>
  <c r="K29" i="1"/>
  <c r="L29" i="1" s="1"/>
  <c r="K37" i="1"/>
  <c r="L37" i="1" s="1"/>
  <c r="K44" i="1"/>
  <c r="L44" i="1" s="1"/>
  <c r="K28" i="1"/>
  <c r="L28" i="1" s="1"/>
  <c r="G9" i="1"/>
  <c r="I9" i="1" s="1"/>
  <c r="G8" i="1"/>
  <c r="I8" i="1" s="1"/>
  <c r="G16" i="1"/>
  <c r="I16" i="1" s="1"/>
  <c r="G3" i="1"/>
  <c r="I3" i="1" s="1"/>
  <c r="G15" i="1"/>
  <c r="I15" i="1" s="1"/>
  <c r="K27" i="1"/>
  <c r="L27" i="1" s="1"/>
  <c r="G18" i="1"/>
  <c r="I18" i="1" s="1"/>
  <c r="K9" i="1"/>
  <c r="L9" i="1" s="1"/>
  <c r="K33" i="1"/>
  <c r="L33" i="1" s="1"/>
  <c r="K16" i="1"/>
  <c r="L16" i="1" s="1"/>
  <c r="K31" i="1"/>
  <c r="L31" i="1" s="1"/>
  <c r="K11" i="1"/>
  <c r="L11" i="1" s="1"/>
  <c r="G26" i="1"/>
  <c r="I26" i="1" s="1"/>
  <c r="K4" i="1"/>
  <c r="L4" i="1" s="1"/>
  <c r="G13" i="1"/>
  <c r="I13" i="1" s="1"/>
  <c r="G21" i="1"/>
  <c r="I21" i="1" s="1"/>
  <c r="G29" i="1"/>
  <c r="I29" i="1" s="1"/>
  <c r="G37" i="1"/>
  <c r="I37" i="1" s="1"/>
  <c r="G44" i="1"/>
  <c r="I44" i="1" s="1"/>
  <c r="P7" i="1" l="1"/>
  <c r="O4" i="1"/>
  <c r="J42" i="1" l="1"/>
  <c r="J23" i="1"/>
  <c r="J14" i="1"/>
  <c r="J30" i="1"/>
  <c r="J13" i="1"/>
  <c r="J3" i="1"/>
  <c r="J10" i="1"/>
  <c r="J26" i="1"/>
  <c r="J17" i="1"/>
  <c r="J7" i="1"/>
  <c r="J39" i="1"/>
  <c r="J8" i="1"/>
  <c r="J24" i="1"/>
  <c r="J40" i="1"/>
  <c r="J9" i="1"/>
  <c r="J25" i="1"/>
  <c r="J41" i="1"/>
  <c r="J15" i="1"/>
  <c r="J31" i="1"/>
  <c r="J11" i="1"/>
  <c r="J27" i="1"/>
  <c r="J43" i="1"/>
  <c r="J38" i="1"/>
  <c r="J45" i="1"/>
  <c r="J4" i="1"/>
  <c r="J22" i="1"/>
  <c r="J35" i="1"/>
  <c r="J20" i="1"/>
  <c r="J36" i="1"/>
  <c r="J5" i="1"/>
  <c r="J21" i="1"/>
  <c r="J37" i="1"/>
  <c r="J6" i="1"/>
  <c r="J29" i="1"/>
  <c r="J16" i="1"/>
  <c r="J32" i="1"/>
  <c r="J33" i="1"/>
  <c r="J12" i="1"/>
  <c r="J28" i="1"/>
  <c r="J44" i="1"/>
  <c r="J2" i="1"/>
  <c r="J18" i="1"/>
  <c r="J34" i="1"/>
  <c r="J19" i="1"/>
  <c r="M21" i="1" l="1"/>
  <c r="C21" i="1"/>
  <c r="M20" i="1"/>
  <c r="C20" i="1"/>
  <c r="M4" i="1"/>
  <c r="C4" i="1"/>
  <c r="C43" i="1"/>
  <c r="M43" i="1"/>
  <c r="C31" i="1"/>
  <c r="M31" i="1"/>
  <c r="M25" i="1"/>
  <c r="C25" i="1"/>
  <c r="M24" i="1"/>
  <c r="C24" i="1"/>
  <c r="C34" i="1"/>
  <c r="M34" i="1"/>
  <c r="C26" i="1"/>
  <c r="M26" i="1"/>
  <c r="M36" i="1"/>
  <c r="C36" i="1"/>
  <c r="M22" i="1"/>
  <c r="C22" i="1"/>
  <c r="C38" i="1"/>
  <c r="M38" i="1"/>
  <c r="C11" i="1"/>
  <c r="M11" i="1"/>
  <c r="C41" i="1"/>
  <c r="M41" i="1"/>
  <c r="M40" i="1"/>
  <c r="C40" i="1"/>
  <c r="M39" i="1"/>
  <c r="C39" i="1"/>
  <c r="C10" i="1"/>
  <c r="M10" i="1"/>
  <c r="M37" i="1"/>
  <c r="C37" i="1"/>
  <c r="M5" i="1"/>
  <c r="C5" i="1"/>
  <c r="C35" i="1"/>
  <c r="M35" i="1"/>
  <c r="C45" i="1"/>
  <c r="M45" i="1"/>
  <c r="C27" i="1"/>
  <c r="M27" i="1"/>
  <c r="C15" i="1"/>
  <c r="M15" i="1"/>
  <c r="M9" i="1"/>
  <c r="C9" i="1"/>
  <c r="C19" i="1"/>
  <c r="M19" i="1"/>
  <c r="M8" i="1"/>
  <c r="C8" i="1"/>
  <c r="C18" i="1"/>
  <c r="M18" i="1"/>
  <c r="C7" i="1"/>
  <c r="M7" i="1"/>
  <c r="C2" i="1"/>
  <c r="M2" i="1"/>
  <c r="M17" i="1"/>
  <c r="C17" i="1"/>
  <c r="C44" i="1"/>
  <c r="M44" i="1"/>
  <c r="M28" i="1"/>
  <c r="C28" i="1"/>
  <c r="M12" i="1"/>
  <c r="C12" i="1"/>
  <c r="M3" i="1"/>
  <c r="C3" i="1"/>
  <c r="C33" i="1"/>
  <c r="M33" i="1"/>
  <c r="C13" i="1"/>
  <c r="M13" i="1"/>
  <c r="M32" i="1"/>
  <c r="C32" i="1"/>
  <c r="C30" i="1"/>
  <c r="M30" i="1"/>
  <c r="M16" i="1"/>
  <c r="C16" i="1"/>
  <c r="C14" i="1"/>
  <c r="M14" i="1"/>
  <c r="C29" i="1"/>
  <c r="M29" i="1"/>
  <c r="C23" i="1"/>
  <c r="M23" i="1"/>
  <c r="M6" i="1"/>
  <c r="C6" i="1"/>
  <c r="C42" i="1"/>
  <c r="M42" i="1"/>
  <c r="O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<sst xmlns="http://schemas.openxmlformats.org/spreadsheetml/2006/main" count="307" uniqueCount="145">
  <si>
    <t>Ticker</t>
  </si>
  <si>
    <t>Sector</t>
  </si>
  <si>
    <t>NAME</t>
  </si>
  <si>
    <t>KOSE:A000660</t>
  </si>
  <si>
    <t>Semi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</si>
  <si>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</si>
  <si>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</si>
  <si>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</si>
  <si>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</si>
  <si>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</si>
  <si>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</si>
  <si>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</si>
  <si>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</si>
  <si>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</si>
  <si>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</si>
  <si>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</si>
  <si>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</si>
  <si>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</si>
  <si>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</si>
  <si>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</si>
  <si>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</si>
  <si>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</si>
  <si>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</si>
  <si>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</si>
  <si>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</si>
  <si>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</si>
  <si>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</si>
  <si>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</si>
  <si>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</si>
  <si>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</si>
  <si>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</si>
  <si>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</si>
  <si>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</si>
  <si>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</si>
  <si>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</si>
  <si>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</si>
  <si>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</si>
  <si>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</si>
  <si>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</si>
  <si>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</si>
  <si>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</si>
  <si>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</si>
  <si>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</si>
  <si>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</si>
  <si>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</si>
  <si>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</si>
  <si>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</si>
  <si>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</si>
  <si>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</si>
  <si>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</si>
  <si>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</si>
  <si>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</si>
  <si>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</si>
  <si>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</si>
  <si>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</si>
  <si>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</si>
  <si>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</si>
  <si>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</si>
  <si>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</si>
  <si>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</si>
  <si>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</si>
  <si>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</si>
  <si>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</si>
  <si>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</si>
  <si>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</si>
  <si>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</si>
  <si>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</si>
  <si>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</si>
  <si>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</si>
  <si>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</si>
  <si>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QCOM</t>
  </si>
  <si>
    <t>QUALCOMM INC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</si>
  <si>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</si>
  <si>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</si>
  <si>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</si>
  <si>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</si>
  <si>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</si>
  <si>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</si>
  <si>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</si>
  <si>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</si>
  <si>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</si>
  <si>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</si>
  <si>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</si>
  <si>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</si>
  <si>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</si>
  <si>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</si>
  <si>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</si>
  <si>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</si>
  <si>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</si>
  <si>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</si>
  <si>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</si>
  <si>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</si>
  <si>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</si>
  <si>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</si>
  <si>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</si>
  <si>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</si>
  <si>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</si>
  <si>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</si>
  <si>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</si>
  <si>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XAI HOLDINGS CORP</t>
  </si>
  <si>
    <t>ANTHROPIC, PBC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</si>
  <si>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</si>
  <si>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</si>
  <si>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</si>
  <si>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</si>
  <si>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</si>
  <si>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</si>
  <si>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</si>
  <si>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</si>
  <si>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</si>
  <si>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</si>
  <si>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</si>
  <si>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</si>
  <si>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</si>
  <si>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</si>
  <si>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</si>
  <si>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</si>
  <si>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</si>
  <si>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</si>
  <si>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</si>
  <si>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As of 2025-07-30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</si>
  <si>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</si>
  <si>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</si>
  <si>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</si>
  <si>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</si>
  <si>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</si>
  <si>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</si>
  <si>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</si>
  <si>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</si>
  <si>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</si>
  <si>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</si>
  <si>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</si>
  <si>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</si>
  <si>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</si>
  <si>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</si>
  <si>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BAABTAVMT0NBTAFI/////wFQXAAAACRDSVEuQUdJWC5JUV9DTE9TRVBSSUNFLjIwMjUvNy8zMS5VU0QBAAAAI/cAcAIAAAAHMzIuNDU5NQAMllWft9HdCDzF0J+30d0IJENJUS5BR0lYLklRX0NMT1NFUFJJQ0UuMjAyNS83LzMwLlVTRAEAAAAj9wBwAgAAAAczMi40MTYyAAyWVZ+30d0IDlDQn7fR3QgbQ0lRLkFHSVguSVFfQ0xPU0VQUklDRS4uVVNEAQAAACP3AHACAAAABzMyLjQ1OTUAtupWyBrR3QjYRs79GtHdCCdDSVEuQUdJWC5JUV9DTE9TRVBSSUNFLktPU0U6QTAwMDY2MC5VU0QFAAAAAAAAAAgAAAAOKEludmFsaWQgRGF0ZSnz5q/9GtHdCNhGzv0a0d0ILENJUS5LT1NFOkEwMDA2NjAuSVFfQ0xPU0VQUklDRS4yMDI1LzcvMzEuVVNEAQAAAJ16DQACAAAACzE5NS45NjE5Mjk1AAyWVZ+30d0IPMXQn7fR3QgsQ0lRLktPU0U6QTAwMDY2MC5JUV9DTE9TRVBSSUNFLjIwMjUvNy8zMC5VU0QBAAAAnXoNAAIAAAALMTg5LjQ1NTE4MjUADJZVn7fR3QjBZc+ft9HdCC5DSVEuTkFTREFRR1M6R09PR0wuSVFfQ0xPU0VQUklDRS4yMDI1LzcvMzEuVVNEAQAAAKhxAAACAAAABTE5MS45ADO9VZ+30d0IDlDQn7fR3QguQ0lRLk5BU0RBUUdTOkdPT0dMLklRX0NMT1NFUFJJQ0UuMjAyNS83LzMwLlVTRAEAAACocQAAAgAAAAYxOTYuNTMAM71Vn7fR3Qh6e86ft9HdCCRDSVEuUUNPTS5JUV9DTE9TRVBSSUNFLjIw</t>
  </si>
  <si>
    <t>MjUvNy8zMS5VU0QBAAAA1YIAAAIAAAAGMTQ2Ljc2ADO9VZ+30d0I/SjQn7fR3QgkQ0lRLlFDT00uSVFfQ0xPU0VQUklDRS4yMDI1LzcvMzAuVVNEAQAAANWCAAACAAAABjE1OS4wNgAzvVWft9HdCLYXz5+30d0II0NJUS5JT1QuSVFfQ0xPU0VQUklDRS4yMDI1LzcvMzEuVVNEAQAAALo+/BECAAAABTM4LjAzADO9VZ+30d0I5drPn7fR3QgjQ0lRLklPVC5JUV9DTE9TRVBSSUNFLjIwMjUvNy8zMC5VU0QBAAAAuj78EQIAAAAFMzguNTMAM71Vn7fR3QjMjM+ft9HdCCNDSVEuTURCLklRX0NMT1NFUFJJQ0UuMjAyNS83LzMxLlVTRAEAAADibswCAgAAAAYyMzcuODkAM71Vn7fR3Qibyc6ft9HdCCNDSVEuTURCLklRX0NMT1NFUFJJQ0UuMjAyNS83LzMwLlVTRAEAAADibswCAgAAAAYyNDQuMzYAM71Vn7fR3QhkVM6ft9HdCCRDSVEuU0hPUC5JUV9DTE9TRVBSSUNFLjIwMjUvNy8zMS5VU0QBAAAABisEBQIAAAAGMTIyLjIxADO9VZ+30d0Im8nOn7fR3QgkQ0lRLlNIT1AuSVFfQ0xPU0VQUklDRS4yMDI1LzcvMzAuVVNEAQAAAAYrBAUCAAAABjEyMy4wMQAzvVWft9HdCB8tzp+30d0IJENJUS5NUlZMLklRX0NMT1NFUFJJQ0UuMjAyNS83LzMxLlVTRAEAAAC2eQAAAgAAAAU4MC4zNwAzvVWft9HdCPgB0J+30d0IJENJUS5NUlZMLklRX0NMT1NFUFJJQ0UuMjAyNS83LzMwLlVTRAEAAAC2eQAAAgAAAAU4MS43NAAz</t>
  </si>
  <si>
    <t>vVWft9HdCOXaz5+30d0IJENJUS5BTkVULklRX0NMT1NFUFJJQ0UuMjAyNS83LzMxLlVTRAEAAADD2/wBAgAAAAYxMjMuMjIADJZVn7fR3Qj9KNCft9HdCCRDSVEuQU5FVC5JUV9DTE9TRVBSSUNFLjIwMjUvNy8zMC5VU0QBAAAAw9v8AQIAAAAGMTIyLjA5AAyWVZ+30d0IiqLOn7fR3QgjQ0lRLkFSTS5JUV9DTE9TRVBSSUNFLjIwMjUvNy8zMS5VU0QBAAAALOfFJwIAAAAHMTQxLjM3NQAMllWft9HdCIqizp+30d0II0NJUS5BUk0uSVFfQ0xPU0VQUklDRS4yMDI1LzcvMzAuVVNEAQAAACznxScCAAAABzE2My4zMjUADJZVn7fR3QiKos6ft9HdCCNDSVEuVEVNLklRX0NMT1NFUFJJQ0UuMjAyNS83LzMxLlVTRAEAAAAA0yQZAgAAAAU1Ni41OQAzvVWft9HdCPgB0J+30d0II0NJUS5URU0uSVFfQ0xPU0VQUklDRS4yMDI1LzcvMzAuVVNEAQAAAADTJBkCAAAABTU3LjgxADO9VZ+30d0I/SjQn7fR3QgtQ0lRLk5BU0RBUUdTOkFTTUwuSVFfQ0xPU0VQUklDRS4yMDI1LzcvMzEuVVNEAQAAACjvBQACAAAABjY5NC43MQAMllWft9HdCA5Q0J+30d0ILUNJUS5OQVNEQVFHUzpBU01MLklRX0NMT1NFUFJJQ0UuMjAyNS83LzMwLlVTRAEAAAAo7wUAAgAAAAY3MjEuNDUADJZVn7fR3Qis8M6ft9HdCCRDSVEuVFNMQS5JUV9DTE9TRVBSSUNFLjIwMjUvNy8zMS5VU0QBAAAAEMaiAQIAAAAGMzA4LjI3ADO9VZ+30d0I/SjQ</t>
  </si>
  <si>
    <t>n7fR3QgkQ0lRLlRTTEEuSVFfQ0xPU0VQUklDRS4yMDI1LzcvMzAuVVNEAQAAABDGogECAAAABjMxOS4wNAAzvVWft9HdCKzwzp+30d0II0NJUS5ORVQuSVFfQ0xPU0VQUklDRS4yMDI1LzcvMzEuVVNEAQAAADT14AQCAAAABjIwNy42OAAzvVWft9HdCD2e0J+30d0II0NJUS5ORVQuSVFfQ0xPU0VQUklDRS4yMDI1LzcvMzAuVVNEAQAAADT14AQCAAAABjIwMC44NQAzvVWft9HdCD2e0J+30d0IJENJUS5DRkxULklRX0NMT1NFUFJJQ0UuMjAyNS83LzMxLlVTRAEAAAAmAXoQAgAAAAYxNy43MjUADJZVn7fR3QhH7NCft9HdCCRDSVEuQ0ZMVC5JUV9DTE9TRVBSSUNFLjIwMjUvNy8zMC5VU0QBAAAAJgF6EAIAAAAEMjYuNAAMllWft9HdCEfs0J+30d0IKUNJUS5UV1NFOjIzMzAuSVFfQ0xPU0VQUklDRS4yMDI1LzcvMzEuVVNEAQAAAKvMBQACAAAACzM4Ljc1MDYyNTkyAAyWVZ+30d0IDlDQn7fR3QgpQ0lRLlRXU0U6MjMzMC5JUV9DTE9TRVBSSUNFLjIwMjUvNy8zMC5VU0QBAAAAq8wFAAIAAAALMzguNzM0OTkyNDUADJZVn7fR3QiKos6ft9HdCCRDSVEuUkJMWC5JUV9DTE9TRVBSSUNFLjIwMjUvNy8zMS5VU0QBAAAAaVX0AQIAAAAGMTM3Ljc5ADO9VZ+30d0IPZ7Qn7fR3QgkQ0lRLlJCTFguSVFfQ0xPU0VQUklDRS4yMDI1LzcvMzAuVVNEAQAAAGlV9AECAAAABjEyNC45NAAzvVWft9HdCD2e0J+30d0IKUNJ</t>
  </si>
  <si>
    <t>US5UV1NFOjI0NTQuSVFfQ0xPU0VQUklDRS4yMDI1LzcvMzEuVVNEAQAAAD03XAACAAAACzQ1Ljc2NTgyNTQ0AAyWVZ+30d0IHHfQn7fR3QgpQ0lRLlRXU0U6MjQ1NC5JUV9DTE9TRVBSSUNFLjIwMjUvNy8zMC5VU0QBAAAAPTdcAAIAAAAKNDYuMjgwNzcwMgAMllWft9HdCBx30J+30d0II0NJUS5TQVAuSVFfQ0xPU0VQUklDRS4yMDI1LzcvMzEuVVNEAQAAAAvuAQACAAAADjI4Ni44OTA4NzE2NDc2ADO9VZ+30d0IHHfQn7fR3QgjQ0lRLlNBUC5JUV9DTE9TRVBSSUNFLjIwMjUvNy8zMC5VU0QBAAAAC+4BAAIAAAANMjkwLjUwNDA3NjM2OAAzvVWft9HdCBx30J+30d0IJENJUS5BQVBMLklRX0NMT1NFUFJJQ0UuMjAyNS83LzMxLlVTRAEAAABpYQAAAgAAAAYyMDcuNTcADJZVn7fR3QjSs8+ft9HdCCRDSVEuQUFQTC5JUV9DTE9TRVBSSUNFLjIwMjUvNy8zMC5VU0QBAAAAaWEAAAIAAAAGMjA5LjA1AAyWVZ+30d0Im8nOn7fR3QgkQ0lRLkFEQkUuSVFfQ0xPU0VQUklDRS4yMDI1LzcvMzEuVVNEAQAAAAFfAAACAAAABjM1Ny42OQAMllWft9HdCPgB0J+30d0IJENJUS5BREJFLklRX0NMT1NFUFJJQ0UuMjAyNS83LzMwLlVTRAEAAAABXwAAAgAAAAMzNjQADJZVn7fR3Qj4AdCft9HdCCRDSVEuTUVUQS5JUV9DTE9TRVBSSUNFLjIwMjUvNy8zMS5VU0QBAAAAF9s8AQIAAAAGNzczLjQ0ADO9VZ+30d0I+AHQn7fR</t>
  </si>
  <si>
    <t>3QgkQ0lRLk1FVEEuSVFfQ0xPU0VQUklDRS4yMDI1LzcvMzAuVVNEAQAAABfbPAECAAAABjY5NS4yMQAzvVWft9HdCNKzz5+30d0IJENJUS5TTk9XLklRX0NMT1NFUFJJQ0UuMjAyNS83LzMxLlVTRAEAAACwPGQQAgAAAAUyMjMuNQAzvVWft9HdCMyMz5+30d0IJENJUS5TTk9XLklRX0NMT1NFUFJJQ0UuMjAyNS83LzMwLlVTRAEAAACwPGQQAgAAAAYyMjAuMjgAM71Vn7fR3QjMjM+ft9HdCCRDSVEuQU1aTi5JUV9DTE9TRVBSSUNFLjIwMjUvNy8zMS5VU0QBAAAAPUkAAAIAAAAGMjM0LjExAAyWVZ+30d0IDlDQn7fR3QgkQ0lRLkFNWk4uSVFfQ0xPU0VQUklDRS4yMDI1LzcvMzAuVVNEAQAAAD1JAAACAAAABjIzMC4xOQAMllWft9HdCA5Q0J+30d0IJENJUS5TTlBTLklRX0NMT1NFUFJJQ0UuMjAyNS83LzMxLlVTRAEAAADUiAAAAgAAAAY2MzMuNDcAM71Vn7fR3Qg8xdCft9HdCCRDSVEuU05QUy5JUV9DTE9TRVBSSUNFLjIwMjUvNy8zMC5VU0QBAAAA1IgAAAIAAAAGNjQ1LjM1ADO9VZ+30d0IPMXQn7fR3QgkQ0lRLk1TRlQuSVFfQ0xPU0VQUklDRS4yMDI1LzcvMzEuVVNEAQAAAEtVAAACAAAABTUzMy41ADO9VZ+30d0IR+zQn7fR3QgkQ0lRLk1TRlQuSVFfQ0xPU0VQUklDRS4yMDI1LzcvMzAuVVNEAQAAAEtVAAACAAAABjUxMy4yNAAzvVWft9HdCEfs0J+30d0IJENJUS5URUFNLklRX0NMT1NFUFJJQ0Uu</t>
  </si>
  <si>
    <t>MjAyNS83LzMxLlVTRAEAAABSEyIPAgAAAAYxOTEuNzgAM71Vn7fR3Qjl2s+ft9HdCCRDSVEuVEVBTS5JUV9DTE9TRVBSSUNFLjIwMjUvNy8zMC5VU0QBAAAAUhMiDwIAAAAGMTk3LjE5ADO9VZ+30d0I5drPn7fR3QgiQ0lRLk1VLklRX0NMT1NFUFJJQ0UuMjAyNS83LzMxLlVTRAEAAAAGaQQAAgAAAAYxMDkuMTQAM71Vn7fR3Qi2F8+ft9HdCCJDSVEuTVUuSVFfQ0xPU0VQUklDRS4yMDI1LzcvMzAuVVNEAQAAAAZpBAACAAAABjExNC43NAAzvVWft9HdCLYXz5+30d0IJENJUS5OQklTLklRX0NMT1NFUFJJQ0UuMjAyNS83LzMxLlVTRAEAAAC/+xkDAgAAAAU1NC40MwAzvVWft9HdCP0o0J+30d0IJENJUS5OQklTLklRX0NMT1NFUFJJQ0UuMjAyNS83LzMwLlVTRAEAAAC/+xkDAgAAAAU1MS4yOQAzvVWft9HdCGRUzp+30d0IJENJUS5BVkdPLklRX0NMT1NFUFJJQ0UuMjAyNS83LzMxLlVTRAEAAADwtn0BAgAAAAUyOTMuNwAMllWft9HdCD2e0J+30d0IJENJUS5BVkdPLklRX0NMT1NFUFJJQ0UuMjAyNS83LzMwLlVTRAEAAADwtn0BAgAAAAYzMDIuNjIADJZVn7fR3Qg8xdCft9HdCCNDSVEuVlJULklRX0NMT1NFUFJJQ0UuMjAyNS83LzMxLlVTRAEAAABEm4ciAgAAAAUxNDUuNgAzvVWft9HdCBx30J+30d0II0NJUS5WUlQuSVFfQ0xPU0VQUklDRS4yMDI1LzcvMzAuVVNEAQAAAESbhyICAAAABjE0NC4xNwAz</t>
  </si>
  <si>
    <t>vVWft9HdCBx30J+30d0II0NJUS5OT1cuSVFfQ0xPU0VQUklDRS4yMDI1LzcvMzEuVVNEAQAAAL90XgECAAAABjk0My4xMgAzvVWft9HdCP0o0J+30d0II0NJUS5OT1cuSVFfQ0xPU0VQUklDRS4yMDI1LzcvMzAuVVNEAQAAAL90XgECAAAABjk3Ny40OAAzvVWft9HdCP0o0J+30d0IJENJUS5XREFZLklRX0NMT1NFUFJJQ0UuMjAyNS83LzMxLlVTRAEAAACHY2sBAgAAAAYyMjkuMzgAM71Vn7fR3Qibyc6ft9HdCCRDSVEuV0RBWS5JUV9DTE9TRVBSSUNFLjIwMjUvNy8zMC5VU0QBAAAAh2NrAQIAAAAGMjM3LjY4ADO9VZ+30d0IHy3On7fR3QgjQ0lRLkNSTS5JUV9DTE9TRVBSSUNFLjIwMjUvNy8zMS5VU0QBAAAAJeABAAIAAAAGMjU4LjMzAAyWVZ+30d0Im8nOn7fR3QgjQ0lRLkNSTS5JUV9DTE9TRVBSSUNFLjIwMjUvNy8zMC5VU0QBAAAAJeABAAIAAAAGMjY0LjgxAAyWVZ+30d0IZFTOn7fR3QgkQ0lRLk5WREEuSVFfQ0xPU0VQUklDRS4yMDI1LzcvMzEuVVNEAQAAADN+AAACAAAABjE3Ny44NwAzvVWft9HdCJvJzp+30d0IJENJUS5OVkRBLklRX0NMT1NFUFJJQ0UuMjAyNS83LzMwLlVTRAEAAAAzfgAAAgAAAAYxNzkuMjcAM71Vn7fR3QgfLc6ft9HdCCRDSVEuRERPRy5JUV9DTE9TRVBSSUNFLjIwMjUvNy8zMS5VU0QBAAAAu6EECAIAAAAGMTM5Ljk4AAyWVZ+30d0I0rPPn7fR3QgkQ0lRLkRET0cuSVFf</t>
  </si>
  <si>
    <t>Q0xPU0VQUklDRS4yMDI1LzcvMzAuVVNEAQAAALuhBAgCAAAABjE0OC44OAAMllWft9HdCNKzz5+30d0IJENJUS5PUkNMLklRX0NMT1NFUFJJQ0UuMjAyNS83LzMxLlVTRAEAAADnVgAAAgAAAAYyNTMuNzcAM71Vn7fR3Qjl2s+ft9HdCCRDSVEuT1JDTC5JUV9DTE9TRVBSSUNFLjIwMjUvNy8zMC5VU0QBAAAA51YAAAIAAAAFMjUwLjYAM71Vn7fR3QjSs8+ft9HdCCNDSVEuQVBQLklRX0NMT1NFUFJJQ0UuMjAyNS83LzMxLlVTRAEAAADauc4NAgAAAAUzOTAuNwAMllWft9HdCKzwzp+30d0II0NJUS5BUFAuSVFfQ0xPU0VQUklDRS4yMDI1LzcvMzAuVVNEAQAAANq5zg0CAAAABjM2My4zMQAMllWft9HdCHp7zp+30d0IJENJUS5EVU9MLklRX0NMT1NFUFJJQ0UuMjAyNS83LzMxLlVTRAEAAACw8IcMAgAAAAYzNDYuNTUAM71Vn7fR3QiKos6ft9HdCCRDSVEuRFVPTC5JUV9DTE9TRVBSSUNFLjIwMjUvNy8zMC5VU0QBAAAAsPCHDAIAAAAGMzQxLjM0ADO9VZ+30d0IiqLOn7fR3QgkQ0lRLlBMVFIuSVFfQ0xPU0VQUklDRS4yMDI1LzcvMzEuVVNEAQAAAGX6mAICAAAABjE1OC4zNQAzvVWft9HdCPgB0J+30d0IJENJUS5QTFRSLklRX0NMT1NFUFJJQ0UuMjAyNS83LzMwLlVTRAEAAABl+pgCAgAAAAYxNTguNjEAM71Vn7fR3Qj4AdCft9HdCCRDSVEuRVNUQy5JUV9DTE9TRVBSSUNFLjIwMjUvNy8zMS5VU0QBAAAA</t>
  </si>
  <si>
    <t>gIRbDQIAAAAEODMuNwAzvVWft9HdCMFlz5+30d0IJENJUS5FU1RDLklRX0NMT1NFUFJJQ0UuMjAyNS83LzMwLlVTRAEAAACAhFsNAgAAAAU4Ny45OQAzvVWft9HdCMyMz5+30d0IJENJUS5HVExCLklRX0NMT1NFUFJJQ0UuMjAyNS83LzMxLlVTRAEAAADNhBcRAgAAAAU0My44MQAzvVWft9HdCD2e0J+30d0IJENJUS5HVExCLklRX0NMT1NFUFJJQ0UuMjAyNS83LzMwLlVTRAEAAADNhBcRAgAAAAU0Ni4xNwAzvVWft9HdCD2e0J+30d0IIkNJUS5aUy5JUV9DTE9TRVBSSUNFLjIwMjUvNy8zMS5VU0QBAAAA1MyBAwIAAAAGMjg1LjU2ADO9VZ+30d0I5drPn7fR3QgiQ0lRLlpTLklRX0NMT1NFUFJJQ0UuMjAyNS83LzMwLlVTRAEAAADUzIEDAgAAAAYyODcuNzMAM71Vn7fR3QjMjM+ft9HdCCRDSVEuUEFOVy5JUV9DTE9TRVBSSUNFLjIwMjUvNy8zMS5VU0QBAAAAg32EAQIAAAAFMTczLjYAM71Vn7fR3QjBZc+ft9HdCCRDSVEuUEFOVy5JUV9DTE9TRVBSSUNFLjIwMjUvNy8zMC5VU0QBAAAAg32EAQIAAAAGMTgzLjAzADO9VZ+30d0IwWXPn7fR3QgkQ0lRLlBTVEcuSVFfQ0xPU0VQUklDRS4yMDI1LzcvMzEuVVNEAQAAALjKpQYCAAAABTU5LjUyADO9VZ+30d0IR+zQn7fR3QgkQ0lRLlBTVEcuSVFfQ0xPU0VQUklDRS4yMDI1LzcvMzAuVVNEAQAAALjKpQYCAAAABTU5LjIzADO9VZ+30d0IR+zQn7fR3Q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</si>
</sst>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8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4" fontId="6" fillId="0" borderId="1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4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0" fontId="5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177" fontId="5" fillId="0" borderId="0" xfId="1" applyNumberFormat="1" applyFont="1">
      <alignment vertical="center"/>
    </xf>
    <xf numFmtId="0" fontId="7" fillId="0" borderId="0" xfId="0" applyFont="1">
      <alignment vertical="center"/>
    </xf>
    <xf numFmtId="0" fontId="5" fillId="0" borderId="3" xfId="0" applyFont="1" applyBorder="1" applyAlignment="1">
      <alignment vertical="top"/>
    </xf>
    <xf numFmtId="2" fontId="5" fillId="0" borderId="0" xfId="0" applyNumberFormat="1" applyFont="1">
      <alignment vertical="center"/>
    </xf>
    <xf numFmtId="14" fontId="5" fillId="2" borderId="0" xfId="0" applyNumberFormat="1" applyFont="1" applyFill="1">
      <alignment vertical="center"/>
    </xf>
    <xf numFmtId="176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14" fontId="5" fillId="3" borderId="0" xfId="0" applyNumberFormat="1" applyFont="1" applyFill="1">
      <alignment vertical="center"/>
    </xf>
    <xf numFmtId="0" fontId="4" fillId="0" borderId="0" xfId="3">
      <alignment vertical="center"/>
    </xf>
    <xf numFmtId="0" fontId="2" fillId="0" borderId="4" xfId="3" applyFont="1" applyBorder="1" applyAlignment="1">
      <alignment horizontal="left" vertical="center"/>
    </xf>
    <xf numFmtId="3" fontId="4" fillId="0" borderId="0" xfId="3" applyNumberFormat="1">
      <alignment vertical="center"/>
    </xf>
  </cellXfs>
  <cellStyles count="4">
    <cellStyle name="百分比" xfId="1" builtinId="5"/>
    <cellStyle name="常规" xfId="0" builtinId="0"/>
    <cellStyle name="常规 2" xfId="2" xr:uid="{B92617E5-6215-4100-942D-68912005849E}"/>
    <cellStyle name="常规 2 2" xfId="3" xr:uid="{8038A414-70D7-4DF9-9574-E267F90EC2A7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7558-E67A-4E90-AF33-552D633EA80B}">
  <dimension ref="A1:K1"/>
  <sheetViews>
    <sheetView workbookViewId="0"/>
  </sheetViews>
  <sheetFormatPr defaultRowHeight="13"/>
  <sheetData>
    <row r="1" spans="1:11">
      <c r="A1">
        <v>11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B1" workbookViewId="0">
      <selection activeCell="P9" sqref="P9"/>
    </sheetView>
  </sheetViews>
  <sheetFormatPr defaultColWidth="8.7265625" defaultRowHeight="13"/>
  <cols>
    <col min="1" max="1" width="20.81640625" customWidth="1"/>
    <col min="2" max="2" width="14.453125" customWidth="1"/>
    <col min="3" max="3" width="9.81640625" customWidth="1"/>
    <col min="4" max="4" width="49.36328125" customWidth="1"/>
    <col min="5" max="5" width="53.54296875" customWidth="1"/>
    <col min="6" max="6" width="17.36328125" customWidth="1"/>
    <col min="7" max="7" width="10.7265625" customWidth="1"/>
    <col min="8" max="8" width="13.453125" style="1" customWidth="1"/>
    <col min="9" max="9" width="23.26953125" customWidth="1"/>
    <col min="10" max="15" width="24.36328125" customWidth="1"/>
    <col min="16" max="16" width="21.81640625" customWidth="1"/>
    <col min="17" max="17" width="22.26953125" customWidth="1"/>
    <col min="18" max="18" width="22.453125" customWidth="1"/>
  </cols>
  <sheetData>
    <row r="1" spans="1:17" ht="14">
      <c r="A1" s="2" t="s">
        <v>0</v>
      </c>
      <c r="B1" s="2" t="s">
        <v>1</v>
      </c>
      <c r="C1" s="3">
        <v>45868</v>
      </c>
      <c r="D1" s="4" t="s">
        <v>2</v>
      </c>
      <c r="E1" s="5" t="s">
        <v>115</v>
      </c>
      <c r="G1" s="5" t="s">
        <v>116</v>
      </c>
      <c r="H1" s="14" t="s">
        <v>117</v>
      </c>
      <c r="I1" s="6" t="s">
        <v>123</v>
      </c>
      <c r="J1" s="5" t="s">
        <v>124</v>
      </c>
      <c r="K1" s="5" t="s">
        <v>128</v>
      </c>
      <c r="L1" s="5" t="s">
        <v>132</v>
      </c>
      <c r="M1" s="5" t="s">
        <v>133</v>
      </c>
      <c r="N1" s="5" t="s">
        <v>125</v>
      </c>
      <c r="O1" s="2"/>
      <c r="P1" s="16" t="s">
        <v>118</v>
      </c>
    </row>
    <row r="2" spans="1:17" ht="14">
      <c r="A2" s="2" t="s">
        <v>3</v>
      </c>
      <c r="B2" s="2" t="s">
        <v>4</v>
      </c>
      <c r="C2" s="7">
        <f>VLOOKUP(A2,CHOOSE({1,2},F2:F45,J2:J45),2,FALSE)</f>
        <v>3.4503152859898614E-3</v>
      </c>
      <c r="D2" s="7" t="s">
        <v>5</v>
      </c>
      <c r="E2" s="13">
        <v>45869</v>
      </c>
      <c r="F2" s="2" t="s">
        <v>3</v>
      </c>
      <c r="G2" s="2" cm="1">
        <f t="array" ref="G2">_xll.ciqfunctions.udf.CIQ(F2,"IQ_CLOSEPRICE",$E$2,"USD")-_xll.ciqfunctions.udf.CIQ(F2,"IQ_CLOSEPRICE",$E$3,"USD")</f>
        <v>6.5067499999999825</v>
      </c>
      <c r="H2" s="9">
        <f>VLOOKUP(F2,'07_30_2025_agix_holdings'!$D$3:$E$48,2,FALSE)/$P$2</f>
        <v>3.5815942694491687E-3</v>
      </c>
      <c r="I2" s="2">
        <f>G2*H2</f>
        <v>2.3304538512738317E-2</v>
      </c>
      <c r="J2" s="2">
        <f t="shared" ref="J2:J45" si="0">$P$7*H2</f>
        <v>3.4503152859898614E-3</v>
      </c>
      <c r="K2" s="6" cm="1">
        <f t="array" ref="K2">_xll.ciqfunctions.udf.CIQ(F2,"IQ_CLOSEPRICE",$E$2,"USD")</f>
        <v>195.96193</v>
      </c>
      <c r="L2" s="6">
        <f t="shared" ref="L2:L45" si="1">K2*H2</f>
        <v>0.70185612551819909</v>
      </c>
      <c r="M2" s="2">
        <f>J2*K2</f>
        <v>0.67613044255107513</v>
      </c>
      <c r="N2" s="6" t="s">
        <v>126</v>
      </c>
      <c r="O2" s="6" cm="1">
        <f t="array" ref="O2">_xll.ciqfunctions.udf.CIQ(N7,"IQ_CLOSEPRICE",$E$2,"USD")</f>
        <v>32.459499999999998</v>
      </c>
      <c r="P2" s="2">
        <v>1250002</v>
      </c>
    </row>
    <row r="3" spans="1:17" ht="14">
      <c r="A3" s="2" t="s">
        <v>6</v>
      </c>
      <c r="B3" s="2" t="s">
        <v>4</v>
      </c>
      <c r="C3" s="7">
        <f>VLOOKUP(A3,CHOOSE({1,2},F3:F47,J3:J47),2,FALSE)</f>
        <v>2.0808244967997824E-2</v>
      </c>
      <c r="D3" s="8" t="s">
        <v>7</v>
      </c>
      <c r="E3" s="13">
        <v>45868</v>
      </c>
      <c r="F3" s="2" t="s">
        <v>6</v>
      </c>
      <c r="G3" s="2" cm="1">
        <f t="array" ref="G3">_xll.ciqfunctions.udf.CIQ(F3,"IQ_CLOSEPRICE",$E$2,"USD")-_xll.ciqfunctions.udf.CIQ(F3,"IQ_CLOSEPRICE",$E$3,"USD")</f>
        <v>1.5639999999997656E-2</v>
      </c>
      <c r="H3" s="9">
        <f>VLOOKUP(F3,'07_30_2025_agix_holdings'!$D$3:$E$48,2,FALSE)/$P$2</f>
        <v>2.1599965440055297E-2</v>
      </c>
      <c r="I3" s="2">
        <f t="shared" ref="I3:I45" si="2">G3*H3</f>
        <v>3.378234594824142E-4</v>
      </c>
      <c r="J3" s="2">
        <f t="shared" si="0"/>
        <v>2.0808244967997824E-2</v>
      </c>
      <c r="K3" s="6" cm="1">
        <f t="array" ref="K3">_xll.ciqfunctions.udf.CIQ(F3,"IQ_CLOSEPRICE",$E$2,"USD")</f>
        <v>38.750630000000001</v>
      </c>
      <c r="L3" s="6">
        <f t="shared" si="1"/>
        <v>0.83701226878037005</v>
      </c>
      <c r="M3" s="2">
        <f t="shared" ref="M3:M45" si="3">J3*K3</f>
        <v>0.80633260170424559</v>
      </c>
      <c r="N3" s="2" t="s">
        <v>127</v>
      </c>
      <c r="O3" s="12">
        <f>SUM(M2:M45)</f>
        <v>32.814485780530681</v>
      </c>
      <c r="P3" s="2"/>
    </row>
    <row r="4" spans="1:17" ht="14">
      <c r="A4" s="2" t="s">
        <v>8</v>
      </c>
      <c r="B4" s="2" t="s">
        <v>4</v>
      </c>
      <c r="C4" s="7">
        <f>VLOOKUP(A4,CHOOSE({1,2},F4:F48,J4:J48),2,FALSE)</f>
        <v>4.6240544373328495E-3</v>
      </c>
      <c r="D4" s="8" t="s">
        <v>9</v>
      </c>
      <c r="E4" s="15" t="s">
        <v>134</v>
      </c>
      <c r="F4" s="2" t="s">
        <v>8</v>
      </c>
      <c r="G4" s="2" cm="1">
        <f t="array" ref="G4">_xll.ciqfunctions.udf.CIQ(F4,"IQ_CLOSEPRICE",$E$2,"USD")-_xll.ciqfunctions.udf.CIQ(F4,"IQ_CLOSEPRICE",$E$3,"USD")</f>
        <v>-0.51493999999999573</v>
      </c>
      <c r="H4" s="9">
        <f>VLOOKUP(F4,'07_30_2025_agix_holdings'!$D$3:$E$48,2,FALSE)/$P$2</f>
        <v>4.7999923200122878E-3</v>
      </c>
      <c r="I4" s="2">
        <f t="shared" si="2"/>
        <v>-2.4717080452671069E-3</v>
      </c>
      <c r="J4" s="2">
        <f t="shared" si="0"/>
        <v>4.6240544373328495E-3</v>
      </c>
      <c r="K4" s="6" cm="1">
        <f t="array" ref="K4">_xll.ciqfunctions.udf.CIQ(F4,"IQ_CLOSEPRICE",$E$2,"USD")</f>
        <v>45.765830000000001</v>
      </c>
      <c r="L4" s="6">
        <f t="shared" si="1"/>
        <v>0.21967563251898797</v>
      </c>
      <c r="M4" s="2">
        <f t="shared" si="3"/>
        <v>0.21162368928972083</v>
      </c>
      <c r="N4" s="2" t="s">
        <v>130</v>
      </c>
      <c r="O4" s="6">
        <f>SUM(L2:L45)</f>
        <v>34.063024531032752</v>
      </c>
      <c r="P4" s="2"/>
    </row>
    <row r="5" spans="1:17" ht="14">
      <c r="A5" s="2" t="s">
        <v>10</v>
      </c>
      <c r="B5" s="2" t="s">
        <v>4</v>
      </c>
      <c r="C5" s="7">
        <f>VLOOKUP(A5,CHOOSE({1,2},F5:F49,J5:J49),2,FALSE)</f>
        <v>5.1273056952625745E-3</v>
      </c>
      <c r="D5" s="8" t="s">
        <v>11</v>
      </c>
      <c r="E5" s="2"/>
      <c r="F5" s="2" t="s">
        <v>10</v>
      </c>
      <c r="G5" s="2" cm="1">
        <f t="array" ref="G5">_xll.ciqfunctions.udf.CIQ(F5,"IQ_CLOSEPRICE",$E$2,"USD")-_xll.ciqfunctions.udf.CIQ(F5,"IQ_CLOSEPRICE",$E$3,"USD")</f>
        <v>-1.4800000000000182</v>
      </c>
      <c r="H5" s="9">
        <f>VLOOKUP(F5,'07_30_2025_agix_holdings'!$D$3:$E$48,2,FALSE)/$P$2</f>
        <v>5.3223914841736249E-3</v>
      </c>
      <c r="I5" s="2">
        <f t="shared" si="2"/>
        <v>-7.8771393965770611E-3</v>
      </c>
      <c r="J5" s="2">
        <f t="shared" si="0"/>
        <v>5.1273056952625745E-3</v>
      </c>
      <c r="K5" s="6" cm="1">
        <f t="array" ref="K5">_xll.ciqfunctions.udf.CIQ(F5,"IQ_CLOSEPRICE",$E$2,"USD")</f>
        <v>207.57</v>
      </c>
      <c r="L5" s="6">
        <f t="shared" si="1"/>
        <v>1.1047688003699192</v>
      </c>
      <c r="M5" s="2">
        <f t="shared" si="3"/>
        <v>1.0642748431656526</v>
      </c>
      <c r="N5" s="2" t="s">
        <v>129</v>
      </c>
      <c r="O5" s="2"/>
      <c r="P5" s="2"/>
    </row>
    <row r="6" spans="1:17" ht="14">
      <c r="A6" s="2" t="s">
        <v>12</v>
      </c>
      <c r="B6" s="2" t="s">
        <v>13</v>
      </c>
      <c r="C6" s="7">
        <f>VLOOKUP(A6,CHOOSE({1,2},F6:F50,J6:J50),2,FALSE)</f>
        <v>1.6731370305749361E-3</v>
      </c>
      <c r="D6" s="8" t="s">
        <v>14</v>
      </c>
      <c r="E6" s="2"/>
      <c r="F6" s="2" t="s">
        <v>12</v>
      </c>
      <c r="G6" s="2" cm="1">
        <f t="array" ref="G6">_xll.ciqfunctions.udf.CIQ(F6,"IQ_CLOSEPRICE",$E$2,"USD")-_xll.ciqfunctions.udf.CIQ(F6,"IQ_CLOSEPRICE",$E$3,"USD")</f>
        <v>-6.3100000000000023</v>
      </c>
      <c r="H6" s="9">
        <f>VLOOKUP(F6,'07_30_2025_agix_holdings'!$D$3:$E$48,2,FALSE)/$P$2</f>
        <v>1.7367972211244462E-3</v>
      </c>
      <c r="I6" s="2">
        <f t="shared" si="2"/>
        <v>-1.095919046529526E-2</v>
      </c>
      <c r="J6" s="2">
        <f t="shared" si="0"/>
        <v>1.6731370305749361E-3</v>
      </c>
      <c r="K6" s="6" cm="1">
        <f t="array" ref="K6">_xll.ciqfunctions.udf.CIQ(F6,"IQ_CLOSEPRICE",$E$2,"USD")</f>
        <v>357.69</v>
      </c>
      <c r="L6" s="6">
        <f t="shared" si="1"/>
        <v>0.62123499802400317</v>
      </c>
      <c r="M6" s="2">
        <f t="shared" si="3"/>
        <v>0.59846438446634886</v>
      </c>
      <c r="N6" s="2"/>
      <c r="O6" s="5" t="s">
        <v>116</v>
      </c>
      <c r="P6" s="5" t="s">
        <v>131</v>
      </c>
      <c r="Q6" s="5" t="s">
        <v>128</v>
      </c>
    </row>
    <row r="7" spans="1:17" ht="14">
      <c r="A7" s="2" t="s">
        <v>15</v>
      </c>
      <c r="B7" s="2" t="s">
        <v>16</v>
      </c>
      <c r="C7" s="7">
        <f>VLOOKUP(A7,CHOOSE({1,2},F7:F51,J7:J51),2,FALSE)</f>
        <v>7.6004041434960942E-3</v>
      </c>
      <c r="D7" s="8" t="s">
        <v>17</v>
      </c>
      <c r="E7" s="2"/>
      <c r="F7" s="2" t="s">
        <v>15</v>
      </c>
      <c r="G7" s="2" cm="1">
        <f t="array" ref="G7">_xll.ciqfunctions.udf.CIQ(F7,"IQ_CLOSEPRICE",$E$2,"USD")-_xll.ciqfunctions.udf.CIQ(F7,"IQ_CLOSEPRICE",$E$3,"USD")</f>
        <v>3.9200000000000159</v>
      </c>
      <c r="H7" s="9">
        <f>VLOOKUP(F7,'07_30_2025_agix_holdings'!$D$3:$E$48,2,FALSE)/$P$2</f>
        <v>7.8895873766601978E-3</v>
      </c>
      <c r="I7" s="2">
        <f t="shared" si="2"/>
        <v>3.0927182516508101E-2</v>
      </c>
      <c r="J7" s="2">
        <f t="shared" si="0"/>
        <v>7.6004041434960942E-3</v>
      </c>
      <c r="K7" s="6" cm="1">
        <f t="array" ref="K7">_xll.ciqfunctions.udf.CIQ(F7,"IQ_CLOSEPRICE",$E$2,"USD")</f>
        <v>234.11</v>
      </c>
      <c r="L7" s="6">
        <f t="shared" si="1"/>
        <v>1.8470313007499191</v>
      </c>
      <c r="M7" s="2">
        <f t="shared" si="3"/>
        <v>1.7793306140338707</v>
      </c>
      <c r="N7" s="5" t="s">
        <v>114</v>
      </c>
      <c r="O7" s="2" cm="1">
        <f t="array" ref="O7">_xll.ciqfunctions.udf.CIQ(N7,"IQ_CLOSEPRICE",$E$2,"USD")-_xll.ciqfunctions.udf.CIQ(N7,"IQ_CLOSEPRICE",$E$3,"USD")</f>
        <v>4.3299999999995009E-2</v>
      </c>
      <c r="P7" s="6">
        <f>O7/SUM(I2:I45)</f>
        <v>0.9633462157958228</v>
      </c>
      <c r="Q7" s="6" cm="1">
        <f t="array" ref="Q7">_xll.ciqfunctions.udf.CIQ(N7,"IQ_CLOSEPRICE",$E$2,"USD")</f>
        <v>32.459499999999998</v>
      </c>
    </row>
    <row r="8" spans="1:17" ht="14">
      <c r="A8" s="2" t="s">
        <v>18</v>
      </c>
      <c r="B8" s="2" t="s">
        <v>4</v>
      </c>
      <c r="C8" s="7">
        <f>VLOOKUP(A8,CHOOSE({1,2},F8:F52,J8:J52),2,FALSE)</f>
        <v>3.9181154599000354E-3</v>
      </c>
      <c r="D8" s="8" t="s">
        <v>19</v>
      </c>
      <c r="E8" s="2"/>
      <c r="F8" s="2" t="s">
        <v>18</v>
      </c>
      <c r="G8" s="2" cm="1">
        <f t="array" ref="G8">_xll.ciqfunctions.udf.CIQ(F8,"IQ_CLOSEPRICE",$E$2,"USD")-_xll.ciqfunctions.udf.CIQ(F8,"IQ_CLOSEPRICE",$E$3,"USD")</f>
        <v>1.1299999999999955</v>
      </c>
      <c r="H8" s="9">
        <f>VLOOKUP(F8,'07_30_2025_agix_holdings'!$D$3:$E$48,2,FALSE)/$P$2</f>
        <v>4.0671934924904124E-3</v>
      </c>
      <c r="I8" s="2">
        <f t="shared" si="2"/>
        <v>4.5959286465141478E-3</v>
      </c>
      <c r="J8" s="2">
        <f t="shared" si="0"/>
        <v>3.9181154599000354E-3</v>
      </c>
      <c r="K8" s="6" cm="1">
        <f t="array" ref="K8">_xll.ciqfunctions.udf.CIQ(F8,"IQ_CLOSEPRICE",$E$2,"USD")</f>
        <v>123.22</v>
      </c>
      <c r="L8" s="6">
        <f t="shared" si="1"/>
        <v>0.5011595821446686</v>
      </c>
      <c r="M8" s="2">
        <f t="shared" si="3"/>
        <v>0.48279018696888237</v>
      </c>
      <c r="N8" s="2"/>
      <c r="O8" s="2"/>
      <c r="P8" s="2"/>
    </row>
    <row r="9" spans="1:17" ht="14">
      <c r="A9" s="2" t="s">
        <v>20</v>
      </c>
      <c r="B9" s="2" t="s">
        <v>4</v>
      </c>
      <c r="C9" s="7">
        <f>VLOOKUP(A9,CHOOSE({1,2},F9:F53,J9:J53),2,FALSE)</f>
        <v>2.1077981476842239E-3</v>
      </c>
      <c r="D9" s="8" t="s">
        <v>21</v>
      </c>
      <c r="E9" s="2"/>
      <c r="F9" s="2" t="s">
        <v>20</v>
      </c>
      <c r="G9" s="2" cm="1">
        <f t="array" ref="G9">_xll.ciqfunctions.udf.CIQ(F9,"IQ_CLOSEPRICE",$E$2,"USD")-_xll.ciqfunctions.udf.CIQ(F9,"IQ_CLOSEPRICE",$E$3,"USD")</f>
        <v>-21.949999999999989</v>
      </c>
      <c r="H9" s="9">
        <f>VLOOKUP(F9,'07_30_2025_agix_holdings'!$D$3:$E$48,2,FALSE)/$P$2</f>
        <v>2.1879964992056011E-3</v>
      </c>
      <c r="I9" s="2">
        <f t="shared" si="2"/>
        <v>-4.8026523157562923E-2</v>
      </c>
      <c r="J9" s="2">
        <f t="shared" si="0"/>
        <v>2.1077981476842239E-3</v>
      </c>
      <c r="K9" s="6" cm="1">
        <f t="array" ref="K9">_xll.ciqfunctions.udf.CIQ(F9,"IQ_CLOSEPRICE",$E$2,"USD")</f>
        <v>141.375</v>
      </c>
      <c r="L9" s="6">
        <f t="shared" si="1"/>
        <v>0.30932800507519187</v>
      </c>
      <c r="M9" s="2">
        <f t="shared" si="3"/>
        <v>0.29798996312885717</v>
      </c>
      <c r="N9" s="2"/>
      <c r="O9" s="2"/>
      <c r="P9" s="2"/>
    </row>
    <row r="10" spans="1:17" ht="14">
      <c r="A10" s="2" t="s">
        <v>22</v>
      </c>
      <c r="B10" s="2" t="s">
        <v>4</v>
      </c>
      <c r="C10" s="7">
        <f>VLOOKUP(A10,CHOOSE({1,2},F10:F54,J10:J54),2,FALSE)</f>
        <v>5.9804437389504854E-4</v>
      </c>
      <c r="D10" s="8" t="s">
        <v>23</v>
      </c>
      <c r="E10" s="2"/>
      <c r="F10" s="2" t="s">
        <v>122</v>
      </c>
      <c r="G10" s="2" cm="1">
        <f t="array" ref="G10">_xll.ciqfunctions.udf.CIQ(F10,"IQ_CLOSEPRICE",$E$2,"USD")-_xll.ciqfunctions.udf.CIQ(F10,"IQ_CLOSEPRICE",$E$3,"USD")</f>
        <v>-26.740000000000009</v>
      </c>
      <c r="H10" s="9">
        <f>VLOOKUP(F10,'07_30_2025_agix_holdings'!$D$3:$E$48,2,FALSE)/$P$2</f>
        <v>6.2079900672158922E-4</v>
      </c>
      <c r="I10" s="2">
        <f t="shared" si="2"/>
        <v>-1.66001654397353E-2</v>
      </c>
      <c r="J10" s="2">
        <f t="shared" si="0"/>
        <v>5.9804437389504854E-4</v>
      </c>
      <c r="K10" s="6" cm="1">
        <f t="array" ref="K10">_xll.ciqfunctions.udf.CIQ(F10,"IQ_CLOSEPRICE",$E$2,"USD")</f>
        <v>694.71</v>
      </c>
      <c r="L10" s="6">
        <f t="shared" si="1"/>
        <v>0.43127527795955528</v>
      </c>
      <c r="M10" s="2">
        <f t="shared" si="3"/>
        <v>0.41546740698862922</v>
      </c>
      <c r="N10" s="2"/>
      <c r="O10" s="2"/>
      <c r="P10" s="2"/>
    </row>
    <row r="11" spans="1:17" ht="14">
      <c r="A11" s="2" t="s">
        <v>24</v>
      </c>
      <c r="B11" s="2" t="s">
        <v>4</v>
      </c>
      <c r="C11" s="7">
        <f>VLOOKUP(A11,CHOOSE({1,2},F11:F55,J11:J55),2,FALSE)</f>
        <v>3.2792252718085459E-3</v>
      </c>
      <c r="D11" s="8" t="s">
        <v>25</v>
      </c>
      <c r="E11" s="2"/>
      <c r="F11" s="2" t="s">
        <v>24</v>
      </c>
      <c r="G11" s="2" cm="1">
        <f t="array" ref="G11">_xll.ciqfunctions.udf.CIQ(F11,"IQ_CLOSEPRICE",$E$2,"USD")-_xll.ciqfunctions.udf.CIQ(F11,"IQ_CLOSEPRICE",$E$3,"USD")</f>
        <v>-8.9200000000000159</v>
      </c>
      <c r="H11" s="9">
        <f>VLOOKUP(F11,'07_30_2025_agix_holdings'!$D$3:$E$48,2,FALSE)/$P$2</f>
        <v>3.403994553608714E-3</v>
      </c>
      <c r="I11" s="2">
        <f t="shared" si="2"/>
        <v>-3.0363631418189783E-2</v>
      </c>
      <c r="J11" s="2">
        <f t="shared" si="0"/>
        <v>3.2792252718085459E-3</v>
      </c>
      <c r="K11" s="6" cm="1">
        <f t="array" ref="K11">_xll.ciqfunctions.udf.CIQ(F11,"IQ_CLOSEPRICE",$E$2,"USD")</f>
        <v>293.7</v>
      </c>
      <c r="L11" s="6">
        <f t="shared" si="1"/>
        <v>0.99975320039487925</v>
      </c>
      <c r="M11" s="2">
        <f t="shared" si="3"/>
        <v>0.96310846233016989</v>
      </c>
      <c r="N11" s="2"/>
      <c r="O11" s="2"/>
      <c r="P11" s="2"/>
    </row>
    <row r="12" spans="1:17" ht="14">
      <c r="A12" s="2" t="s">
        <v>26</v>
      </c>
      <c r="B12" s="2" t="s">
        <v>16</v>
      </c>
      <c r="C12" s="7">
        <f>VLOOKUP(A12,CHOOSE({1,2},F12:F56,J12:J56),2,FALSE)</f>
        <v>1.4734549464561125E-2</v>
      </c>
      <c r="D12" s="8" t="s">
        <v>27</v>
      </c>
      <c r="E12" s="2"/>
      <c r="F12" s="2" t="s">
        <v>26</v>
      </c>
      <c r="G12" s="2" cm="1">
        <f t="array" ref="G12">_xll.ciqfunctions.udf.CIQ(F12,"IQ_CLOSEPRICE",$E$2,"USD")-_xll.ciqfunctions.udf.CIQ(F12,"IQ_CLOSEPRICE",$E$3,"USD")</f>
        <v>-8.6749999999999972</v>
      </c>
      <c r="H12" s="9">
        <f>VLOOKUP(F12,'07_30_2025_agix_holdings'!$D$3:$E$48,2,FALSE)/$P$2</f>
        <v>1.5295175527719156E-2</v>
      </c>
      <c r="I12" s="2">
        <f t="shared" si="2"/>
        <v>-0.13268564770296362</v>
      </c>
      <c r="J12" s="2">
        <f t="shared" si="0"/>
        <v>1.4734549464561125E-2</v>
      </c>
      <c r="K12" s="6" cm="1">
        <f t="array" ref="K12">_xll.ciqfunctions.udf.CIQ(F12,"IQ_CLOSEPRICE",$E$2,"USD")</f>
        <v>17.725000000000001</v>
      </c>
      <c r="L12" s="6">
        <f t="shared" si="1"/>
        <v>0.27110698622882207</v>
      </c>
      <c r="M12" s="2">
        <f t="shared" si="3"/>
        <v>0.26116988925934598</v>
      </c>
      <c r="N12" s="2"/>
      <c r="O12" s="2"/>
      <c r="P12" s="2"/>
    </row>
    <row r="13" spans="1:17" ht="14">
      <c r="A13" s="2" t="s">
        <v>28</v>
      </c>
      <c r="B13" s="2" t="s">
        <v>13</v>
      </c>
      <c r="C13" s="7">
        <f>VLOOKUP(A13,CHOOSE({1,2},F13:F57,J13:J57),2,FALSE)</f>
        <v>3.3046575712138765E-3</v>
      </c>
      <c r="D13" s="8" t="s">
        <v>29</v>
      </c>
      <c r="E13" s="2"/>
      <c r="F13" s="2" t="s">
        <v>28</v>
      </c>
      <c r="G13" s="2" cm="1">
        <f t="array" ref="G13">_xll.ciqfunctions.udf.CIQ(F13,"IQ_CLOSEPRICE",$E$2,"USD")-_xll.ciqfunctions.udf.CIQ(F13,"IQ_CLOSEPRICE",$E$3,"USD")</f>
        <v>-6.4800000000000182</v>
      </c>
      <c r="H13" s="9">
        <f>VLOOKUP(F13,'07_30_2025_agix_holdings'!$D$3:$E$48,2,FALSE)/$P$2</f>
        <v>3.4303945113687818E-3</v>
      </c>
      <c r="I13" s="2">
        <f t="shared" si="2"/>
        <v>-2.2228956433669768E-2</v>
      </c>
      <c r="J13" s="2">
        <f t="shared" si="0"/>
        <v>3.3046575712138765E-3</v>
      </c>
      <c r="K13" s="6" cm="1">
        <f t="array" ref="K13">_xll.ciqfunctions.udf.CIQ(F13,"IQ_CLOSEPRICE",$E$2,"USD")</f>
        <v>258.33</v>
      </c>
      <c r="L13" s="6">
        <f t="shared" si="1"/>
        <v>0.88617381412189733</v>
      </c>
      <c r="M13" s="2">
        <f t="shared" si="3"/>
        <v>0.85369219037168065</v>
      </c>
      <c r="N13" s="2"/>
      <c r="O13" s="2"/>
      <c r="P13" s="2"/>
    </row>
    <row r="14" spans="1:17" ht="14">
      <c r="A14" s="2" t="s">
        <v>30</v>
      </c>
      <c r="B14" s="2" t="s">
        <v>16</v>
      </c>
      <c r="C14" s="7">
        <f>VLOOKUP(A14,CHOOSE({1,2},F14:F58,J14:J58),2,FALSE)</f>
        <v>4.5608590266893014E-3</v>
      </c>
      <c r="D14" s="8" t="s">
        <v>31</v>
      </c>
      <c r="E14" s="2"/>
      <c r="F14" s="2" t="s">
        <v>30</v>
      </c>
      <c r="G14" s="2" cm="1">
        <f t="array" ref="G14">_xll.ciqfunctions.udf.CIQ(F14,"IQ_CLOSEPRICE",$E$2,"USD")-_xll.ciqfunctions.udf.CIQ(F14,"IQ_CLOSEPRICE",$E$3,"USD")</f>
        <v>-8.9000000000000057</v>
      </c>
      <c r="H14" s="9">
        <f>VLOOKUP(F14,'07_30_2025_agix_holdings'!$D$3:$E$48,2,FALSE)/$P$2</f>
        <v>4.7343924249721205E-3</v>
      </c>
      <c r="I14" s="2">
        <f t="shared" si="2"/>
        <v>-4.2136092582251899E-2</v>
      </c>
      <c r="J14" s="2">
        <f t="shared" si="0"/>
        <v>4.5608590266893014E-3</v>
      </c>
      <c r="K14" s="6" cm="1">
        <f t="array" ref="K14">_xll.ciqfunctions.udf.CIQ(F14,"IQ_CLOSEPRICE",$E$2,"USD")</f>
        <v>139.97999999999999</v>
      </c>
      <c r="L14" s="6">
        <f t="shared" si="1"/>
        <v>0.6627202516475974</v>
      </c>
      <c r="M14" s="2">
        <f t="shared" si="3"/>
        <v>0.63842904655596833</v>
      </c>
      <c r="N14" s="2"/>
      <c r="O14" s="2"/>
      <c r="P14" s="2"/>
    </row>
    <row r="15" spans="1:17" ht="14">
      <c r="A15" s="2" t="s">
        <v>32</v>
      </c>
      <c r="B15" s="2" t="s">
        <v>13</v>
      </c>
      <c r="C15" s="7">
        <f>VLOOKUP(A15,CHOOSE({1,2},F15:F59,J15:J59),2,FALSE)</f>
        <v>1.3833629525020774E-3</v>
      </c>
      <c r="D15" s="10" t="s">
        <v>33</v>
      </c>
      <c r="E15" s="2"/>
      <c r="F15" s="2" t="s">
        <v>32</v>
      </c>
      <c r="G15" s="2" cm="1">
        <f t="array" ref="G15">_xll.ciqfunctions.udf.CIQ(F15,"IQ_CLOSEPRICE",$E$2,"USD")-_xll.ciqfunctions.udf.CIQ(F15,"IQ_CLOSEPRICE",$E$3,"USD")</f>
        <v>27.389999999999986</v>
      </c>
      <c r="H15" s="9">
        <f>VLOOKUP(F15,'07_30_2025_agix_holdings'!$D$3:$E$48,2,FALSE)/$P$2</f>
        <v>1.4359977024036761E-3</v>
      </c>
      <c r="I15" s="2">
        <f t="shared" si="2"/>
        <v>3.933197706883667E-2</v>
      </c>
      <c r="J15" s="2">
        <f t="shared" si="0"/>
        <v>1.3833629525020774E-3</v>
      </c>
      <c r="K15" s="6" cm="1">
        <f t="array" ref="K15">_xll.ciqfunctions.udf.CIQ(F15,"IQ_CLOSEPRICE",$E$2,"USD")</f>
        <v>390.7</v>
      </c>
      <c r="L15" s="6">
        <f t="shared" si="1"/>
        <v>0.56104430232911617</v>
      </c>
      <c r="M15" s="2">
        <f t="shared" si="3"/>
        <v>0.54047990554256164</v>
      </c>
      <c r="N15" s="2"/>
      <c r="O15" s="2"/>
      <c r="P15" s="2"/>
    </row>
    <row r="16" spans="1:17" ht="14">
      <c r="A16" s="2" t="s">
        <v>34</v>
      </c>
      <c r="B16" s="2" t="s">
        <v>13</v>
      </c>
      <c r="C16" s="7">
        <f>VLOOKUP(A16,CHOOSE({1,2},F16:F60,J16:J60),2,FALSE)</f>
        <v>1.5228552613616186E-3</v>
      </c>
      <c r="D16" s="8" t="s">
        <v>35</v>
      </c>
      <c r="E16" s="2"/>
      <c r="F16" s="2" t="s">
        <v>34</v>
      </c>
      <c r="G16" s="2" cm="1">
        <f t="array" ref="G16">_xll.ciqfunctions.udf.CIQ(F16,"IQ_CLOSEPRICE",$E$2,"USD")-_xll.ciqfunctions.udf.CIQ(F16,"IQ_CLOSEPRICE",$E$3,"USD")</f>
        <v>5.2100000000000364</v>
      </c>
      <c r="H16" s="9">
        <f>VLOOKUP(F16,'07_30_2025_agix_holdings'!$D$3:$E$48,2,FALSE)/$P$2</f>
        <v>1.5807974707240469E-3</v>
      </c>
      <c r="I16" s="2">
        <f t="shared" si="2"/>
        <v>8.2359548224723422E-3</v>
      </c>
      <c r="J16" s="2">
        <f t="shared" si="0"/>
        <v>1.5228552613616186E-3</v>
      </c>
      <c r="K16" s="6" cm="1">
        <f t="array" ref="K16">_xll.ciqfunctions.udf.CIQ(F16,"IQ_CLOSEPRICE",$E$2,"USD")</f>
        <v>346.55</v>
      </c>
      <c r="L16" s="6">
        <f t="shared" si="1"/>
        <v>0.54782536347941846</v>
      </c>
      <c r="M16" s="2">
        <f t="shared" si="3"/>
        <v>0.52774549082486899</v>
      </c>
      <c r="N16" s="2"/>
      <c r="O16" s="2"/>
      <c r="P16" s="2"/>
    </row>
    <row r="17" spans="1:16" ht="14">
      <c r="A17" s="2" t="s">
        <v>36</v>
      </c>
      <c r="B17" s="2" t="s">
        <v>16</v>
      </c>
      <c r="C17" s="7">
        <f>VLOOKUP(A17,CHOOSE({1,2},F17:F61,J17:J61),2,FALSE)</f>
        <v>6.711815015788632E-3</v>
      </c>
      <c r="D17" s="8" t="s">
        <v>37</v>
      </c>
      <c r="E17" s="2"/>
      <c r="F17" s="2" t="s">
        <v>36</v>
      </c>
      <c r="G17" s="2" cm="1">
        <f t="array" ref="G17">_xll.ciqfunctions.udf.CIQ(F17,"IQ_CLOSEPRICE",$E$2,"USD")-_xll.ciqfunctions.udf.CIQ(F17,"IQ_CLOSEPRICE",$E$3,"USD")</f>
        <v>-4.289999999999992</v>
      </c>
      <c r="H17" s="9">
        <f>VLOOKUP(F17,'07_30_2025_agix_holdings'!$D$3:$E$48,2,FALSE)/$P$2</f>
        <v>6.9671888524978362E-3</v>
      </c>
      <c r="I17" s="2">
        <f t="shared" si="2"/>
        <v>-2.9889240177215663E-2</v>
      </c>
      <c r="J17" s="2">
        <f t="shared" si="0"/>
        <v>6.711815015788632E-3</v>
      </c>
      <c r="K17" s="6" cm="1">
        <f t="array" ref="K17">_xll.ciqfunctions.udf.CIQ(F17,"IQ_CLOSEPRICE",$E$2,"USD")</f>
        <v>83.7</v>
      </c>
      <c r="L17" s="6">
        <f t="shared" si="1"/>
        <v>0.58315370695406887</v>
      </c>
      <c r="M17" s="2">
        <f t="shared" si="3"/>
        <v>0.56177891682150849</v>
      </c>
      <c r="N17" s="2"/>
      <c r="O17" s="2"/>
      <c r="P17" s="2"/>
    </row>
    <row r="18" spans="1:16" ht="14">
      <c r="A18" s="2" t="s">
        <v>38</v>
      </c>
      <c r="B18" s="2" t="s">
        <v>16</v>
      </c>
      <c r="C18" s="7">
        <f>VLOOKUP(A18,CHOOSE({1,2},F18:F62,J18:J62),2,FALSE)</f>
        <v>6.263281735367345E-3</v>
      </c>
      <c r="D18" s="8" t="s">
        <v>39</v>
      </c>
      <c r="E18" s="2"/>
      <c r="F18" s="2" t="s">
        <v>38</v>
      </c>
      <c r="G18" s="2" cm="1">
        <f t="array" ref="G18">_xll.ciqfunctions.udf.CIQ(F18,"IQ_CLOSEPRICE",$E$2,"USD")-_xll.ciqfunctions.udf.CIQ(F18,"IQ_CLOSEPRICE",$E$3,"USD")</f>
        <v>-4.6299999999999955</v>
      </c>
      <c r="H18" s="9">
        <f>VLOOKUP(F18,'07_30_2025_agix_holdings'!$D$3:$E$48,2,FALSE)/$P$2</f>
        <v>6.5015895974566444E-3</v>
      </c>
      <c r="I18" s="2">
        <f t="shared" si="2"/>
        <v>-3.0102359836224234E-2</v>
      </c>
      <c r="J18" s="2">
        <f t="shared" si="0"/>
        <v>6.263281735367345E-3</v>
      </c>
      <c r="K18" s="6" cm="1">
        <f t="array" ref="K18">_xll.ciqfunctions.udf.CIQ(F18,"IQ_CLOSEPRICE",$E$2,"USD")</f>
        <v>191.9</v>
      </c>
      <c r="L18" s="6">
        <f t="shared" si="1"/>
        <v>1.24765504375193</v>
      </c>
      <c r="M18" s="2">
        <f t="shared" si="3"/>
        <v>1.2019237650169936</v>
      </c>
      <c r="N18" s="2"/>
      <c r="O18" s="2"/>
      <c r="P18" s="2"/>
    </row>
    <row r="19" spans="1:16" ht="14">
      <c r="A19" s="2" t="s">
        <v>40</v>
      </c>
      <c r="B19" s="2" t="s">
        <v>16</v>
      </c>
      <c r="C19" s="7">
        <f>VLOOKUP(A19,CHOOSE({1,2},F19:F63,J19:J63),2,FALSE)</f>
        <v>8.6277149043235413E-3</v>
      </c>
      <c r="D19" s="8" t="s">
        <v>41</v>
      </c>
      <c r="E19" s="2"/>
      <c r="F19" s="2" t="s">
        <v>40</v>
      </c>
      <c r="G19" s="2" cm="1">
        <f t="array" ref="G19">_xll.ciqfunctions.udf.CIQ(F19,"IQ_CLOSEPRICE",$E$2,"USD")-_xll.ciqfunctions.udf.CIQ(F19,"IQ_CLOSEPRICE",$E$3,"USD")</f>
        <v>-2.3599999999999994</v>
      </c>
      <c r="H19" s="9">
        <f>VLOOKUP(F19,'07_30_2025_agix_holdings'!$D$3:$E$48,2,FALSE)/$P$2</f>
        <v>8.9559856704229269E-3</v>
      </c>
      <c r="I19" s="2">
        <f t="shared" si="2"/>
        <v>-2.1136126182198102E-2</v>
      </c>
      <c r="J19" s="2">
        <f t="shared" si="0"/>
        <v>8.6277149043235413E-3</v>
      </c>
      <c r="K19" s="6" cm="1">
        <f t="array" ref="K19">_xll.ciqfunctions.udf.CIQ(F19,"IQ_CLOSEPRICE",$E$2,"USD")</f>
        <v>43.81</v>
      </c>
      <c r="L19" s="6">
        <f t="shared" si="1"/>
        <v>0.39236173222122844</v>
      </c>
      <c r="M19" s="2">
        <f t="shared" si="3"/>
        <v>0.37798018995841437</v>
      </c>
      <c r="N19" s="2"/>
      <c r="O19" s="2"/>
      <c r="P19" s="2"/>
    </row>
    <row r="20" spans="1:16" ht="14">
      <c r="A20" s="2" t="s">
        <v>42</v>
      </c>
      <c r="B20" s="2" t="s">
        <v>13</v>
      </c>
      <c r="C20" s="7">
        <f>VLOOKUP(A20,CHOOSE({1,2},F20:F64,J20:J64),2,FALSE)</f>
        <v>1.3367370702589712E-2</v>
      </c>
      <c r="D20" s="8" t="s">
        <v>43</v>
      </c>
      <c r="E20" s="2"/>
      <c r="F20" s="2" t="s">
        <v>42</v>
      </c>
      <c r="G20" s="2" cm="1">
        <f t="array" ref="G20">_xll.ciqfunctions.udf.CIQ(F20,"IQ_CLOSEPRICE",$E$2,"USD")-_xll.ciqfunctions.udf.CIQ(F20,"IQ_CLOSEPRICE",$E$3,"USD")</f>
        <v>-0.5</v>
      </c>
      <c r="H20" s="9">
        <f>VLOOKUP(F20,'07_30_2025_agix_holdings'!$D$3:$E$48,2,FALSE)/$P$2</f>
        <v>1.3875977798435522E-2</v>
      </c>
      <c r="I20" s="2">
        <f t="shared" si="2"/>
        <v>-6.937988899217761E-3</v>
      </c>
      <c r="J20" s="2">
        <f t="shared" si="0"/>
        <v>1.3367370702589712E-2</v>
      </c>
      <c r="K20" s="6" cm="1">
        <f t="array" ref="K20">_xll.ciqfunctions.udf.CIQ(F20,"IQ_CLOSEPRICE",$E$2,"USD")</f>
        <v>38.03</v>
      </c>
      <c r="L20" s="6">
        <f t="shared" si="1"/>
        <v>0.52770343567450295</v>
      </c>
      <c r="M20" s="2">
        <f t="shared" si="3"/>
        <v>0.50836110781948673</v>
      </c>
      <c r="N20" s="2"/>
      <c r="O20" s="2"/>
      <c r="P20" s="2"/>
    </row>
    <row r="21" spans="1:16" ht="14">
      <c r="A21" s="2" t="s">
        <v>44</v>
      </c>
      <c r="B21" s="2" t="s">
        <v>16</v>
      </c>
      <c r="C21" s="7">
        <f>VLOOKUP(A21,CHOOSE({1,2},F21:F65,J21:J65),2,FALSE)</f>
        <v>2.1501853133597754E-3</v>
      </c>
      <c r="D21" s="8" t="s">
        <v>45</v>
      </c>
      <c r="E21" s="2"/>
      <c r="F21" s="2" t="s">
        <v>44</v>
      </c>
      <c r="G21" s="2" cm="1">
        <f t="array" ref="G21">_xll.ciqfunctions.udf.CIQ(F21,"IQ_CLOSEPRICE",$E$2,"USD")-_xll.ciqfunctions.udf.CIQ(F21,"IQ_CLOSEPRICE",$E$3,"USD")</f>
        <v>-6.4700000000000273</v>
      </c>
      <c r="H21" s="9">
        <f>VLOOKUP(F21,'07_30_2025_agix_holdings'!$D$3:$E$48,2,FALSE)/$P$2</f>
        <v>2.231996428805714E-3</v>
      </c>
      <c r="I21" s="2">
        <f t="shared" si="2"/>
        <v>-1.444101689437303E-2</v>
      </c>
      <c r="J21" s="2">
        <f t="shared" si="0"/>
        <v>2.1501853133597754E-3</v>
      </c>
      <c r="K21" s="6" cm="1">
        <f t="array" ref="K21">_xll.ciqfunctions.udf.CIQ(F21,"IQ_CLOSEPRICE",$E$2,"USD")</f>
        <v>237.89</v>
      </c>
      <c r="L21" s="6">
        <f t="shared" si="1"/>
        <v>0.53096963044859125</v>
      </c>
      <c r="M21" s="2">
        <f t="shared" si="3"/>
        <v>0.51150758419515696</v>
      </c>
      <c r="N21" s="2"/>
      <c r="O21" s="2"/>
      <c r="P21" s="2"/>
    </row>
    <row r="22" spans="1:16" ht="14">
      <c r="A22" s="2" t="s">
        <v>46</v>
      </c>
      <c r="B22" s="2" t="s">
        <v>13</v>
      </c>
      <c r="C22" s="7">
        <f>VLOOKUP(A22,CHOOSE({1,2},F22:F66,J22:J66),2,FALSE)</f>
        <v>3.5058039392378555E-3</v>
      </c>
      <c r="D22" s="11" t="s">
        <v>47</v>
      </c>
      <c r="E22" s="2"/>
      <c r="F22" s="2" t="s">
        <v>46</v>
      </c>
      <c r="G22" s="2" cm="1">
        <f t="array" ref="G22">_xll.ciqfunctions.udf.CIQ(F22,"IQ_CLOSEPRICE",$E$2,"USD")-_xll.ciqfunctions.udf.CIQ(F22,"IQ_CLOSEPRICE",$E$3,"USD")</f>
        <v>78.230000000000018</v>
      </c>
      <c r="H22" s="9">
        <f>VLOOKUP(F22,'07_30_2025_agix_holdings'!$D$3:$E$48,2,FALSE)/$P$2</f>
        <v>3.6391941772893161E-3</v>
      </c>
      <c r="I22" s="2">
        <f t="shared" si="2"/>
        <v>0.28469416048934326</v>
      </c>
      <c r="J22" s="2">
        <f t="shared" si="0"/>
        <v>3.5058039392378555E-3</v>
      </c>
      <c r="K22" s="6" cm="1">
        <f t="array" ref="K22">_xll.ciqfunctions.udf.CIQ(F22,"IQ_CLOSEPRICE",$E$2,"USD")</f>
        <v>773.44</v>
      </c>
      <c r="L22" s="6">
        <f t="shared" si="1"/>
        <v>2.814698344482649</v>
      </c>
      <c r="M22" s="2">
        <f t="shared" si="3"/>
        <v>2.7115289987641273</v>
      </c>
      <c r="N22" s="2"/>
      <c r="O22" s="2"/>
      <c r="P22" s="2"/>
    </row>
    <row r="23" spans="1:16" ht="14">
      <c r="A23" s="2" t="s">
        <v>48</v>
      </c>
      <c r="B23" s="2" t="s">
        <v>4</v>
      </c>
      <c r="C23" s="7">
        <f>VLOOKUP(A23,CHOOSE({1,2},F23:F67,J23:J67),2,FALSE)</f>
        <v>7.0000477423823792E-3</v>
      </c>
      <c r="D23" s="8" t="s">
        <v>49</v>
      </c>
      <c r="E23" s="2"/>
      <c r="F23" s="2" t="s">
        <v>48</v>
      </c>
      <c r="G23" s="2" cm="1">
        <f t="array" ref="G23">_xll.ciqfunctions.udf.CIQ(F23,"IQ_CLOSEPRICE",$E$2,"USD")-_xll.ciqfunctions.udf.CIQ(F23,"IQ_CLOSEPRICE",$E$3,"USD")</f>
        <v>-1.3699999999999903</v>
      </c>
      <c r="H23" s="9">
        <f>VLOOKUP(F23,'07_30_2025_agix_holdings'!$D$3:$E$48,2,FALSE)/$P$2</f>
        <v>7.2663883737786022E-3</v>
      </c>
      <c r="I23" s="2">
        <f t="shared" si="2"/>
        <v>-9.9549520720766151E-3</v>
      </c>
      <c r="J23" s="2">
        <f t="shared" si="0"/>
        <v>7.0000477423823792E-3</v>
      </c>
      <c r="K23" s="6" cm="1">
        <f t="array" ref="K23">_xll.ciqfunctions.udf.CIQ(F23,"IQ_CLOSEPRICE",$E$2,"USD")</f>
        <v>80.37</v>
      </c>
      <c r="L23" s="6">
        <f t="shared" si="1"/>
        <v>0.58399963360058627</v>
      </c>
      <c r="M23" s="2">
        <f t="shared" si="3"/>
        <v>0.56259383705527188</v>
      </c>
      <c r="N23" s="2"/>
      <c r="O23" s="2"/>
      <c r="P23" s="2"/>
    </row>
    <row r="24" spans="1:16" ht="14">
      <c r="A24" s="2" t="s">
        <v>50</v>
      </c>
      <c r="B24" s="2" t="s">
        <v>16</v>
      </c>
      <c r="C24" s="7">
        <f>VLOOKUP(A24,CHOOSE({1,2},F24:F68,J24:J68),2,FALSE)</f>
        <v>3.5443377262156296E-3</v>
      </c>
      <c r="D24" s="8" t="s">
        <v>51</v>
      </c>
      <c r="E24" s="2"/>
      <c r="F24" s="2" t="s">
        <v>50</v>
      </c>
      <c r="G24" s="2" cm="1">
        <f t="array" ref="G24">_xll.ciqfunctions.udf.CIQ(F24,"IQ_CLOSEPRICE",$E$2,"USD")-_xll.ciqfunctions.udf.CIQ(F24,"IQ_CLOSEPRICE",$E$3,"USD")</f>
        <v>20.259999999999991</v>
      </c>
      <c r="H24" s="9">
        <f>VLOOKUP(F24,'07_30_2025_agix_holdings'!$D$3:$E$48,2,FALSE)/$P$2</f>
        <v>3.6791941132894189E-3</v>
      </c>
      <c r="I24" s="2">
        <f t="shared" si="2"/>
        <v>7.4540472735243599E-2</v>
      </c>
      <c r="J24" s="2">
        <f t="shared" si="0"/>
        <v>3.5443377262156296E-3</v>
      </c>
      <c r="K24" s="6" cm="1">
        <f t="array" ref="K24">_xll.ciqfunctions.udf.CIQ(F24,"IQ_CLOSEPRICE",$E$2,"USD")</f>
        <v>533.5</v>
      </c>
      <c r="L24" s="6">
        <f t="shared" si="1"/>
        <v>1.962850059439905</v>
      </c>
      <c r="M24" s="2">
        <f t="shared" si="3"/>
        <v>1.8909041769360384</v>
      </c>
      <c r="N24" s="2"/>
      <c r="O24" s="2"/>
      <c r="P24" s="2"/>
    </row>
    <row r="25" spans="1:16" ht="14">
      <c r="A25" s="2" t="s">
        <v>52</v>
      </c>
      <c r="B25" s="2" t="s">
        <v>4</v>
      </c>
      <c r="C25" s="7">
        <f>VLOOKUP(A25,CHOOSE({1,2},F25:F69,J25:J69),2,FALSE)</f>
        <v>3.5805594859747367E-3</v>
      </c>
      <c r="D25" s="8" t="s">
        <v>53</v>
      </c>
      <c r="E25" s="2"/>
      <c r="F25" s="2" t="s">
        <v>52</v>
      </c>
      <c r="G25" s="2" cm="1">
        <f t="array" ref="G25">_xll.ciqfunctions.udf.CIQ(F25,"IQ_CLOSEPRICE",$E$2,"USD")-_xll.ciqfunctions.udf.CIQ(F25,"IQ_CLOSEPRICE",$E$3,"USD")</f>
        <v>-5.5999999999999943</v>
      </c>
      <c r="H25" s="9">
        <f>VLOOKUP(F25,'07_30_2025_agix_holdings'!$D$3:$E$48,2,FALSE)/$P$2</f>
        <v>3.7167940531295149E-3</v>
      </c>
      <c r="I25" s="2">
        <f t="shared" si="2"/>
        <v>-2.0814046697525262E-2</v>
      </c>
      <c r="J25" s="2">
        <f t="shared" si="0"/>
        <v>3.5805594859747367E-3</v>
      </c>
      <c r="K25" s="6" cm="1">
        <f t="array" ref="K25">_xll.ciqfunctions.udf.CIQ(F25,"IQ_CLOSEPRICE",$E$2,"USD")</f>
        <v>109.14</v>
      </c>
      <c r="L25" s="6">
        <f t="shared" si="1"/>
        <v>0.40565090295855527</v>
      </c>
      <c r="M25" s="2">
        <f t="shared" si="3"/>
        <v>0.39078226229928276</v>
      </c>
      <c r="N25" s="2"/>
      <c r="O25" s="2"/>
      <c r="P25" s="2"/>
    </row>
    <row r="26" spans="1:16" ht="14">
      <c r="A26" s="2" t="s">
        <v>54</v>
      </c>
      <c r="B26" s="2" t="s">
        <v>16</v>
      </c>
      <c r="C26" s="7">
        <f>VLOOKUP(A26,CHOOSE({1,2},F26:F70,J26:J70),2,FALSE)</f>
        <v>1.9739317717234379E-2</v>
      </c>
      <c r="D26" s="8" t="s">
        <v>55</v>
      </c>
      <c r="E26" s="2"/>
      <c r="F26" s="2" t="s">
        <v>54</v>
      </c>
      <c r="G26" s="2" cm="1">
        <f t="array" ref="G26">_xll.ciqfunctions.udf.CIQ(F26,"IQ_CLOSEPRICE",$E$2,"USD")-_xll.ciqfunctions.udf.CIQ(F26,"IQ_CLOSEPRICE",$E$3,"USD")</f>
        <v>3.1400000000000006</v>
      </c>
      <c r="H26" s="9">
        <f>VLOOKUP(F26,'07_30_2025_agix_holdings'!$D$3:$E$48,2,FALSE)/$P$2</f>
        <v>2.0490367215412454E-2</v>
      </c>
      <c r="I26" s="2">
        <f t="shared" si="2"/>
        <v>6.4339753056395124E-2</v>
      </c>
      <c r="J26" s="2">
        <f t="shared" si="0"/>
        <v>1.9739317717234379E-2</v>
      </c>
      <c r="K26" s="6" cm="1">
        <f t="array" ref="K26">_xll.ciqfunctions.udf.CIQ(F26,"IQ_CLOSEPRICE",$E$2,"USD")</f>
        <v>54.43</v>
      </c>
      <c r="L26" s="6">
        <f t="shared" si="1"/>
        <v>1.1152906875348998</v>
      </c>
      <c r="M26" s="2">
        <f t="shared" si="3"/>
        <v>1.0744110633490673</v>
      </c>
      <c r="N26" s="2"/>
      <c r="O26" s="2"/>
      <c r="P26" s="2"/>
    </row>
    <row r="27" spans="1:16" ht="14">
      <c r="A27" s="2" t="s">
        <v>56</v>
      </c>
      <c r="B27" s="2" t="s">
        <v>16</v>
      </c>
      <c r="C27" s="7">
        <f>VLOOKUP(A27,CHOOSE({1,2},F27:F71,J27:J71),2,FALSE)</f>
        <v>3.9427770835658103E-3</v>
      </c>
      <c r="D27" s="8" t="s">
        <v>57</v>
      </c>
      <c r="E27" s="2"/>
      <c r="F27" s="2" t="s">
        <v>56</v>
      </c>
      <c r="G27" s="2" cm="1">
        <f t="array" ref="G27">_xll.ciqfunctions.udf.CIQ(F27,"IQ_CLOSEPRICE",$E$2,"USD")-_xll.ciqfunctions.udf.CIQ(F27,"IQ_CLOSEPRICE",$E$3,"USD")</f>
        <v>6.8300000000000125</v>
      </c>
      <c r="H27" s="9">
        <f>VLOOKUP(F27,'07_30_2025_agix_holdings'!$D$3:$E$48,2,FALSE)/$P$2</f>
        <v>4.0927934515304779E-3</v>
      </c>
      <c r="I27" s="2">
        <f t="shared" si="2"/>
        <v>2.7953779273953216E-2</v>
      </c>
      <c r="J27" s="2">
        <f t="shared" si="0"/>
        <v>3.9427770835658103E-3</v>
      </c>
      <c r="K27" s="6" cm="1">
        <f t="array" ref="K27">_xll.ciqfunctions.udf.CIQ(F27,"IQ_CLOSEPRICE",$E$2,"USD")</f>
        <v>207.68</v>
      </c>
      <c r="L27" s="6">
        <f t="shared" si="1"/>
        <v>0.84999134401384968</v>
      </c>
      <c r="M27" s="2">
        <f t="shared" si="3"/>
        <v>0.81883594471494747</v>
      </c>
      <c r="N27" s="2"/>
      <c r="O27" s="2"/>
      <c r="P27" s="2"/>
    </row>
    <row r="28" spans="1:16" ht="14">
      <c r="A28" s="2" t="s">
        <v>58</v>
      </c>
      <c r="B28" s="2" t="s">
        <v>13</v>
      </c>
      <c r="C28" s="7">
        <f>VLOOKUP(A28,CHOOSE({1,2},F28:F72,J28:J72),2,FALSE)</f>
        <v>8.8088237031190791E-4</v>
      </c>
      <c r="D28" s="8" t="s">
        <v>59</v>
      </c>
      <c r="E28" s="2"/>
      <c r="F28" s="2" t="s">
        <v>58</v>
      </c>
      <c r="G28" s="2" cm="1">
        <f t="array" ref="G28">_xll.ciqfunctions.udf.CIQ(F28,"IQ_CLOSEPRICE",$E$2,"USD")-_xll.ciqfunctions.udf.CIQ(F28,"IQ_CLOSEPRICE",$E$3,"USD")</f>
        <v>-34.360000000000014</v>
      </c>
      <c r="H28" s="9">
        <f>VLOOKUP(F28,'07_30_2025_agix_holdings'!$D$3:$E$48,2,FALSE)/$P$2</f>
        <v>9.1439853696234088E-4</v>
      </c>
      <c r="I28" s="2">
        <f t="shared" si="2"/>
        <v>-3.1418733730026044E-2</v>
      </c>
      <c r="J28" s="2">
        <f t="shared" si="0"/>
        <v>8.8088237031190791E-4</v>
      </c>
      <c r="K28" s="6" cm="1">
        <f t="array" ref="K28">_xll.ciqfunctions.udf.CIQ(F28,"IQ_CLOSEPRICE",$E$2,"USD")</f>
        <v>943.12</v>
      </c>
      <c r="L28" s="6">
        <f t="shared" si="1"/>
        <v>0.86238754817992291</v>
      </c>
      <c r="M28" s="2">
        <f t="shared" si="3"/>
        <v>0.83077778108856659</v>
      </c>
      <c r="N28" s="2"/>
      <c r="O28" s="2"/>
      <c r="P28" s="2"/>
    </row>
    <row r="29" spans="1:16" ht="14">
      <c r="A29" s="2" t="s">
        <v>60</v>
      </c>
      <c r="B29" s="2" t="s">
        <v>4</v>
      </c>
      <c r="C29" s="7">
        <f>VLOOKUP(A29,CHOOSE({1,2},F29:F73,J29:J73),2,FALSE)</f>
        <v>9.3552328024639111E-3</v>
      </c>
      <c r="D29" s="8" t="s">
        <v>61</v>
      </c>
      <c r="E29" s="2"/>
      <c r="F29" s="2" t="s">
        <v>60</v>
      </c>
      <c r="G29" s="2" cm="1">
        <f t="array" ref="G29">_xll.ciqfunctions.udf.CIQ(F29,"IQ_CLOSEPRICE",$E$2,"USD")-_xll.ciqfunctions.udf.CIQ(F29,"IQ_CLOSEPRICE",$E$3,"USD")</f>
        <v>-1.4000000000000057</v>
      </c>
      <c r="H29" s="9">
        <f>VLOOKUP(F29,'07_30_2025_agix_holdings'!$D$3:$E$48,2,FALSE)/$P$2</f>
        <v>9.7111844621048608E-3</v>
      </c>
      <c r="I29" s="2">
        <f t="shared" si="2"/>
        <v>-1.3595658246946861E-2</v>
      </c>
      <c r="J29" s="2">
        <f t="shared" si="0"/>
        <v>9.3552328024639111E-3</v>
      </c>
      <c r="K29" s="6" cm="1">
        <f t="array" ref="K29">_xll.ciqfunctions.udf.CIQ(F29,"IQ_CLOSEPRICE",$E$2,"USD")</f>
        <v>177.87</v>
      </c>
      <c r="L29" s="6">
        <f t="shared" si="1"/>
        <v>1.7273283802745916</v>
      </c>
      <c r="M29" s="2">
        <f t="shared" si="3"/>
        <v>1.6640152585742558</v>
      </c>
      <c r="N29" s="2"/>
      <c r="O29" s="2"/>
      <c r="P29" s="2"/>
    </row>
    <row r="30" spans="1:16" ht="14">
      <c r="A30" s="2" t="s">
        <v>62</v>
      </c>
      <c r="B30" s="2" t="s">
        <v>16</v>
      </c>
      <c r="C30" s="7">
        <f>VLOOKUP(A30,CHOOSE({1,2},F30:F74,J30:J74),2,FALSE)</f>
        <v>4.0005777640324701E-3</v>
      </c>
      <c r="D30" s="8" t="s">
        <v>63</v>
      </c>
      <c r="E30" s="2"/>
      <c r="F30" s="2" t="s">
        <v>62</v>
      </c>
      <c r="G30" s="2" cm="1">
        <f t="array" ref="G30">_xll.ciqfunctions.udf.CIQ(F30,"IQ_CLOSEPRICE",$E$2,"USD")-_xll.ciqfunctions.udf.CIQ(F30,"IQ_CLOSEPRICE",$E$3,"USD")</f>
        <v>3.1700000000000159</v>
      </c>
      <c r="H30" s="9">
        <f>VLOOKUP(F30,'07_30_2025_agix_holdings'!$D$3:$E$48,2,FALSE)/$P$2</f>
        <v>4.1527933555306311E-3</v>
      </c>
      <c r="I30" s="2">
        <f t="shared" si="2"/>
        <v>1.3164354937032167E-2</v>
      </c>
      <c r="J30" s="2">
        <f t="shared" si="0"/>
        <v>4.0005777640324701E-3</v>
      </c>
      <c r="K30" s="6" cm="1">
        <f t="array" ref="K30">_xll.ciqfunctions.udf.CIQ(F30,"IQ_CLOSEPRICE",$E$2,"USD")</f>
        <v>253.77</v>
      </c>
      <c r="L30" s="6">
        <f t="shared" si="1"/>
        <v>1.0538543698330083</v>
      </c>
      <c r="M30" s="2">
        <f t="shared" si="3"/>
        <v>1.01522661917852</v>
      </c>
      <c r="N30" s="2"/>
      <c r="O30" s="2"/>
      <c r="P30" s="2"/>
    </row>
    <row r="31" spans="1:16" ht="14">
      <c r="A31" s="2" t="s">
        <v>64</v>
      </c>
      <c r="B31" s="2" t="s">
        <v>16</v>
      </c>
      <c r="C31" s="7">
        <f>VLOOKUP(A31,CHOOSE({1,2},F31:F75,J31:J75),2,FALSE)</f>
        <v>2.2133807240033239E-3</v>
      </c>
      <c r="D31" s="8" t="s">
        <v>65</v>
      </c>
      <c r="E31" s="2"/>
      <c r="F31" s="2" t="s">
        <v>64</v>
      </c>
      <c r="G31" s="2" cm="1">
        <f t="array" ref="G31">_xll.ciqfunctions.udf.CIQ(F31,"IQ_CLOSEPRICE",$E$2,"USD")-_xll.ciqfunctions.udf.CIQ(F31,"IQ_CLOSEPRICE",$E$3,"USD")</f>
        <v>-9.4300000000000068</v>
      </c>
      <c r="H31" s="9">
        <f>VLOOKUP(F31,'07_30_2025_agix_holdings'!$D$3:$E$48,2,FALSE)/$P$2</f>
        <v>2.2975963238458818E-3</v>
      </c>
      <c r="I31" s="2">
        <f t="shared" si="2"/>
        <v>-2.166633333386668E-2</v>
      </c>
      <c r="J31" s="2">
        <f t="shared" si="0"/>
        <v>2.2133807240033239E-3</v>
      </c>
      <c r="K31" s="6" cm="1">
        <f t="array" ref="K31">_xll.ciqfunctions.udf.CIQ(F31,"IQ_CLOSEPRICE",$E$2,"USD")</f>
        <v>173.6</v>
      </c>
      <c r="L31" s="6">
        <f t="shared" si="1"/>
        <v>0.39886272181964505</v>
      </c>
      <c r="M31" s="2">
        <f t="shared" si="3"/>
        <v>0.38424289368697701</v>
      </c>
      <c r="N31" s="2"/>
      <c r="O31" s="2"/>
      <c r="P31" s="2"/>
    </row>
    <row r="32" spans="1:16" ht="14">
      <c r="A32" s="2" t="s">
        <v>66</v>
      </c>
      <c r="B32" s="2" t="s">
        <v>16</v>
      </c>
      <c r="C32" s="7">
        <f>VLOOKUP(A32,CHOOSE({1,2},F32:F76,J32:J76),2,FALSE)</f>
        <v>6.186984837151353E-3</v>
      </c>
      <c r="D32" s="8" t="s">
        <v>67</v>
      </c>
      <c r="E32" s="2"/>
      <c r="F32" s="2" t="s">
        <v>66</v>
      </c>
      <c r="G32" s="2" cm="1">
        <f t="array" ref="G32">_xll.ciqfunctions.udf.CIQ(F32,"IQ_CLOSEPRICE",$E$2,"USD")-_xll.ciqfunctions.udf.CIQ(F32,"IQ_CLOSEPRICE",$E$3,"USD")</f>
        <v>-0.26000000000001933</v>
      </c>
      <c r="H32" s="9">
        <f>VLOOKUP(F32,'07_30_2025_agix_holdings'!$D$3:$E$48,2,FALSE)/$P$2</f>
        <v>6.4223897241764416E-3</v>
      </c>
      <c r="I32" s="2">
        <f t="shared" si="2"/>
        <v>-1.669821328285999E-3</v>
      </c>
      <c r="J32" s="2">
        <f t="shared" si="0"/>
        <v>6.186984837151353E-3</v>
      </c>
      <c r="K32" s="6" cm="1">
        <f t="array" ref="K32">_xll.ciqfunctions.udf.CIQ(F32,"IQ_CLOSEPRICE",$E$2,"USD")</f>
        <v>158.35</v>
      </c>
      <c r="L32" s="6">
        <f t="shared" si="1"/>
        <v>1.0169854128233395</v>
      </c>
      <c r="M32" s="2">
        <f t="shared" si="3"/>
        <v>0.97970904896291666</v>
      </c>
      <c r="N32" s="2"/>
      <c r="O32" s="2"/>
      <c r="P32" s="2"/>
    </row>
    <row r="33" spans="1:16" ht="14">
      <c r="A33" s="2" t="s">
        <v>68</v>
      </c>
      <c r="B33" s="2" t="s">
        <v>16</v>
      </c>
      <c r="C33" s="7">
        <f>VLOOKUP(A33,CHOOSE({1,2},F33:F77,J33:J77),2,FALSE)</f>
        <v>7.1988820831876913E-3</v>
      </c>
      <c r="D33" s="8" t="s">
        <v>69</v>
      </c>
      <c r="E33" s="2"/>
      <c r="F33" s="2" t="s">
        <v>68</v>
      </c>
      <c r="G33" s="2" cm="1">
        <f t="array" ref="G33">_xll.ciqfunctions.udf.CIQ(F33,"IQ_CLOSEPRICE",$E$2,"USD")-_xll.ciqfunctions.udf.CIQ(F33,"IQ_CLOSEPRICE",$E$3,"USD")</f>
        <v>0.29000000000000625</v>
      </c>
      <c r="H33" s="9">
        <f>VLOOKUP(F33,'07_30_2025_agix_holdings'!$D$3:$E$48,2,FALSE)/$P$2</f>
        <v>7.4727880435391299E-3</v>
      </c>
      <c r="I33" s="2">
        <f t="shared" si="2"/>
        <v>2.1671085326263944E-3</v>
      </c>
      <c r="J33" s="2">
        <f t="shared" si="0"/>
        <v>7.1988820831876913E-3</v>
      </c>
      <c r="K33" s="6" cm="1">
        <f t="array" ref="K33">_xll.ciqfunctions.udf.CIQ(F33,"IQ_CLOSEPRICE",$E$2,"USD")</f>
        <v>59.52</v>
      </c>
      <c r="L33" s="6">
        <f t="shared" si="1"/>
        <v>0.44478034435144903</v>
      </c>
      <c r="M33" s="2">
        <f t="shared" si="3"/>
        <v>0.42847746159133143</v>
      </c>
      <c r="N33" s="2"/>
      <c r="O33" s="2"/>
      <c r="P33" s="2"/>
    </row>
    <row r="34" spans="1:16" ht="14">
      <c r="A34" s="2" t="s">
        <v>70</v>
      </c>
      <c r="B34" s="2" t="s">
        <v>4</v>
      </c>
      <c r="C34" s="7">
        <f>VLOOKUP(A34,CHOOSE({1,2},F34:F78,J34:J78),2,FALSE)</f>
        <v>1.9428735394193522E-3</v>
      </c>
      <c r="D34" s="8" t="s">
        <v>71</v>
      </c>
      <c r="E34" s="2"/>
      <c r="F34" s="2" t="s">
        <v>70</v>
      </c>
      <c r="G34" s="2" cm="1">
        <f t="array" ref="G34">_xll.ciqfunctions.udf.CIQ(F34,"IQ_CLOSEPRICE",$E$2,"USD")-_xll.ciqfunctions.udf.CIQ(F34,"IQ_CLOSEPRICE",$E$3,"USD")</f>
        <v>-12.300000000000011</v>
      </c>
      <c r="H34" s="9">
        <f>VLOOKUP(F34,'07_30_2025_agix_holdings'!$D$3:$E$48,2,FALSE)/$P$2</f>
        <v>2.0167967731251628E-3</v>
      </c>
      <c r="I34" s="2">
        <f t="shared" si="2"/>
        <v>-2.4806600309439524E-2</v>
      </c>
      <c r="J34" s="2">
        <f t="shared" si="0"/>
        <v>1.9428735394193522E-3</v>
      </c>
      <c r="K34" s="6" cm="1">
        <f t="array" ref="K34">_xll.ciqfunctions.udf.CIQ(F34,"IQ_CLOSEPRICE",$E$2,"USD")</f>
        <v>146.76</v>
      </c>
      <c r="L34" s="6">
        <f t="shared" si="1"/>
        <v>0.29598509442384885</v>
      </c>
      <c r="M34" s="2">
        <f t="shared" si="3"/>
        <v>0.28513612064518412</v>
      </c>
      <c r="N34" s="2"/>
      <c r="O34" s="2"/>
      <c r="P34" s="2"/>
    </row>
    <row r="35" spans="1:16" ht="14">
      <c r="A35" s="2" t="s">
        <v>72</v>
      </c>
      <c r="B35" s="2" t="s">
        <v>13</v>
      </c>
      <c r="C35" s="7">
        <f>VLOOKUP(A35,CHOOSE({1,2},F35:F79,J35:J79),2,FALSE)</f>
        <v>6.8058374560143993E-3</v>
      </c>
      <c r="D35" s="8" t="s">
        <v>73</v>
      </c>
      <c r="E35" s="2"/>
      <c r="F35" s="2" t="s">
        <v>72</v>
      </c>
      <c r="G35" s="2" cm="1">
        <f t="array" ref="G35">_xll.ciqfunctions.udf.CIQ(F35,"IQ_CLOSEPRICE",$E$2,"USD")-_xll.ciqfunctions.udf.CIQ(F35,"IQ_CLOSEPRICE",$E$3,"USD")</f>
        <v>12.849999999999994</v>
      </c>
      <c r="H35" s="9">
        <f>VLOOKUP(F35,'07_30_2025_agix_holdings'!$D$3:$E$48,2,FALSE)/$P$2</f>
        <v>7.0647886963380859E-3</v>
      </c>
      <c r="I35" s="2">
        <f t="shared" si="2"/>
        <v>9.0782534747944371E-2</v>
      </c>
      <c r="J35" s="2">
        <f t="shared" si="0"/>
        <v>6.8058374560143993E-3</v>
      </c>
      <c r="K35" s="6" cm="1">
        <f t="array" ref="K35">_xll.ciqfunctions.udf.CIQ(F35,"IQ_CLOSEPRICE",$E$2,"USD")</f>
        <v>137.79</v>
      </c>
      <c r="L35" s="6">
        <f t="shared" si="1"/>
        <v>0.9734572344684248</v>
      </c>
      <c r="M35" s="2">
        <f t="shared" si="3"/>
        <v>0.93777634306422408</v>
      </c>
      <c r="N35" s="2"/>
      <c r="O35" s="2"/>
      <c r="P35" s="2"/>
    </row>
    <row r="36" spans="1:16" ht="14">
      <c r="A36" s="2" t="s">
        <v>74</v>
      </c>
      <c r="B36" s="2" t="s">
        <v>13</v>
      </c>
      <c r="C36" s="7">
        <f>VLOOKUP(A36,CHOOSE({1,2},F36:F80,J36:J80),2,FALSE)</f>
        <v>2.4885119630246285E-3</v>
      </c>
      <c r="D36" s="8" t="s">
        <v>75</v>
      </c>
      <c r="E36" s="2"/>
      <c r="F36" s="2" t="s">
        <v>74</v>
      </c>
      <c r="G36" s="2" cm="1">
        <f t="array" ref="G36">_xll.ciqfunctions.udf.CIQ(F36,"IQ_CLOSEPRICE",$E$2,"USD")-_xll.ciqfunctions.udf.CIQ(F36,"IQ_CLOSEPRICE",$E$3,"USD")</f>
        <v>-3.6132099999999809</v>
      </c>
      <c r="H36" s="9">
        <f>VLOOKUP(F36,'07_30_2025_agix_holdings'!$D$3:$E$48,2,FALSE)/$P$2</f>
        <v>2.5831958668866128E-3</v>
      </c>
      <c r="I36" s="2">
        <f t="shared" si="2"/>
        <v>-9.3336291381933296E-3</v>
      </c>
      <c r="J36" s="2">
        <f t="shared" si="0"/>
        <v>2.4885119630246285E-3</v>
      </c>
      <c r="K36" s="6" cm="1">
        <f t="array" ref="K36">_xll.ciqfunctions.udf.CIQ(F36,"IQ_CLOSEPRICE",$E$2,"USD")</f>
        <v>286.89087000000001</v>
      </c>
      <c r="L36" s="6">
        <f t="shared" si="1"/>
        <v>0.7410953096315045</v>
      </c>
      <c r="M36" s="2">
        <f t="shared" si="3"/>
        <v>0.71393136207754349</v>
      </c>
      <c r="N36" s="2"/>
      <c r="O36" s="2"/>
      <c r="P36" s="2"/>
    </row>
    <row r="37" spans="1:16" ht="14">
      <c r="A37" s="2" t="s">
        <v>76</v>
      </c>
      <c r="B37" s="2" t="s">
        <v>13</v>
      </c>
      <c r="C37" s="7">
        <f>VLOOKUP(A37,CHOOSE({1,2},F37:F81,J37:J81),2,FALSE)</f>
        <v>4.7411971497452821E-3</v>
      </c>
      <c r="D37" s="8" t="s">
        <v>77</v>
      </c>
      <c r="E37" s="2"/>
      <c r="F37" s="2" t="s">
        <v>76</v>
      </c>
      <c r="G37" s="2" cm="1">
        <f t="array" ref="G37">_xll.ciqfunctions.udf.CIQ(F37,"IQ_CLOSEPRICE",$E$2,"USD")-_xll.ciqfunctions.udf.CIQ(F37,"IQ_CLOSEPRICE",$E$3,"USD")</f>
        <v>-0.80000000000001137</v>
      </c>
      <c r="H37" s="9">
        <f>VLOOKUP(F37,'07_30_2025_agix_holdings'!$D$3:$E$48,2,FALSE)/$P$2</f>
        <v>4.9215921254525995E-3</v>
      </c>
      <c r="I37" s="2">
        <f t="shared" si="2"/>
        <v>-3.9372737003621353E-3</v>
      </c>
      <c r="J37" s="2">
        <f t="shared" si="0"/>
        <v>4.7411971497452821E-3</v>
      </c>
      <c r="K37" s="6" cm="1">
        <f t="array" ref="K37">_xll.ciqfunctions.udf.CIQ(F37,"IQ_CLOSEPRICE",$E$2,"USD")</f>
        <v>122.21</v>
      </c>
      <c r="L37" s="6">
        <f t="shared" si="1"/>
        <v>0.60146777365156212</v>
      </c>
      <c r="M37" s="2">
        <f t="shared" si="3"/>
        <v>0.57942170367037094</v>
      </c>
      <c r="N37" s="2"/>
      <c r="O37" s="2"/>
      <c r="P37" s="2"/>
    </row>
    <row r="38" spans="1:16" ht="14">
      <c r="A38" s="2" t="s">
        <v>78</v>
      </c>
      <c r="B38" s="2" t="s">
        <v>16</v>
      </c>
      <c r="C38" s="7">
        <f>VLOOKUP(A38,CHOOSE({1,2},F38:F82,J38:J82),2,FALSE)</f>
        <v>3.0688307949099016E-3</v>
      </c>
      <c r="D38" s="8" t="s">
        <v>79</v>
      </c>
      <c r="E38" s="2"/>
      <c r="F38" s="2" t="s">
        <v>78</v>
      </c>
      <c r="G38" s="2" cm="1">
        <f t="array" ref="G38">_xll.ciqfunctions.udf.CIQ(F38,"IQ_CLOSEPRICE",$E$2,"USD")-_xll.ciqfunctions.udf.CIQ(F38,"IQ_CLOSEPRICE",$E$3,"USD")</f>
        <v>3.2199999999999989</v>
      </c>
      <c r="H38" s="9">
        <f>VLOOKUP(F38,'07_30_2025_agix_holdings'!$D$3:$E$48,2,FALSE)/$P$2</f>
        <v>3.1855949030481553E-3</v>
      </c>
      <c r="I38" s="2">
        <f t="shared" si="2"/>
        <v>1.0257615587815056E-2</v>
      </c>
      <c r="J38" s="2">
        <f t="shared" si="0"/>
        <v>3.0688307949099016E-3</v>
      </c>
      <c r="K38" s="6" cm="1">
        <f t="array" ref="K38">_xll.ciqfunctions.udf.CIQ(F38,"IQ_CLOSEPRICE",$E$2,"USD")</f>
        <v>223.5</v>
      </c>
      <c r="L38" s="6">
        <f t="shared" si="1"/>
        <v>0.71198046083126265</v>
      </c>
      <c r="M38" s="2">
        <f t="shared" si="3"/>
        <v>0.68588368266236299</v>
      </c>
      <c r="N38" s="2"/>
      <c r="O38" s="2"/>
      <c r="P38" s="2"/>
    </row>
    <row r="39" spans="1:16" ht="14">
      <c r="A39" s="2" t="s">
        <v>80</v>
      </c>
      <c r="B39" s="2" t="s">
        <v>4</v>
      </c>
      <c r="C39" s="7">
        <f>VLOOKUP(A39,CHOOSE({1,2},F39:F83,J39:J83),2,FALSE)</f>
        <v>5.9419099519727125E-4</v>
      </c>
      <c r="D39" s="8" t="s">
        <v>81</v>
      </c>
      <c r="E39" s="2"/>
      <c r="F39" s="2" t="s">
        <v>80</v>
      </c>
      <c r="G39" s="2" cm="1">
        <f t="array" ref="G39">_xll.ciqfunctions.udf.CIQ(F39,"IQ_CLOSEPRICE",$E$2,"USD")-_xll.ciqfunctions.udf.CIQ(F39,"IQ_CLOSEPRICE",$E$3,"USD")</f>
        <v>-11.879999999999995</v>
      </c>
      <c r="H39" s="9">
        <f>VLOOKUP(F39,'07_30_2025_agix_holdings'!$D$3:$E$48,2,FALSE)/$P$2</f>
        <v>6.1679901312157903E-4</v>
      </c>
      <c r="I39" s="2">
        <f t="shared" si="2"/>
        <v>-7.3275722758843562E-3</v>
      </c>
      <c r="J39" s="2">
        <f t="shared" si="0"/>
        <v>5.9419099519727125E-4</v>
      </c>
      <c r="K39" s="6" cm="1">
        <f t="array" ref="K39">_xll.ciqfunctions.udf.CIQ(F39,"IQ_CLOSEPRICE",$E$2,"USD")</f>
        <v>633.47</v>
      </c>
      <c r="L39" s="6">
        <f t="shared" si="1"/>
        <v>0.39072367084212667</v>
      </c>
      <c r="M39" s="2">
        <f t="shared" si="3"/>
        <v>0.37640216972761542</v>
      </c>
      <c r="N39" s="2"/>
      <c r="O39" s="2"/>
      <c r="P39" s="2"/>
    </row>
    <row r="40" spans="1:16" ht="14">
      <c r="A40" s="2" t="s">
        <v>82</v>
      </c>
      <c r="B40" s="2" t="s">
        <v>13</v>
      </c>
      <c r="C40" s="7">
        <f>VLOOKUP(A40,CHOOSE({1,2},F40:F84,J40:J84),2,FALSE)</f>
        <v>2.2195461299197678E-3</v>
      </c>
      <c r="D40" s="8" t="s">
        <v>83</v>
      </c>
      <c r="E40" s="2"/>
      <c r="F40" s="2" t="s">
        <v>82</v>
      </c>
      <c r="G40" s="2" cm="1">
        <f t="array" ref="G40">_xll.ciqfunctions.udf.CIQ(F40,"IQ_CLOSEPRICE",$E$2,"USD")-_xll.ciqfunctions.udf.CIQ(F40,"IQ_CLOSEPRICE",$E$3,"USD")</f>
        <v>-5.4099999999999966</v>
      </c>
      <c r="H40" s="9">
        <f>VLOOKUP(F40,'07_30_2025_agix_holdings'!$D$3:$E$48,2,FALSE)/$P$2</f>
        <v>2.3039963136058982E-3</v>
      </c>
      <c r="I40" s="2">
        <f t="shared" si="2"/>
        <v>-1.2464620056607902E-2</v>
      </c>
      <c r="J40" s="2">
        <f t="shared" si="0"/>
        <v>2.2195461299197678E-3</v>
      </c>
      <c r="K40" s="6" cm="1">
        <f t="array" ref="K40">_xll.ciqfunctions.udf.CIQ(F40,"IQ_CLOSEPRICE",$E$2,"USD")</f>
        <v>191.78</v>
      </c>
      <c r="L40" s="6">
        <f t="shared" si="1"/>
        <v>0.44186041302333917</v>
      </c>
      <c r="M40" s="2">
        <f t="shared" si="3"/>
        <v>0.42566455679601306</v>
      </c>
      <c r="N40" s="2"/>
      <c r="O40" s="2"/>
      <c r="P40" s="2"/>
    </row>
    <row r="41" spans="1:16" ht="14">
      <c r="A41" s="2" t="s">
        <v>84</v>
      </c>
      <c r="B41" s="2" t="s">
        <v>13</v>
      </c>
      <c r="C41" s="7">
        <f>VLOOKUP(A41,CHOOSE({1,2},F41:F85,J41:J85),2,FALSE)</f>
        <v>9.0646880486514973E-3</v>
      </c>
      <c r="D41" s="2" t="s">
        <v>85</v>
      </c>
      <c r="E41" s="2"/>
      <c r="F41" s="2" t="s">
        <v>84</v>
      </c>
      <c r="G41" s="2" cm="1">
        <f t="array" ref="G41">_xll.ciqfunctions.udf.CIQ(F41,"IQ_CLOSEPRICE",$E$2,"USD")-_xll.ciqfunctions.udf.CIQ(F41,"IQ_CLOSEPRICE",$E$3,"USD")</f>
        <v>-1.2199999999999989</v>
      </c>
      <c r="H41" s="9">
        <f>VLOOKUP(F41,'07_30_2025_agix_holdings'!$D$3:$E$48,2,FALSE)/$P$2</f>
        <v>9.4095849446640886E-3</v>
      </c>
      <c r="I41" s="2">
        <f t="shared" si="2"/>
        <v>-1.1479693632490177E-2</v>
      </c>
      <c r="J41" s="2">
        <f t="shared" si="0"/>
        <v>9.0646880486514973E-3</v>
      </c>
      <c r="K41" s="6" cm="1">
        <f t="array" ref="K41">_xll.ciqfunctions.udf.CIQ(F41,"IQ_CLOSEPRICE",$E$2,"USD")</f>
        <v>56.59</v>
      </c>
      <c r="L41" s="6">
        <f t="shared" si="1"/>
        <v>0.5324884120185408</v>
      </c>
      <c r="M41" s="2">
        <f t="shared" si="3"/>
        <v>0.51297069667318829</v>
      </c>
      <c r="N41" s="2"/>
      <c r="O41" s="2"/>
      <c r="P41" s="2"/>
    </row>
    <row r="42" spans="1:16" ht="14">
      <c r="A42" s="2" t="s">
        <v>86</v>
      </c>
      <c r="B42" s="2" t="s">
        <v>16</v>
      </c>
      <c r="C42" s="7">
        <f>VLOOKUP(A42,CHOOSE({1,2},F42:F86,J42:J86),2,FALSE)</f>
        <v>2.7759740138788209E-3</v>
      </c>
      <c r="D42" s="2" t="s">
        <v>87</v>
      </c>
      <c r="E42" s="2"/>
      <c r="F42" s="2" t="s">
        <v>86</v>
      </c>
      <c r="G42" s="2" cm="1">
        <f t="array" ref="G42">_xll.ciqfunctions.udf.CIQ(F42,"IQ_CLOSEPRICE",$E$2,"USD")-_xll.ciqfunctions.udf.CIQ(F42,"IQ_CLOSEPRICE",$E$3,"USD")</f>
        <v>-10.770000000000039</v>
      </c>
      <c r="H42" s="9">
        <f>VLOOKUP(F42,'07_30_2025_agix_holdings'!$D$3:$E$48,2,FALSE)/$P$2</f>
        <v>2.8815953894473769E-3</v>
      </c>
      <c r="I42" s="2">
        <f t="shared" si="2"/>
        <v>-3.1034782344348363E-2</v>
      </c>
      <c r="J42" s="2">
        <f t="shared" si="0"/>
        <v>2.7759740138788209E-3</v>
      </c>
      <c r="K42" s="6" cm="1">
        <f t="array" ref="K42">_xll.ciqfunctions.udf.CIQ(F42,"IQ_CLOSEPRICE",$E$2,"USD")</f>
        <v>308.27</v>
      </c>
      <c r="L42" s="6">
        <f t="shared" si="1"/>
        <v>0.88830941070494285</v>
      </c>
      <c r="M42" s="2">
        <f t="shared" si="3"/>
        <v>0.85574950925842408</v>
      </c>
      <c r="N42" s="2"/>
      <c r="O42" s="2"/>
      <c r="P42" s="2"/>
    </row>
    <row r="43" spans="1:16" ht="14">
      <c r="A43" s="2" t="s">
        <v>88</v>
      </c>
      <c r="B43" s="2" t="s">
        <v>4</v>
      </c>
      <c r="C43" s="7">
        <f>VLOOKUP(A43,CHOOSE({1,2},F43:F87,J43:J87),2,FALSE)</f>
        <v>3.7084916587409454E-3</v>
      </c>
      <c r="D43" s="2" t="s">
        <v>89</v>
      </c>
      <c r="E43" s="2"/>
      <c r="F43" s="2" t="s">
        <v>88</v>
      </c>
      <c r="G43" s="2" cm="1">
        <f t="array" ref="G43">_xll.ciqfunctions.udf.CIQ(F43,"IQ_CLOSEPRICE",$E$2,"USD")-_xll.ciqfunctions.udf.CIQ(F43,"IQ_CLOSEPRICE",$E$3,"USD")</f>
        <v>1.4300000000000068</v>
      </c>
      <c r="H43" s="9">
        <f>VLOOKUP(F43,'07_30_2025_agix_holdings'!$D$3:$E$48,2,FALSE)/$P$2</f>
        <v>3.849593840649855E-3</v>
      </c>
      <c r="I43" s="2">
        <f t="shared" si="2"/>
        <v>5.504919192129319E-3</v>
      </c>
      <c r="J43" s="2">
        <f t="shared" si="0"/>
        <v>3.7084916587409454E-3</v>
      </c>
      <c r="K43" s="6" cm="1">
        <f t="array" ref="K43">_xll.ciqfunctions.udf.CIQ(F43,"IQ_CLOSEPRICE",$E$2,"USD")</f>
        <v>145.6</v>
      </c>
      <c r="L43" s="6">
        <f t="shared" si="1"/>
        <v>0.56050086319861891</v>
      </c>
      <c r="M43" s="2">
        <f t="shared" si="3"/>
        <v>0.53995638551268166</v>
      </c>
      <c r="N43" s="2"/>
      <c r="O43" s="2"/>
      <c r="P43" s="2"/>
    </row>
    <row r="44" spans="1:16" ht="14">
      <c r="A44" s="2" t="s">
        <v>90</v>
      </c>
      <c r="B44" s="2" t="s">
        <v>13</v>
      </c>
      <c r="C44" s="7">
        <f>VLOOKUP(A44,CHOOSE({1,2},F44:F88,J44:J88),2,FALSE)</f>
        <v>1.9035690767020233E-3</v>
      </c>
      <c r="D44" s="2" t="s">
        <v>91</v>
      </c>
      <c r="E44" s="2"/>
      <c r="F44" s="2" t="s">
        <v>90</v>
      </c>
      <c r="G44" s="2" cm="1">
        <f t="array" ref="G44">_xll.ciqfunctions.udf.CIQ(F44,"IQ_CLOSEPRICE",$E$2,"USD")-_xll.ciqfunctions.udf.CIQ(F44,"IQ_CLOSEPRICE",$E$3,"USD")</f>
        <v>-8.3000000000000114</v>
      </c>
      <c r="H44" s="9">
        <f>VLOOKUP(F44,'07_30_2025_agix_holdings'!$D$3:$E$48,2,FALSE)/$P$2</f>
        <v>1.9759968384050587E-3</v>
      </c>
      <c r="I44" s="2">
        <f t="shared" si="2"/>
        <v>-1.6400773758762009E-2</v>
      </c>
      <c r="J44" s="2">
        <f t="shared" si="0"/>
        <v>1.9035690767020233E-3</v>
      </c>
      <c r="K44" s="6" cm="1">
        <f t="array" ref="K44">_xll.ciqfunctions.udf.CIQ(F44,"IQ_CLOSEPRICE",$E$2,"USD")</f>
        <v>229.38</v>
      </c>
      <c r="L44" s="6">
        <f t="shared" si="1"/>
        <v>0.45325415479335235</v>
      </c>
      <c r="M44" s="2">
        <f t="shared" si="3"/>
        <v>0.43664067481391011</v>
      </c>
      <c r="N44" s="2"/>
      <c r="O44" s="2"/>
      <c r="P44" s="2"/>
    </row>
    <row r="45" spans="1:16" ht="14">
      <c r="A45" s="2" t="s">
        <v>92</v>
      </c>
      <c r="B45" s="2" t="s">
        <v>16</v>
      </c>
      <c r="C45" s="7">
        <f>VLOOKUP(A45,CHOOSE({1,2},F45:F89,J45:J89),2,FALSE)</f>
        <v>1.5228552613616186E-3</v>
      </c>
      <c r="D45" s="2" t="s">
        <v>93</v>
      </c>
      <c r="E45" s="2"/>
      <c r="F45" s="2" t="s">
        <v>92</v>
      </c>
      <c r="G45" s="2" cm="1">
        <f t="array" ref="G45">_xll.ciqfunctions.udf.CIQ(F45,"IQ_CLOSEPRICE",$E$2,"USD")-_xll.ciqfunctions.udf.CIQ(F45,"IQ_CLOSEPRICE",$E$3,"USD")</f>
        <v>-2.1700000000000159</v>
      </c>
      <c r="H45" s="9">
        <f>VLOOKUP(F45,'07_30_2025_agix_holdings'!$D$3:$E$48,2,FALSE)/$P$2</f>
        <v>1.5807974707240469E-3</v>
      </c>
      <c r="I45" s="2">
        <f t="shared" si="2"/>
        <v>-3.4303305114712071E-3</v>
      </c>
      <c r="J45" s="2">
        <f t="shared" si="0"/>
        <v>1.5228552613616186E-3</v>
      </c>
      <c r="K45" s="6" cm="1">
        <f t="array" ref="K45">_xll.ciqfunctions.udf.CIQ(F45,"IQ_CLOSEPRICE",$E$2,"USD")</f>
        <v>285.56</v>
      </c>
      <c r="L45" s="6">
        <f t="shared" si="1"/>
        <v>0.45141252573995883</v>
      </c>
      <c r="M45" s="2">
        <f t="shared" si="3"/>
        <v>0.43486654843442379</v>
      </c>
      <c r="N45" s="2"/>
      <c r="O45" s="2"/>
      <c r="P45" s="2"/>
    </row>
    <row r="46" spans="1:16" ht="14">
      <c r="A46" s="2"/>
      <c r="B46" s="2"/>
      <c r="C46" s="2"/>
      <c r="D46" s="2"/>
      <c r="E46" s="2"/>
      <c r="N46" s="2"/>
      <c r="O46" s="2"/>
      <c r="P46" s="2"/>
    </row>
    <row r="47" spans="1:16" ht="14">
      <c r="I47" s="2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2999-B0FF-44F5-A747-2A793E7FABEE}">
  <dimension ref="A1:F48"/>
  <sheetViews>
    <sheetView workbookViewId="0">
      <selection activeCell="J22" sqref="J22"/>
    </sheetView>
  </sheetViews>
  <sheetFormatPr defaultRowHeight="13"/>
  <cols>
    <col min="1" max="1" width="11.36328125" style="17" customWidth="1"/>
    <col min="2" max="2" width="28.1796875" style="17" customWidth="1"/>
    <col min="3" max="3" width="9.36328125" style="17" customWidth="1"/>
    <col min="4" max="4" width="18.36328125" style="17" customWidth="1"/>
    <col min="5" max="5" width="19.26953125" style="17" customWidth="1"/>
    <col min="6" max="16384" width="8.7265625" style="17"/>
  </cols>
  <sheetData>
    <row r="1" spans="1:6">
      <c r="A1" s="17" t="s">
        <v>119</v>
      </c>
      <c r="B1" s="17" t="s">
        <v>120</v>
      </c>
      <c r="C1" s="17" t="s">
        <v>121</v>
      </c>
    </row>
    <row r="2" spans="1:6">
      <c r="A2" s="17" t="s">
        <v>94</v>
      </c>
      <c r="B2" s="17" t="s">
        <v>95</v>
      </c>
      <c r="C2" s="17" t="s">
        <v>96</v>
      </c>
      <c r="D2" s="17" t="s">
        <v>0</v>
      </c>
      <c r="E2" s="17" t="s">
        <v>97</v>
      </c>
      <c r="F2" s="17" t="s">
        <v>98</v>
      </c>
    </row>
    <row r="3" spans="1:6">
      <c r="A3" s="17">
        <v>1</v>
      </c>
      <c r="B3" s="17" t="s">
        <v>47</v>
      </c>
      <c r="C3" s="17">
        <v>6.98</v>
      </c>
      <c r="D3" s="18" t="s">
        <v>46</v>
      </c>
      <c r="E3" s="19">
        <v>4549</v>
      </c>
      <c r="F3" s="19">
        <v>3162510</v>
      </c>
    </row>
    <row r="4" spans="1:6">
      <c r="A4" s="17">
        <v>2</v>
      </c>
      <c r="B4" s="17" t="s">
        <v>51</v>
      </c>
      <c r="C4" s="17">
        <v>5.21</v>
      </c>
      <c r="D4" s="18" t="s">
        <v>50</v>
      </c>
      <c r="E4" s="19">
        <v>4599</v>
      </c>
      <c r="F4" s="19">
        <v>2360391</v>
      </c>
    </row>
    <row r="5" spans="1:6">
      <c r="A5" s="17">
        <v>3</v>
      </c>
      <c r="B5" s="17" t="s">
        <v>17</v>
      </c>
      <c r="C5" s="17">
        <v>5.01</v>
      </c>
      <c r="D5" s="18" t="s">
        <v>15</v>
      </c>
      <c r="E5" s="19">
        <v>9862</v>
      </c>
      <c r="F5" s="19">
        <v>2270134</v>
      </c>
    </row>
    <row r="6" spans="1:6">
      <c r="A6" s="17">
        <v>4</v>
      </c>
      <c r="B6" s="17" t="s">
        <v>61</v>
      </c>
      <c r="C6" s="17">
        <v>4.8</v>
      </c>
      <c r="D6" s="18" t="s">
        <v>60</v>
      </c>
      <c r="E6" s="19">
        <v>12139</v>
      </c>
      <c r="F6" s="19">
        <v>2176159</v>
      </c>
    </row>
    <row r="7" spans="1:6">
      <c r="A7" s="17">
        <v>5</v>
      </c>
      <c r="B7" s="17" t="s">
        <v>39</v>
      </c>
      <c r="C7" s="17">
        <v>3.52</v>
      </c>
      <c r="D7" s="18" t="s">
        <v>38</v>
      </c>
      <c r="E7" s="19">
        <v>8127</v>
      </c>
      <c r="F7" s="19">
        <v>1597199</v>
      </c>
    </row>
    <row r="8" spans="1:6">
      <c r="A8" s="17">
        <v>6</v>
      </c>
      <c r="B8" s="17" t="s">
        <v>99</v>
      </c>
      <c r="C8" s="17">
        <v>3.31</v>
      </c>
      <c r="D8" s="18"/>
      <c r="F8" s="19">
        <v>1500020</v>
      </c>
    </row>
    <row r="9" spans="1:6">
      <c r="A9" s="17">
        <v>7</v>
      </c>
      <c r="B9" s="17" t="s">
        <v>11</v>
      </c>
      <c r="C9" s="17">
        <v>3.07</v>
      </c>
      <c r="D9" s="18" t="s">
        <v>10</v>
      </c>
      <c r="E9" s="19">
        <v>6653</v>
      </c>
      <c r="F9" s="19">
        <v>1390810</v>
      </c>
    </row>
    <row r="10" spans="1:6">
      <c r="A10" s="17">
        <v>8</v>
      </c>
      <c r="B10" s="17" t="s">
        <v>55</v>
      </c>
      <c r="C10" s="17">
        <v>2.9</v>
      </c>
      <c r="D10" s="18" t="s">
        <v>54</v>
      </c>
      <c r="E10" s="19">
        <v>25613</v>
      </c>
      <c r="F10" s="19">
        <v>1313691</v>
      </c>
    </row>
    <row r="11" spans="1:6">
      <c r="A11" s="17">
        <v>9</v>
      </c>
      <c r="B11" s="17" t="s">
        <v>63</v>
      </c>
      <c r="C11" s="17">
        <v>2.87</v>
      </c>
      <c r="D11" s="18" t="s">
        <v>62</v>
      </c>
      <c r="E11" s="19">
        <v>5191</v>
      </c>
      <c r="F11" s="19">
        <v>1300865</v>
      </c>
    </row>
    <row r="12" spans="1:6">
      <c r="A12" s="17">
        <v>10</v>
      </c>
      <c r="B12" s="17" t="s">
        <v>25</v>
      </c>
      <c r="C12" s="17">
        <v>2.84</v>
      </c>
      <c r="D12" s="18" t="s">
        <v>24</v>
      </c>
      <c r="E12" s="19">
        <v>4255</v>
      </c>
      <c r="F12" s="19">
        <v>1287648</v>
      </c>
    </row>
    <row r="13" spans="1:6">
      <c r="A13" s="17">
        <v>11</v>
      </c>
      <c r="B13" s="17" t="s">
        <v>101</v>
      </c>
      <c r="C13" s="17">
        <v>2.81</v>
      </c>
      <c r="D13" s="18" t="s">
        <v>66</v>
      </c>
      <c r="E13" s="19">
        <v>8028</v>
      </c>
      <c r="F13" s="19">
        <v>1273321</v>
      </c>
    </row>
    <row r="14" spans="1:6">
      <c r="A14" s="17">
        <v>12</v>
      </c>
      <c r="B14" s="17" t="s">
        <v>100</v>
      </c>
      <c r="C14" s="17">
        <v>2.64</v>
      </c>
      <c r="D14" s="18"/>
      <c r="F14" s="19">
        <v>1194543</v>
      </c>
    </row>
    <row r="15" spans="1:6">
      <c r="A15" s="17">
        <v>13</v>
      </c>
      <c r="B15" s="17" t="s">
        <v>87</v>
      </c>
      <c r="C15" s="17">
        <v>2.54</v>
      </c>
      <c r="D15" s="18" t="s">
        <v>86</v>
      </c>
      <c r="E15" s="19">
        <v>3602</v>
      </c>
      <c r="F15" s="19">
        <v>1149182</v>
      </c>
    </row>
    <row r="16" spans="1:6">
      <c r="A16" s="17">
        <v>14</v>
      </c>
      <c r="B16" s="17" t="s">
        <v>29</v>
      </c>
      <c r="C16" s="17">
        <v>2.5099999999999998</v>
      </c>
      <c r="D16" s="18" t="s">
        <v>28</v>
      </c>
      <c r="E16" s="19">
        <v>4288</v>
      </c>
      <c r="F16" s="19">
        <v>1135505</v>
      </c>
    </row>
    <row r="17" spans="1:6">
      <c r="A17" s="17">
        <v>15</v>
      </c>
      <c r="B17" s="17" t="s">
        <v>59</v>
      </c>
      <c r="C17" s="17">
        <v>2.4700000000000002</v>
      </c>
      <c r="D17" s="18" t="s">
        <v>58</v>
      </c>
      <c r="E17" s="19">
        <v>1143</v>
      </c>
      <c r="F17" s="19">
        <v>1117260</v>
      </c>
    </row>
    <row r="18" spans="1:6">
      <c r="A18" s="17">
        <v>16</v>
      </c>
      <c r="B18" s="17" t="s">
        <v>102</v>
      </c>
      <c r="C18" s="17">
        <v>2.4300000000000002</v>
      </c>
      <c r="D18" s="18" t="s">
        <v>72</v>
      </c>
      <c r="E18" s="19">
        <v>8831</v>
      </c>
      <c r="F18" s="19">
        <v>1103345</v>
      </c>
    </row>
    <row r="19" spans="1:6">
      <c r="A19" s="17">
        <v>17</v>
      </c>
      <c r="B19" s="17" t="s">
        <v>103</v>
      </c>
      <c r="C19" s="17">
        <v>2.3199999999999998</v>
      </c>
      <c r="D19" s="18" t="s">
        <v>6</v>
      </c>
      <c r="E19" s="19">
        <v>27000</v>
      </c>
      <c r="F19" s="19">
        <v>1049788</v>
      </c>
    </row>
    <row r="20" spans="1:6">
      <c r="A20" s="17">
        <v>18</v>
      </c>
      <c r="B20" s="17" t="s">
        <v>57</v>
      </c>
      <c r="C20" s="17">
        <v>2.27</v>
      </c>
      <c r="D20" s="18" t="s">
        <v>56</v>
      </c>
      <c r="E20" s="19">
        <v>5116</v>
      </c>
      <c r="F20" s="19">
        <v>1027549</v>
      </c>
    </row>
    <row r="21" spans="1:6">
      <c r="A21" s="17">
        <v>19</v>
      </c>
      <c r="B21" s="17" t="s">
        <v>75</v>
      </c>
      <c r="C21" s="17">
        <v>2.0699999999999998</v>
      </c>
      <c r="D21" s="18" t="s">
        <v>74</v>
      </c>
      <c r="E21" s="19">
        <v>3229</v>
      </c>
      <c r="F21" s="19">
        <v>937844</v>
      </c>
    </row>
    <row r="22" spans="1:6">
      <c r="A22" s="17">
        <v>20</v>
      </c>
      <c r="B22" s="17" t="s">
        <v>104</v>
      </c>
      <c r="C22" s="17">
        <v>1.94</v>
      </c>
      <c r="D22" s="18" t="s">
        <v>30</v>
      </c>
      <c r="E22" s="19">
        <v>5918</v>
      </c>
      <c r="F22" s="19">
        <v>881072</v>
      </c>
    </row>
    <row r="23" spans="1:6">
      <c r="A23" s="17">
        <v>21</v>
      </c>
      <c r="B23" s="17" t="s">
        <v>79</v>
      </c>
      <c r="C23" s="17">
        <v>1.94</v>
      </c>
      <c r="D23" s="18" t="s">
        <v>78</v>
      </c>
      <c r="E23" s="19">
        <v>3982</v>
      </c>
      <c r="F23" s="19">
        <v>877155</v>
      </c>
    </row>
    <row r="24" spans="1:6">
      <c r="A24" s="17">
        <v>22</v>
      </c>
      <c r="B24" s="17" t="s">
        <v>5</v>
      </c>
      <c r="C24" s="17">
        <v>1.88</v>
      </c>
      <c r="D24" s="18" t="s">
        <v>3</v>
      </c>
      <c r="E24" s="19">
        <v>4477</v>
      </c>
      <c r="F24" s="19">
        <v>853055</v>
      </c>
    </row>
    <row r="25" spans="1:6">
      <c r="A25" s="17">
        <v>23</v>
      </c>
      <c r="B25" s="17" t="s">
        <v>14</v>
      </c>
      <c r="C25" s="17">
        <v>1.74</v>
      </c>
      <c r="D25" s="18" t="s">
        <v>12</v>
      </c>
      <c r="E25" s="19">
        <v>2171</v>
      </c>
      <c r="F25" s="19">
        <v>790244</v>
      </c>
    </row>
    <row r="26" spans="1:6">
      <c r="A26" s="17">
        <v>24</v>
      </c>
      <c r="B26" s="17" t="s">
        <v>37</v>
      </c>
      <c r="C26" s="17">
        <v>1.69</v>
      </c>
      <c r="D26" s="18" t="s">
        <v>36</v>
      </c>
      <c r="E26" s="19">
        <v>8709</v>
      </c>
      <c r="F26" s="19">
        <v>766305</v>
      </c>
    </row>
    <row r="27" spans="1:6">
      <c r="A27" s="17">
        <v>25</v>
      </c>
      <c r="B27" s="17" t="s">
        <v>105</v>
      </c>
      <c r="C27" s="17">
        <v>1.67</v>
      </c>
      <c r="D27" s="18" t="s">
        <v>76</v>
      </c>
      <c r="E27" s="19">
        <v>6152</v>
      </c>
      <c r="F27" s="19">
        <v>758793</v>
      </c>
    </row>
    <row r="28" spans="1:6">
      <c r="A28" s="17">
        <v>26</v>
      </c>
      <c r="B28" s="17" t="s">
        <v>49</v>
      </c>
      <c r="C28" s="17">
        <v>1.64</v>
      </c>
      <c r="D28" s="18" t="s">
        <v>48</v>
      </c>
      <c r="E28" s="19">
        <v>9083</v>
      </c>
      <c r="F28" s="19">
        <v>742444</v>
      </c>
    </row>
    <row r="29" spans="1:6">
      <c r="A29" s="17">
        <v>27</v>
      </c>
      <c r="B29" s="17" t="s">
        <v>106</v>
      </c>
      <c r="C29" s="17">
        <v>1.53</v>
      </c>
      <c r="D29" s="18" t="s">
        <v>88</v>
      </c>
      <c r="E29" s="19">
        <v>4812</v>
      </c>
      <c r="F29" s="19">
        <v>693746</v>
      </c>
    </row>
    <row r="30" spans="1:6">
      <c r="A30" s="17">
        <v>28</v>
      </c>
      <c r="B30" s="17" t="s">
        <v>45</v>
      </c>
      <c r="C30" s="17">
        <v>1.5</v>
      </c>
      <c r="D30" s="18" t="s">
        <v>44</v>
      </c>
      <c r="E30" s="19">
        <v>2790</v>
      </c>
      <c r="F30" s="19">
        <v>681764</v>
      </c>
    </row>
    <row r="31" spans="1:6">
      <c r="A31" s="17">
        <v>29</v>
      </c>
      <c r="B31" s="17" t="s">
        <v>85</v>
      </c>
      <c r="C31" s="17">
        <v>1.5</v>
      </c>
      <c r="D31" s="18" t="s">
        <v>84</v>
      </c>
      <c r="E31" s="19">
        <v>11762</v>
      </c>
      <c r="F31" s="19">
        <v>679961</v>
      </c>
    </row>
    <row r="32" spans="1:6">
      <c r="A32" s="17">
        <v>30</v>
      </c>
      <c r="B32" s="17" t="s">
        <v>108</v>
      </c>
      <c r="C32" s="17">
        <v>1.49</v>
      </c>
      <c r="D32" s="18" t="s">
        <v>34</v>
      </c>
      <c r="E32" s="19">
        <v>1976</v>
      </c>
      <c r="F32" s="19">
        <v>674488</v>
      </c>
    </row>
    <row r="33" spans="1:6">
      <c r="A33" s="17">
        <v>31</v>
      </c>
      <c r="B33" s="17" t="s">
        <v>107</v>
      </c>
      <c r="C33" s="17">
        <v>1.47</v>
      </c>
      <c r="D33" s="18" t="s">
        <v>42</v>
      </c>
      <c r="E33" s="19">
        <v>17345</v>
      </c>
      <c r="F33" s="19">
        <v>668303</v>
      </c>
    </row>
    <row r="34" spans="1:6">
      <c r="A34" s="17">
        <v>32</v>
      </c>
      <c r="B34" s="17" t="s">
        <v>33</v>
      </c>
      <c r="C34" s="17">
        <v>1.44</v>
      </c>
      <c r="D34" s="18" t="s">
        <v>32</v>
      </c>
      <c r="E34" s="19">
        <v>1795</v>
      </c>
      <c r="F34" s="19">
        <v>652141</v>
      </c>
    </row>
    <row r="35" spans="1:6">
      <c r="A35" s="17">
        <v>33</v>
      </c>
      <c r="B35" s="17" t="s">
        <v>19</v>
      </c>
      <c r="C35" s="17">
        <v>1.37</v>
      </c>
      <c r="D35" s="18" t="s">
        <v>18</v>
      </c>
      <c r="E35" s="19">
        <v>5084</v>
      </c>
      <c r="F35" s="19">
        <v>620706</v>
      </c>
    </row>
    <row r="36" spans="1:6">
      <c r="A36" s="17">
        <v>34</v>
      </c>
      <c r="B36" s="17" t="s">
        <v>109</v>
      </c>
      <c r="C36" s="17">
        <v>1.3</v>
      </c>
      <c r="D36" s="18" t="s">
        <v>90</v>
      </c>
      <c r="E36" s="19">
        <v>2470</v>
      </c>
      <c r="F36" s="19">
        <v>587070</v>
      </c>
    </row>
    <row r="37" spans="1:6">
      <c r="A37" s="17">
        <v>35</v>
      </c>
      <c r="B37" s="17" t="s">
        <v>93</v>
      </c>
      <c r="C37" s="17">
        <v>1.25</v>
      </c>
      <c r="D37" s="18" t="s">
        <v>92</v>
      </c>
      <c r="E37" s="19">
        <v>1976</v>
      </c>
      <c r="F37" s="19">
        <v>568554</v>
      </c>
    </row>
    <row r="38" spans="1:6">
      <c r="A38" s="17">
        <v>36</v>
      </c>
      <c r="B38" s="17" t="s">
        <v>110</v>
      </c>
      <c r="C38" s="17">
        <v>1.25</v>
      </c>
      <c r="D38" s="18" t="s">
        <v>82</v>
      </c>
      <c r="E38" s="19">
        <v>2880</v>
      </c>
      <c r="F38" s="19">
        <v>567907</v>
      </c>
    </row>
    <row r="39" spans="1:6">
      <c r="A39" s="17">
        <v>37</v>
      </c>
      <c r="B39" s="17" t="s">
        <v>23</v>
      </c>
      <c r="C39" s="17">
        <v>1.23</v>
      </c>
      <c r="D39" s="18" t="s">
        <v>122</v>
      </c>
      <c r="E39" s="17">
        <v>776</v>
      </c>
      <c r="F39" s="19">
        <v>559007</v>
      </c>
    </row>
    <row r="40" spans="1:6">
      <c r="A40" s="17">
        <v>38</v>
      </c>
      <c r="B40" s="17" t="s">
        <v>111</v>
      </c>
      <c r="C40" s="17">
        <v>1.22</v>
      </c>
      <c r="D40" s="18" t="s">
        <v>68</v>
      </c>
      <c r="E40" s="19">
        <v>9341</v>
      </c>
      <c r="F40" s="19">
        <v>553267</v>
      </c>
    </row>
    <row r="41" spans="1:6">
      <c r="A41" s="17">
        <v>39</v>
      </c>
      <c r="B41" s="17" t="s">
        <v>53</v>
      </c>
      <c r="C41" s="17">
        <v>1.18</v>
      </c>
      <c r="D41" s="18" t="s">
        <v>52</v>
      </c>
      <c r="E41" s="19">
        <v>4646</v>
      </c>
      <c r="F41" s="19">
        <v>533082</v>
      </c>
    </row>
    <row r="42" spans="1:6">
      <c r="A42" s="17">
        <v>40</v>
      </c>
      <c r="B42" s="17" t="s">
        <v>65</v>
      </c>
      <c r="C42" s="17">
        <v>1.1599999999999999</v>
      </c>
      <c r="D42" s="18" t="s">
        <v>64</v>
      </c>
      <c r="E42" s="19">
        <v>2872</v>
      </c>
      <c r="F42" s="19">
        <v>525662</v>
      </c>
    </row>
    <row r="43" spans="1:6">
      <c r="A43" s="17">
        <v>41</v>
      </c>
      <c r="B43" s="17" t="s">
        <v>41</v>
      </c>
      <c r="C43" s="17">
        <v>1.1399999999999999</v>
      </c>
      <c r="D43" s="18" t="s">
        <v>40</v>
      </c>
      <c r="E43" s="19">
        <v>11195</v>
      </c>
      <c r="F43" s="19">
        <v>516873</v>
      </c>
    </row>
    <row r="44" spans="1:6">
      <c r="A44" s="17">
        <v>42</v>
      </c>
      <c r="B44" s="17" t="s">
        <v>27</v>
      </c>
      <c r="C44" s="17">
        <v>1.1100000000000001</v>
      </c>
      <c r="D44" s="18" t="s">
        <v>26</v>
      </c>
      <c r="E44" s="19">
        <v>19119</v>
      </c>
      <c r="F44" s="19">
        <v>504742</v>
      </c>
    </row>
    <row r="45" spans="1:6">
      <c r="A45" s="17">
        <v>43</v>
      </c>
      <c r="B45" s="17" t="s">
        <v>81</v>
      </c>
      <c r="C45" s="17">
        <v>1.1000000000000001</v>
      </c>
      <c r="D45" s="18" t="s">
        <v>80</v>
      </c>
      <c r="E45" s="17">
        <v>771</v>
      </c>
      <c r="F45" s="19">
        <v>497565</v>
      </c>
    </row>
    <row r="46" spans="1:6">
      <c r="A46" s="17">
        <v>44</v>
      </c>
      <c r="B46" s="17" t="s">
        <v>112</v>
      </c>
      <c r="C46" s="17">
        <v>0.99</v>
      </c>
      <c r="D46" s="18" t="s">
        <v>20</v>
      </c>
      <c r="E46" s="19">
        <v>2735</v>
      </c>
      <c r="F46" s="19">
        <v>446694</v>
      </c>
    </row>
    <row r="47" spans="1:6">
      <c r="A47" s="17">
        <v>45</v>
      </c>
      <c r="B47" s="17" t="s">
        <v>71</v>
      </c>
      <c r="C47" s="17">
        <v>0.88</v>
      </c>
      <c r="D47" s="18" t="s">
        <v>70</v>
      </c>
      <c r="E47" s="19">
        <v>2521</v>
      </c>
      <c r="F47" s="19">
        <v>400990</v>
      </c>
    </row>
    <row r="48" spans="1:6">
      <c r="A48" s="17">
        <v>46</v>
      </c>
      <c r="B48" s="17" t="s">
        <v>113</v>
      </c>
      <c r="C48" s="17">
        <v>0.62</v>
      </c>
      <c r="D48" s="18" t="s">
        <v>8</v>
      </c>
      <c r="E48" s="19">
        <v>6000</v>
      </c>
      <c r="F48" s="19">
        <v>278732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shares</vt:lpstr>
      <vt:lpstr>07_30_2025_agix_holdings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李　澤明</cp:lastModifiedBy>
  <dcterms:created xsi:type="dcterms:W3CDTF">2024-06-01T05:50:00Z</dcterms:created>
  <dcterms:modified xsi:type="dcterms:W3CDTF">2025-08-02T02:40:16Z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