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18613\Desktop\cursor\FundsMonitor-CIQ\auto_update\process_data\"/>
    </mc:Choice>
  </mc:AlternateContent>
  <xr:revisionPtr revIDLastSave="0" documentId="13_ncr:1_{BD7B5361-2F9F-472F-A95B-8A22B27309B2}" xr6:coauthVersionLast="47" xr6:coauthVersionMax="47" xr10:uidLastSave="{00000000-0000-0000-0000-000000000000}"/>
  <bookViews>
    <workbookView xWindow="-110" yWindow="-110" windowWidth="25820" windowHeight="15500" firstSheet="1" activeTab="2" xr2:uid="{00000000-000D-0000-FFFF-FFFF00000000}"/>
  </bookViews>
  <sheets>
    <sheet name="_CIQHiddenCacheSheet" sheetId="42" state="veryHidden" r:id="rId1"/>
    <sheet name="shares" sheetId="28" r:id="rId2"/>
    <sheet name="agix_holdings" sheetId="29" r:id="rId3"/>
    <sheet name="agix_holdings_raw" sheetId="30" r:id="rId4"/>
  </sheets>
  <definedNames>
    <definedName name="CIQWBGuid" hidden="1">"0146ad46-1a02-40a1-acf2-ab4e1b8e83c1"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"08/04/2025 00:55:56"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9" l="1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H27" i="28" s="1"/>
  <c r="E19" i="29"/>
  <c r="H35" i="28" s="1"/>
  <c r="E20" i="29"/>
  <c r="E21" i="29"/>
  <c r="E22" i="29"/>
  <c r="E23" i="29"/>
  <c r="E24" i="29"/>
  <c r="E25" i="29"/>
  <c r="H36" i="28" s="1"/>
  <c r="I36" i="28" s="1"/>
  <c r="E26" i="29"/>
  <c r="E27" i="29"/>
  <c r="E28" i="29"/>
  <c r="H21" i="28" s="1"/>
  <c r="I21" i="28" s="1"/>
  <c r="E29" i="29"/>
  <c r="E30" i="29"/>
  <c r="E31" i="29"/>
  <c r="H20" i="28" s="1"/>
  <c r="I20" i="28" s="1"/>
  <c r="E32" i="29"/>
  <c r="H15" i="28" s="1"/>
  <c r="I15" i="28" s="1"/>
  <c r="E33" i="29"/>
  <c r="H8" i="28" s="1"/>
  <c r="I8" i="28" s="1"/>
  <c r="E34" i="29"/>
  <c r="H43" i="28" s="1"/>
  <c r="E35" i="29"/>
  <c r="H44" i="28" s="1"/>
  <c r="L44" i="28" s="1"/>
  <c r="E36" i="29"/>
  <c r="E37" i="29"/>
  <c r="E38" i="29"/>
  <c r="E39" i="29"/>
  <c r="E40" i="29"/>
  <c r="E41" i="29"/>
  <c r="H19" i="28" s="1"/>
  <c r="E42" i="29"/>
  <c r="E43" i="29"/>
  <c r="H38" i="28" s="1"/>
  <c r="E44" i="29"/>
  <c r="E45" i="29"/>
  <c r="H4" i="28" s="1"/>
  <c r="I4" i="28" s="1"/>
  <c r="E46" i="29"/>
  <c r="H45" i="28" s="1"/>
  <c r="I45" i="28" s="1"/>
  <c r="E47" i="29"/>
  <c r="H46" i="28" s="1"/>
  <c r="I46" i="28" s="1"/>
  <c r="E48" i="29"/>
  <c r="H47" i="28" s="1"/>
  <c r="E49" i="29"/>
  <c r="H48" i="28" s="1"/>
  <c r="E50" i="29"/>
  <c r="H49" i="28" s="1"/>
  <c r="L49" i="28" s="1"/>
  <c r="E51" i="29"/>
  <c r="H50" i="28" s="1"/>
  <c r="E3" i="29"/>
  <c r="C51" i="29"/>
  <c r="H24" i="28"/>
  <c r="H29" i="28"/>
  <c r="I29" i="28" s="1"/>
  <c r="H18" i="28"/>
  <c r="H5" i="28"/>
  <c r="I5" i="28" s="1"/>
  <c r="H26" i="28"/>
  <c r="H30" i="28"/>
  <c r="H11" i="28"/>
  <c r="H32" i="28"/>
  <c r="H41" i="28"/>
  <c r="L41" i="28" s="1"/>
  <c r="H13" i="28"/>
  <c r="H28" i="28"/>
  <c r="I28" i="28" s="1"/>
  <c r="H34" i="28"/>
  <c r="L34" i="28" s="1"/>
  <c r="H3" i="28"/>
  <c r="H14" i="28"/>
  <c r="L14" i="28" s="1"/>
  <c r="H37" i="28"/>
  <c r="I37" i="28" s="1"/>
  <c r="H2" i="28"/>
  <c r="H17" i="28"/>
  <c r="L17" i="28" s="1"/>
  <c r="H23" i="28"/>
  <c r="H42" i="28"/>
  <c r="H40" i="28"/>
  <c r="H16" i="28"/>
  <c r="H10" i="28"/>
  <c r="H33" i="28"/>
  <c r="L33" i="28" s="1"/>
  <c r="H25" i="28"/>
  <c r="L25" i="28" s="1"/>
  <c r="H31" i="28"/>
  <c r="H12" i="28"/>
  <c r="I12" i="28" s="1"/>
  <c r="H22" i="28"/>
  <c r="L22" i="28" s="1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3" i="29"/>
  <c r="K49" i="28" a="1"/>
  <c r="K49" i="28"/>
  <c r="G50" i="28" a="1"/>
  <c r="G50" i="28"/>
  <c r="K50" i="28" a="1"/>
  <c r="K50" i="28"/>
  <c r="G47" i="28" a="1"/>
  <c r="G47" i="28"/>
  <c r="K47" i="28" a="1"/>
  <c r="K47" i="28"/>
  <c r="G48" i="28" a="1"/>
  <c r="G48" i="28"/>
  <c r="K48" i="28" a="1"/>
  <c r="K48" i="28"/>
  <c r="G49" i="28" a="1"/>
  <c r="G49" i="28"/>
  <c r="G44" i="28" a="1"/>
  <c r="G44" i="28"/>
  <c r="K44" i="28" a="1"/>
  <c r="K44" i="28"/>
  <c r="G45" i="28" a="1"/>
  <c r="G45" i="28"/>
  <c r="K45" i="28" a="1"/>
  <c r="K45" i="28"/>
  <c r="G46" i="28" a="1"/>
  <c r="G46" i="28"/>
  <c r="K46" i="28" a="1"/>
  <c r="K46" i="28"/>
  <c r="K41" i="28" a="1"/>
  <c r="K41" i="28"/>
  <c r="G42" i="28" a="1"/>
  <c r="G42" i="28"/>
  <c r="K42" i="28" a="1"/>
  <c r="K42" i="28"/>
  <c r="G43" i="28" a="1"/>
  <c r="G43" i="28"/>
  <c r="K43" i="28" a="1"/>
  <c r="K43" i="28"/>
  <c r="G39" i="28" a="1"/>
  <c r="G39" i="28"/>
  <c r="K39" i="28" a="1"/>
  <c r="K39" i="28"/>
  <c r="G40" i="28" a="1"/>
  <c r="G40" i="28"/>
  <c r="K40" i="28" a="1"/>
  <c r="K40" i="28"/>
  <c r="G41" i="28" a="1"/>
  <c r="G41" i="28"/>
  <c r="G36" i="28" a="1"/>
  <c r="G36" i="28"/>
  <c r="K36" i="28" a="1"/>
  <c r="K36" i="28"/>
  <c r="G37" i="28" a="1"/>
  <c r="G37" i="28"/>
  <c r="K37" i="28" a="1"/>
  <c r="K37" i="28"/>
  <c r="G38" i="28" a="1"/>
  <c r="G38" i="28"/>
  <c r="K38" i="28" a="1"/>
  <c r="K38" i="28"/>
  <c r="K33" i="28" a="1"/>
  <c r="K33" i="28"/>
  <c r="G34" i="28" a="1"/>
  <c r="G34" i="28"/>
  <c r="K34" i="28" a="1"/>
  <c r="K34" i="28"/>
  <c r="G35" i="28" a="1"/>
  <c r="G35" i="28"/>
  <c r="K35" i="28" a="1"/>
  <c r="K35" i="28"/>
  <c r="G31" i="28" a="1"/>
  <c r="G31" i="28"/>
  <c r="K31" i="28" a="1"/>
  <c r="K31" i="28"/>
  <c r="G32" i="28" a="1"/>
  <c r="G32" i="28"/>
  <c r="K32" i="28" a="1"/>
  <c r="K32" i="28"/>
  <c r="G33" i="28" a="1"/>
  <c r="G33" i="28"/>
  <c r="G28" i="28" a="1"/>
  <c r="G28" i="28"/>
  <c r="K28" i="28" a="1"/>
  <c r="K28" i="28"/>
  <c r="G29" i="28" a="1"/>
  <c r="G29" i="28"/>
  <c r="K29" i="28" a="1"/>
  <c r="K29" i="28"/>
  <c r="G30" i="28" a="1"/>
  <c r="G30" i="28"/>
  <c r="K30" i="28" a="1"/>
  <c r="K30" i="28"/>
  <c r="K25" i="28" a="1"/>
  <c r="K25" i="28"/>
  <c r="G26" i="28" a="1"/>
  <c r="G26" i="28"/>
  <c r="K26" i="28" a="1"/>
  <c r="K26" i="28"/>
  <c r="G27" i="28" a="1"/>
  <c r="G27" i="28"/>
  <c r="K27" i="28" a="1"/>
  <c r="K27" i="28"/>
  <c r="G23" i="28" a="1"/>
  <c r="G23" i="28"/>
  <c r="K23" i="28" a="1"/>
  <c r="K23" i="28"/>
  <c r="G24" i="28" a="1"/>
  <c r="G24" i="28"/>
  <c r="K24" i="28" a="1"/>
  <c r="K24" i="28"/>
  <c r="G25" i="28" a="1"/>
  <c r="G25" i="28"/>
  <c r="G20" i="28" a="1"/>
  <c r="G20" i="28"/>
  <c r="K20" i="28" a="1"/>
  <c r="K20" i="28"/>
  <c r="G21" i="28" a="1"/>
  <c r="G21" i="28"/>
  <c r="K21" i="28" a="1"/>
  <c r="K21" i="28"/>
  <c r="G22" i="28" a="1"/>
  <c r="G22" i="28"/>
  <c r="K22" i="28" a="1"/>
  <c r="K22" i="28"/>
  <c r="K17" i="28" a="1"/>
  <c r="K17" i="28"/>
  <c r="G18" i="28" a="1"/>
  <c r="G18" i="28"/>
  <c r="K18" i="28" a="1"/>
  <c r="K18" i="28"/>
  <c r="G19" i="28" a="1"/>
  <c r="G19" i="28"/>
  <c r="K19" i="28" a="1"/>
  <c r="K19" i="28"/>
  <c r="G15" i="28" a="1"/>
  <c r="G15" i="28"/>
  <c r="K15" i="28" a="1"/>
  <c r="K15" i="28"/>
  <c r="G16" i="28" a="1"/>
  <c r="G16" i="28"/>
  <c r="K16" i="28" a="1"/>
  <c r="K16" i="28"/>
  <c r="G17" i="28" a="1"/>
  <c r="G17" i="28"/>
  <c r="G12" i="28" a="1"/>
  <c r="G12" i="28"/>
  <c r="K12" i="28" a="1"/>
  <c r="K12" i="28"/>
  <c r="G13" i="28" a="1"/>
  <c r="G13" i="28"/>
  <c r="K13" i="28" a="1"/>
  <c r="K13" i="28"/>
  <c r="G14" i="28" a="1"/>
  <c r="G14" i="28"/>
  <c r="K14" i="28" a="1"/>
  <c r="K14" i="28"/>
  <c r="K9" i="28" a="1"/>
  <c r="K9" i="28"/>
  <c r="G10" i="28" a="1"/>
  <c r="G10" i="28"/>
  <c r="K10" i="28" a="1"/>
  <c r="K10" i="28"/>
  <c r="G11" i="28" a="1"/>
  <c r="G11" i="28"/>
  <c r="K11" i="28" a="1"/>
  <c r="K11" i="28"/>
  <c r="G7" i="28" a="1"/>
  <c r="G7" i="28"/>
  <c r="K7" i="28" a="1"/>
  <c r="K7" i="28"/>
  <c r="Q7" i="28" a="1"/>
  <c r="Q7" i="28"/>
  <c r="G8" i="28" a="1"/>
  <c r="G8" i="28"/>
  <c r="K8" i="28" a="1"/>
  <c r="K8" i="28"/>
  <c r="G9" i="28" a="1"/>
  <c r="G9" i="28"/>
  <c r="G4" i="28" a="1"/>
  <c r="G4" i="28"/>
  <c r="K4" i="28" a="1"/>
  <c r="K4" i="28"/>
  <c r="G5" i="28" a="1"/>
  <c r="G5" i="28"/>
  <c r="K5" i="28" a="1"/>
  <c r="K5" i="28"/>
  <c r="G6" i="28" a="1"/>
  <c r="G6" i="28"/>
  <c r="K6" i="28" a="1"/>
  <c r="K6" i="28"/>
  <c r="G2" i="28" a="1"/>
  <c r="G2" i="28"/>
  <c r="O7" i="28" a="1"/>
  <c r="O7" i="28"/>
  <c r="K2" i="28" a="1"/>
  <c r="K2" i="28"/>
  <c r="O2" i="28" a="1"/>
  <c r="O2" i="28"/>
  <c r="G3" i="28" a="1"/>
  <c r="G3" i="28"/>
  <c r="K3" i="28" a="1"/>
  <c r="K3" i="28"/>
  <c r="H6" i="28"/>
  <c r="I6" i="28" s="1"/>
  <c r="H7" i="28"/>
  <c r="I7" i="28" s="1"/>
  <c r="H39" i="28"/>
  <c r="H9" i="28"/>
  <c r="L9" i="28" s="1"/>
  <c r="I43" i="28" l="1"/>
  <c r="L43" i="28"/>
  <c r="I13" i="28"/>
  <c r="L13" i="28"/>
  <c r="I27" i="28"/>
  <c r="L27" i="28"/>
  <c r="I48" i="28"/>
  <c r="L48" i="28"/>
  <c r="C20" i="28"/>
  <c r="L3" i="28"/>
  <c r="I3" i="28"/>
  <c r="C12" i="28"/>
  <c r="C2" i="28"/>
  <c r="C9" i="28"/>
  <c r="C41" i="28"/>
  <c r="C25" i="28"/>
  <c r="L2" i="28"/>
  <c r="C17" i="28"/>
  <c r="C33" i="28"/>
  <c r="I24" i="28"/>
  <c r="L24" i="28"/>
  <c r="I16" i="28"/>
  <c r="L16" i="28"/>
  <c r="I35" i="28"/>
  <c r="L35" i="28"/>
  <c r="L18" i="28"/>
  <c r="I18" i="28"/>
  <c r="I32" i="28"/>
  <c r="L32" i="28"/>
  <c r="L42" i="28"/>
  <c r="I42" i="28"/>
  <c r="I11" i="28"/>
  <c r="L11" i="28"/>
  <c r="L19" i="28"/>
  <c r="I19" i="28"/>
  <c r="L50" i="28"/>
  <c r="I50" i="28"/>
  <c r="L38" i="28"/>
  <c r="I38" i="28"/>
  <c r="I47" i="28"/>
  <c r="L47" i="28"/>
  <c r="I39" i="28"/>
  <c r="L39" i="28"/>
  <c r="L26" i="28"/>
  <c r="I26" i="28"/>
  <c r="I10" i="28"/>
  <c r="L10" i="28"/>
  <c r="I31" i="28"/>
  <c r="L31" i="28"/>
  <c r="L40" i="28"/>
  <c r="I40" i="28"/>
  <c r="I23" i="28"/>
  <c r="L23" i="28"/>
  <c r="L30" i="28"/>
  <c r="I30" i="28"/>
  <c r="L29" i="28"/>
  <c r="L15" i="28"/>
  <c r="L8" i="28"/>
  <c r="L37" i="28"/>
  <c r="I22" i="28"/>
  <c r="L21" i="28"/>
  <c r="I14" i="28"/>
  <c r="L7" i="28"/>
  <c r="I34" i="28"/>
  <c r="C38" i="28"/>
  <c r="C50" i="28"/>
  <c r="I49" i="28"/>
  <c r="L46" i="28"/>
  <c r="I41" i="28"/>
  <c r="I33" i="28"/>
  <c r="I25" i="28"/>
  <c r="I17" i="28"/>
  <c r="I9" i="28"/>
  <c r="L6" i="28"/>
  <c r="C4" i="28"/>
  <c r="C14" i="28"/>
  <c r="C6" i="28"/>
  <c r="C19" i="28"/>
  <c r="C11" i="28"/>
  <c r="C22" i="28"/>
  <c r="L5" i="28"/>
  <c r="C46" i="28"/>
  <c r="L45" i="28"/>
  <c r="C40" i="28"/>
  <c r="C24" i="28"/>
  <c r="C16" i="28"/>
  <c r="C8" i="28"/>
  <c r="C3" i="28"/>
  <c r="C27" i="28"/>
  <c r="C48" i="28"/>
  <c r="C32" i="28"/>
  <c r="C30" i="28"/>
  <c r="C45" i="28"/>
  <c r="C37" i="28"/>
  <c r="C29" i="28"/>
  <c r="C21" i="28"/>
  <c r="C13" i="28"/>
  <c r="C5" i="28"/>
  <c r="C49" i="28"/>
  <c r="C18" i="28"/>
  <c r="C10" i="28"/>
  <c r="C26" i="28"/>
  <c r="L36" i="28"/>
  <c r="L28" i="28"/>
  <c r="L20" i="28"/>
  <c r="L12" i="28"/>
  <c r="C35" i="28"/>
  <c r="C39" i="28"/>
  <c r="C15" i="28"/>
  <c r="C7" i="28"/>
  <c r="L4" i="28"/>
  <c r="I2" i="28"/>
  <c r="C43" i="28"/>
  <c r="C42" i="28"/>
  <c r="C47" i="28"/>
  <c r="C23" i="28"/>
  <c r="I44" i="28"/>
  <c r="C34" i="28"/>
  <c r="C31" i="28"/>
  <c r="C44" i="28"/>
  <c r="C36" i="28"/>
  <c r="C28" i="28"/>
  <c r="O4" i="28" l="1"/>
  <c r="P7" i="28"/>
  <c r="J9" i="28" l="1"/>
  <c r="M9" i="28" s="1"/>
  <c r="J17" i="28"/>
  <c r="M17" i="28" s="1"/>
  <c r="J25" i="28"/>
  <c r="M25" i="28" s="1"/>
  <c r="J33" i="28"/>
  <c r="M33" i="28" s="1"/>
  <c r="J41" i="28"/>
  <c r="M41" i="28" s="1"/>
  <c r="J49" i="28"/>
  <c r="M49" i="28" s="1"/>
  <c r="J28" i="28"/>
  <c r="M28" i="28" s="1"/>
  <c r="J30" i="28"/>
  <c r="M30" i="28" s="1"/>
  <c r="J38" i="28"/>
  <c r="M38" i="28" s="1"/>
  <c r="J4" i="28"/>
  <c r="M4" i="28" s="1"/>
  <c r="J20" i="28"/>
  <c r="M20" i="28" s="1"/>
  <c r="J44" i="28"/>
  <c r="M44" i="28" s="1"/>
  <c r="J31" i="28"/>
  <c r="M31" i="28" s="1"/>
  <c r="J39" i="28"/>
  <c r="M39" i="28" s="1"/>
  <c r="J22" i="28"/>
  <c r="M22" i="28" s="1"/>
  <c r="J12" i="28"/>
  <c r="M12" i="28" s="1"/>
  <c r="J36" i="28"/>
  <c r="M36" i="28" s="1"/>
  <c r="J24" i="28"/>
  <c r="M24" i="28" s="1"/>
  <c r="J23" i="28"/>
  <c r="M23" i="28" s="1"/>
  <c r="J2" i="28"/>
  <c r="M2" i="28" s="1"/>
  <c r="J7" i="28"/>
  <c r="M7" i="28" s="1"/>
  <c r="J15" i="28"/>
  <c r="M15" i="28" s="1"/>
  <c r="J50" i="28"/>
  <c r="M50" i="28" s="1"/>
  <c r="J32" i="28"/>
  <c r="M32" i="28" s="1"/>
  <c r="J40" i="28"/>
  <c r="M40" i="28" s="1"/>
  <c r="J48" i="28"/>
  <c r="M48" i="28" s="1"/>
  <c r="J19" i="28"/>
  <c r="M19" i="28" s="1"/>
  <c r="J43" i="28"/>
  <c r="M43" i="28" s="1"/>
  <c r="J10" i="28"/>
  <c r="M10" i="28" s="1"/>
  <c r="J18" i="28"/>
  <c r="M18" i="28" s="1"/>
  <c r="J26" i="28"/>
  <c r="M26" i="28" s="1"/>
  <c r="J34" i="28"/>
  <c r="M34" i="28" s="1"/>
  <c r="J42" i="28"/>
  <c r="M42" i="28" s="1"/>
  <c r="J29" i="28"/>
  <c r="M29" i="28" s="1"/>
  <c r="J45" i="28"/>
  <c r="M45" i="28" s="1"/>
  <c r="J5" i="28"/>
  <c r="M5" i="28" s="1"/>
  <c r="J13" i="28"/>
  <c r="M13" i="28" s="1"/>
  <c r="J21" i="28"/>
  <c r="M21" i="28" s="1"/>
  <c r="J37" i="28"/>
  <c r="M37" i="28" s="1"/>
  <c r="J3" i="28"/>
  <c r="M3" i="28" s="1"/>
  <c r="J8" i="28"/>
  <c r="M8" i="28" s="1"/>
  <c r="J16" i="28"/>
  <c r="M16" i="28" s="1"/>
  <c r="J14" i="28"/>
  <c r="M14" i="28" s="1"/>
  <c r="J11" i="28"/>
  <c r="M11" i="28" s="1"/>
  <c r="J6" i="28"/>
  <c r="M6" i="28" s="1"/>
  <c r="J46" i="28"/>
  <c r="M46" i="28" s="1"/>
  <c r="J47" i="28"/>
  <c r="M47" i="28" s="1"/>
  <c r="J27" i="28"/>
  <c r="M27" i="28" s="1"/>
  <c r="J35" i="28"/>
  <c r="M35" i="28" s="1"/>
  <c r="O3" i="2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<sst xmlns="http://schemas.openxmlformats.org/spreadsheetml/2006/main" count="451" uniqueCount="183">
  <si>
    <t>Ticker</t>
  </si>
  <si>
    <t>Sector</t>
  </si>
  <si>
    <t>NAME</t>
  </si>
  <si>
    <t>KOSE:A000660</t>
  </si>
  <si>
    <t>SK HYNIX INC</t>
  </si>
  <si>
    <t>TWSE:2330</t>
  </si>
  <si>
    <t>TAIWAN SEMICONDUCTOR MANUFAC</t>
  </si>
  <si>
    <t>TWSE:2454</t>
  </si>
  <si>
    <t>MEDIATEK</t>
  </si>
  <si>
    <t>AAPL</t>
  </si>
  <si>
    <t>APPLE INC</t>
  </si>
  <si>
    <t>ADBE</t>
  </si>
  <si>
    <t>Application</t>
  </si>
  <si>
    <t>ADOBE INC</t>
  </si>
  <si>
    <t>AMZN</t>
  </si>
  <si>
    <t>Infrastructure</t>
  </si>
  <si>
    <t>AMAZON.COM INC</t>
  </si>
  <si>
    <t>ANET</t>
  </si>
  <si>
    <t>ARISTA NETWORKS INC</t>
  </si>
  <si>
    <t>ARM</t>
  </si>
  <si>
    <t>ARM HOLDINGS ADR</t>
  </si>
  <si>
    <t>NasdaqGS:ASML</t>
  </si>
  <si>
    <t>ASML HOLDING NV</t>
  </si>
  <si>
    <t>AVGO</t>
  </si>
  <si>
    <t>BROADCOM INC</t>
  </si>
  <si>
    <t>CFLT</t>
  </si>
  <si>
    <t>CONFLUENT INC-CLASS A</t>
  </si>
  <si>
    <t>CRM</t>
  </si>
  <si>
    <t>SALESFORCE INC</t>
  </si>
  <si>
    <t>DDOG</t>
  </si>
  <si>
    <t>DATADOG INC</t>
  </si>
  <si>
    <t>APP</t>
  </si>
  <si>
    <t>APPLOVIN CORP-CLASS A</t>
  </si>
  <si>
    <t>DUOL</t>
  </si>
  <si>
    <t>DUOLINGO INC</t>
  </si>
  <si>
    <t>ESTC</t>
  </si>
  <si>
    <t>ELASTIC NV</t>
  </si>
  <si>
    <t>NasdaqGS:GOOGL</t>
  </si>
  <si>
    <t>ALPHABET INC-CL A</t>
  </si>
  <si>
    <t>GTLB</t>
  </si>
  <si>
    <t>GITLAB INC-CL A</t>
  </si>
  <si>
    <t>IOT</t>
  </si>
  <si>
    <t>SAMSARA INC</t>
  </si>
  <si>
    <t>MDB</t>
  </si>
  <si>
    <t>MONGODB INC</t>
  </si>
  <si>
    <t>META</t>
  </si>
  <si>
    <t>META PLATFORMS INC</t>
  </si>
  <si>
    <t>MRVL</t>
  </si>
  <si>
    <t>MARVELL TECHNOLOGY INC</t>
  </si>
  <si>
    <t>MSFT</t>
  </si>
  <si>
    <t>MICROSOFT CORP</t>
  </si>
  <si>
    <t>MU</t>
  </si>
  <si>
    <t>MICRON TECHNOLOGY INC</t>
  </si>
  <si>
    <t>NBIS</t>
  </si>
  <si>
    <t>NEBIUS GROUP NV</t>
  </si>
  <si>
    <t>NET</t>
  </si>
  <si>
    <t>CLOUDFLARE INC - CLASS A</t>
  </si>
  <si>
    <t>NOW</t>
  </si>
  <si>
    <t>SERVICENOW INC</t>
  </si>
  <si>
    <t>NVDA</t>
  </si>
  <si>
    <t>NVIDIA CORP</t>
  </si>
  <si>
    <t>ORCL</t>
  </si>
  <si>
    <t>ORACLE CORP</t>
  </si>
  <si>
    <t>PANW</t>
  </si>
  <si>
    <t>PALO ALTO NETWORKS INC</t>
  </si>
  <si>
    <t>PLTR</t>
  </si>
  <si>
    <t>PALANTIR TECHNOLOGIES INC</t>
  </si>
  <si>
    <t>PSTG</t>
  </si>
  <si>
    <t>PURE STORAGE INC - CLASS A</t>
  </si>
  <si>
    <t>RBLX</t>
  </si>
  <si>
    <t>ROBLOX CORP</t>
  </si>
  <si>
    <t>SAP</t>
  </si>
  <si>
    <t>SAP SE</t>
  </si>
  <si>
    <t>SHOP</t>
  </si>
  <si>
    <t>SHOPIFY INC</t>
  </si>
  <si>
    <t>SNOW</t>
  </si>
  <si>
    <t>SNOWFLAKE INC</t>
  </si>
  <si>
    <t>SNPS</t>
  </si>
  <si>
    <t>SYNOPSYS INC</t>
  </si>
  <si>
    <t>TEAM</t>
  </si>
  <si>
    <t>ATLASSIAN CORPORATION PLC</t>
  </si>
  <si>
    <t>TEM</t>
  </si>
  <si>
    <t>TEMPUS AI INC</t>
  </si>
  <si>
    <t>TSLA</t>
  </si>
  <si>
    <t>TESLA INC</t>
  </si>
  <si>
    <t>VRT</t>
  </si>
  <si>
    <t>VERTIV HOLDINGS CO</t>
  </si>
  <si>
    <t>WDAY</t>
  </si>
  <si>
    <t>WORKDAY INC</t>
  </si>
  <si>
    <t>ZS</t>
  </si>
  <si>
    <t>ZSCALER INC</t>
  </si>
  <si>
    <t>Rank</t>
  </si>
  <si>
    <t>Company Name</t>
  </si>
  <si>
    <t>% of Net Assets</t>
  </si>
  <si>
    <t>Shares Held</t>
  </si>
  <si>
    <t>Market Value($)</t>
  </si>
  <si>
    <t>PALANTIR TECHN-A</t>
  </si>
  <si>
    <t>ROBLOX CORP -CLASS A</t>
  </si>
  <si>
    <t>TSMC</t>
  </si>
  <si>
    <t>DATADOG INC - CLASS A</t>
  </si>
  <si>
    <t>SHOPIFY INC - CLASS A</t>
  </si>
  <si>
    <t>VERTIV HOLDINGS CO-A</t>
  </si>
  <si>
    <t>SAMSARA INC-CL A</t>
  </si>
  <si>
    <t>DUOLINGO</t>
  </si>
  <si>
    <t>WORKDAY INC-CLASS A</t>
  </si>
  <si>
    <t>ATLASSIAN CORP-CL A</t>
  </si>
  <si>
    <t>PURE STORAGE-A</t>
  </si>
  <si>
    <t>ARM HOLDINGS PLC-ADR</t>
  </si>
  <si>
    <t>MEDIATEK INC</t>
  </si>
  <si>
    <t>AGIX</t>
    <phoneticPr fontId="1"/>
  </si>
  <si>
    <t>Date</t>
    <phoneticPr fontId="1"/>
  </si>
  <si>
    <t>Price Diff</t>
    <phoneticPr fontId="1"/>
  </si>
  <si>
    <t>Share per ETF</t>
    <phoneticPr fontId="1"/>
  </si>
  <si>
    <t>ETF Shares Outstanding</t>
    <phoneticPr fontId="1"/>
  </si>
  <si>
    <t>AGIX Holdings</t>
  </si>
  <si>
    <t>As of 2025-07-30</t>
  </si>
  <si>
    <t>Holdings Are Subject To Change</t>
  </si>
  <si>
    <t>NasdaqGS:ASML</t>
    <phoneticPr fontId="1"/>
  </si>
  <si>
    <t>Price Diff*Shares per ETF</t>
    <phoneticPr fontId="1"/>
  </si>
  <si>
    <t>Adjusted Share per ETF</t>
    <phoneticPr fontId="1"/>
  </si>
  <si>
    <t>For Checking</t>
    <phoneticPr fontId="1"/>
  </si>
  <si>
    <t>AGIX Close</t>
    <phoneticPr fontId="1"/>
  </si>
  <si>
    <t>Weighted Price Sum</t>
    <phoneticPr fontId="1"/>
  </si>
  <si>
    <t>Prices</t>
    <phoneticPr fontId="1"/>
  </si>
  <si>
    <t xml:space="preserve"> </t>
    <phoneticPr fontId="1"/>
  </si>
  <si>
    <t>Original Price Sum</t>
    <phoneticPr fontId="1"/>
  </si>
  <si>
    <t>Adjuestment Coefficient</t>
    <phoneticPr fontId="1"/>
  </si>
  <si>
    <t>Original Price Add Term</t>
    <phoneticPr fontId="1"/>
  </si>
  <si>
    <t>Weighted Price Add Term</t>
    <phoneticPr fontId="1"/>
  </si>
  <si>
    <t>Check tickers and share difference after every portfolio change</t>
    <phoneticPr fontId="1"/>
  </si>
  <si>
    <t>Hardware</t>
  </si>
  <si>
    <t>Hardware</t>
    <phoneticPr fontId="7"/>
  </si>
  <si>
    <t>Infrastructure</t>
    <phoneticPr fontId="7"/>
  </si>
  <si>
    <t>NFLX</t>
    <phoneticPr fontId="7"/>
  </si>
  <si>
    <t>Application</t>
    <phoneticPr fontId="7"/>
  </si>
  <si>
    <t>NETFLIX INC</t>
    <phoneticPr fontId="7"/>
  </si>
  <si>
    <t>CRWV</t>
    <phoneticPr fontId="7"/>
  </si>
  <si>
    <t>COREWEAVE INC-CL A</t>
    <phoneticPr fontId="7"/>
  </si>
  <si>
    <t>TWLO</t>
    <phoneticPr fontId="7"/>
  </si>
  <si>
    <t>TWILIO INC - A</t>
    <phoneticPr fontId="7"/>
  </si>
  <si>
    <t>AMD</t>
    <phoneticPr fontId="7"/>
  </si>
  <si>
    <t>ADVANCED MICRO DEVICES</t>
    <phoneticPr fontId="7"/>
  </si>
  <si>
    <t>ALAB</t>
    <phoneticPr fontId="7"/>
  </si>
  <si>
    <t>ASTERA LABS INC</t>
  </si>
  <si>
    <t>CSCO</t>
    <phoneticPr fontId="7"/>
  </si>
  <si>
    <t>CISCO SYSTEMS INC</t>
  </si>
  <si>
    <t>TWSE:2330</t>
    <phoneticPr fontId="7"/>
  </si>
  <si>
    <t>KOSE:A000660</t>
    <phoneticPr fontId="7"/>
  </si>
  <si>
    <t>TWSE:2454</t>
    <phoneticPr fontId="7"/>
  </si>
  <si>
    <t>GOOGL</t>
  </si>
  <si>
    <t>NETFLIX INC</t>
  </si>
  <si>
    <t>NFLX</t>
  </si>
  <si>
    <t>COREWEAVE INC-CL A</t>
  </si>
  <si>
    <t>CRWV</t>
  </si>
  <si>
    <t>TWILIO INC - A</t>
  </si>
  <si>
    <t>TWLO</t>
  </si>
  <si>
    <t>ADVANCED MICRO DEVICES</t>
  </si>
  <si>
    <t>AMD</t>
  </si>
  <si>
    <t>ALAB</t>
  </si>
  <si>
    <t>ASML</t>
  </si>
  <si>
    <t>CSCO</t>
  </si>
  <si>
    <t>BAABTAVMT0NBTAFI/////wFQyAAAACNDSVEuQU1ELklRX0NMT1NFUFJJQ0UuMjAyNS84LzExLlVTRAEAAACgkwIAAgAAAAYxNzIuMjgAm1jdgJLa3QgrGAyBktrdCCJDSVEuQU1ELklRX0NMT1NFUFJJQ0UuMjAyNS84LzYuVVNEAQAAAKCTAgACAAAABjE2My4xMgBbxd80ktrdCBU4EzWS2t0IKUNJUS5UV1NFOjI0NTQuSVFfQ0xPU0VQUklDRS4yMDI1LzgvMTEuVVNEAQAAAD03XAACAAAACzQ1LjIwNDMzNjU3AGYv3YCS2t0IRKMOgZLa3QgkQ0lRLlNIT1AuSVFfQ0xPU0VQUklDRS4yMDI1LzgvMTEuVVNEAQAAAAYrBAUCAAAABTE0Ny41APtD3YCS2t0If7AMgZLa3QgjQ0lRLlNIT1AuSVFfQ0xPU0VQUklDRS4yMDI1LzgvNi5VU0QBAAAABisEBQIAAAAFMTU0LjkAW8XfNJLa3QhEXxM1ktrdCCRDSVEuTkZMWC5JUV9DTE9TRVBSSUNFLjIwMjUvOC8xMS5VU0QBAAAADH0AAAIAAAAHMTIxOC4zMQCbWN2AktrdCIFADIGS2t0II0NJUS5ORkxYLklRX0NMT1NFUFJJQ0UuMjAyNS84LzYuVVNEAQAAAAx9AAACAAAABzExNzguNDgAW8XfNJLa3QhEXxM1ktrdCCRDSVEuQUFQTC5JUV9DTE9TRVBSSUNFLjIwMjUvOC8xMS5VU0QBAAAAaWEAAAIAAAAGMjI3LjE4AGYv3YCS2t0IRKMOgZLa3QgjQ0lRLk5FVC5JUV9DTE9TRVBSSUNFLjIwMjUvOC8xMS5VU0QBAAAANPXgBAIAAAAGMjAxLjE3APtD3YCS2t0IvY8NgZLa</t>
  </si>
  <si>
    <t>3QgiQ0lRLk5FVC5JUV9DTE9TRVBSSUNFLjIwMjUvOC82LlVTRAEAAAA09eAEAgAAAAYyMTUuNTMAW8XfNJLa3QgHERM1ktrdCCNDSVEuVEVNLklRX0NMT1NFUFJJQ0UuMjAyNS84LzExLlVTRAEAAAAA0yQZAgAAAAU2MC44MgCbWN2AktrdCH+wDIGS2t0IIkNJUS5URU0uSVFfQ0xPU0VQUklDRS4yMDI1LzgvNi5VU0QBAAAAANMkGQIAAAAFNTUuNTMAW8XfNJLa3QgHERM1ktrdCCRDSVEuQUxBQi5JUV9DTE9TRVBSSUNFLjIwMjUvOC8xMS5VU0QBAAAATVpGIQIAAAAGMTc5LjQzAJtY3YCS2t0IgUAMgZLa3QgjQ0lRLkFMQUIuSVFfQ0xPU0VQUklDRS4yMDI1LzgvNi5VU0QBAAAATVpGIQIAAAAGMTc0LjM5AFvF3zSS2t0IFTgTNZLa3QgjQ0lRLk5PVy5JUV9DTE9TRVBSSUNFLjIwMjUvOC8xMS5VU0QBAAAAv3ReAQIAAAAGODU2LjM3APtD3YCS2t0IFUENgZLa3QgiQ0lRLk5PVy5JUV9DTE9TRVBSSUNFLjIwMjUvOC82LlVTRAEAAAC/dF4BAgAAAAY5MTIuMzEAW8XfNJLa3QgVOBM1ktrdCC1DSVEuTkFTREFRR1M6QVNNTC5JUV9DTE9TRVBSSUNFLjIwMjUvOC8xMS5VU0QBAAAAKO8FAAIAAAAGNzIxLjMxAPtD3YCS2t0IBHEOgZLa3QgkQ0lRLkNSV1YuSVFfQ0xPU0VQUklDRS4yMDI1LzgvMTEuVVNEAQAAAMypHiQCAAAABjEzOS43OACbWN2AktrdCIFADIGS2t0II0NJUS5BUFAuSVFfQ0xPU0VQUklDRS4y</t>
  </si>
  <si>
    <t>MDI1LzgvMTEuVVNEAQAAANq5zg0CAAAABjQ2NS41OAD7Q92AktrdCCgNDoGS2t0II0NJUS5JT1QuSVFfQ0xPU0VQUklDRS4yMDI1LzgvMTEuVVNEAQAAALo+/BECAAAABDMyLjUA+0PdgJLa3QjGtg2BktrdCCJDSVEuSU9ULklRX0NMT1NFUFJJQ0UuMjAyNS84LzYuVVNEAQAAALo+/BECAAAABTM2Ljc3AFvF3zSS2t0IBxETNZLa3QgkQ0lRLlNOUFMuSVFfQ0xPU0VQUklDRS4yMDI1LzgvMTEuVVNEAQAAANSIAAACAAAABjYxNi4xMgD7Q92AktrdCN/eDIGS2t0II0NJUS5TQVAuSVFfQ0xPU0VQUklDRS4yMDI1LzgvMTEuVVNEAQAAAAvuAQACAAAADzI4OS4xMzQ5NzIxNzQ4NQD7Q92AktrdCNgHDYGS2t0IIkNJUS5TQVAuSVFfQ0xPU0VQUklDRS4yMDI1LzgvNi5VU0QBAAAAC+4BAAIAAAAOMjg5LjU5NjE4Mjg4NTEAW8XfNJLa3QjuwhI1ktrdCCRDSVEuQU1aTi5JUV9DTE9TRVBSSUNFLjIwMjUvOC8xMS5VU0QBAAAAPUkAAAIAAAAFMjIxLjMA+0PdgJLa3QgEcQ6BktrdCCRDSVEuUExUUi5JUV9DTE9TRVBSSUNFLjIwMjUvOC8xMS5VU0QBAAAAZfqYAgIAAAAGMTgyLjY4APtD3YCS2t0I2AcNgZLa3QgjQ0lRLlBMVFIuSVFfQ0xPU0VQUklDRS4yMDI1LzgvNi5VU0QBAAAAZfqYAgIAAAAGMTc5LjU0AFvF3zSS2t0I7sISNZLa3QgkQ0lRLlRTTEEuSVFfQ0xPU0VQUklDRS4yMDI1LzgvMTEuVVNEAQAAABDG</t>
  </si>
  <si>
    <t>ogECAAAABjMzOS4wMwCbWN2AktrdCH+wDIGS2t0II0NJUS5UU0xBLklRX0NMT1NFUFJJQ0UuMjAyNS84LzYuVVNEAQAAABDGogECAAAABjMxOS45MQBbxd80ktrdCBDqEjWS2t0II0NJUS5WUlQuSVFfQ0xPU0VQUklDRS4yMDI1LzgvMTEuVVNEAQAAAESbhyICAAAABjEzOS44MwCbWN2AktrdCH55DIGS2t0IJENJUS5NU0ZULklRX0NMT1NFUFJJQ0UuMjAyNS84LzExLlVTRAEAAABLVQAAAgAAAAY1MjEuNzcA+0PdgJLa3QjGtg2BktrdCCNDSVEuTVNGVC5JUV9DTE9TRVBSSUNFLjIwMjUvOC82LlVTRAEAAABLVQAAAgAAAAY1MjQuOTQAW8XfNJLa3QjVmxI1ktrdCCRDSVEuUFNURy5JUV9DTE9TRVBSSUNFLjIwMjUvOC8xMS5VU0QBAAAAuMqlBgIAAAAFNTcuMzQA+0PdgJLa3QgVQQ2BktrdCCNDSVEuUFNURy5JUV9DTE9TRVBSSUNFLjIwMjUvOC82LlVTRAEAAAC4yqUGAgAAAAU1Ny40MwBbxd80ktrdCNWbEjWS2t0IJENJUS5DRkxULklRX0NMT1NFUFJJQ0UuMjAyNS84LzExLlVTRAEAAAAmAXoQAgAAAAUxNS45MQD7Q92AktrdCGI/DoGS2t0II0NJUS5DRkxULklRX0NMT1NFUFJJQ0UuMjAyNS84LzYuVVNEAQAAACYBehACAAAABTE3LjI0AFvF3zSS2t0I1ZsSNZLa3QgkQ0lRLk9SQ0wuSVFfQ0xPU0VQUklDRS4yMDI1LzgvMTEuVVNEAQAAAOdWAAACAAAABjI1Mi42OAD7Q92AktrdCMNoDYGS2t0IJENJ</t>
  </si>
  <si>
    <t>US5DU0NPLklRX0NMT1NFUFJJQ0UuMjAyNS84LzExLlVTRAEAAADrTAAAAgAAAAU3MC42NwCbWN2AktrdCI0JDIGS2t0II0NJUS5DU0NPLklRX0NMT1NFUFJJQ0UuMjAyNS84LzYuVVNEAQAAAOtMAAACAAAABTY5LjIxAFvF3zSS2t0Iz3QSNZLa3QgpQ0lRLlRXU0U6MjMzMC5JUV9DTE9TRVBSSUNFLjIwMjUvOC8xMS5VU0QBAAAAq8wFAAIAAAALMzkuMzY2MTM4MTIAZi/dgJLa3QjYCw+BktrdCCRDSVEuRERPRy5JUV9DTE9TRVBSSUNFLjIwMjUvOC8xMS5VU0QBAAAAu6EECAIAAAAGMTI4LjgzAPtD3YCS2t0IYj8OgZLa3QgjQ0lRLk1EQi5JUV9DTE9TRVBSSUNFLjIwMjUvOC8xMS5VU0QBAAAA4m7MAgIAAAADMjAxAPtD3YCS2t0I2N0NgZLa3QgkQ0lRLkFEQkUuSVFfQ0xPU0VQUklDRS4yMDI1LzgvMTEuVVNEAQAAAAFfAAACAAAABjMzMy42NQD7Q92AktrdCGLbDoGS2t0II0NJUS5BREJFLklRX0NMT1NFUFJJQ0UuMjAyNS84LzYuVVNEAQAAAAFfAAACAAAABjM0NS42MgBbxd80ktrdCNWbEjWS2t0II0NJUS5ERE9HLklRX0NMT1NFUFJJQ0UuMjAyNS84LzYuVVNEAQAAALuhBAgCAAAABjEzNi45NgBbxd80ktrdCMNNEjWS2t0IJENJUS5EVU9MLklRX0NMT1NFUFJJQ0UuMjAyNS84LzExLlVTRAEAAACw8IcMAgAAAAYzNDAuNTkA+0PdgJLa3QgoDQ6BktrdCCNDSVEuRFVPTC5JUV9DTE9TRVBSSUNFLjIw</t>
  </si>
  <si>
    <t>MjUvOC82LlVTRAEAAACw8IcMAgAAAAYzNDMuNjEAW8XfNJLa3QjDTRI1ktrdCCJDSVEuTVUuSVFfQ0xPU0VQUklDRS4yMDI1LzgvMTEuVVNEAQAAAAZpBAACAAAABjEyMy43MgD7Q92AktrdCMa2DYGS2t0IIUNJUS5NVS5JUV9DTE9TRVBSSUNFLjIwMjUvOC82LlVTRAEAAAAGaQQAAgAAAAYxMDguNzgAW8XfNJLa3QjDTRI1ktrdCCNDSVEuQVJNLklRX0NMT1NFUFJJQ0UuMjAyNS84LzExLlVTRAEAAAAs58UnAgAAAAYxNDEuMDUA+0PdgJLa3QhEow6BktrdCCJDSVEuQVJNLklRX0NMT1NFUFJJQ0UuMjAyNS84LzYuVVNEAQAAACznxScCAAAABjEzNi4xMgBbxd80ktrdCM90EjWS2t0IJENJUS5TTk9XLklRX0NMT1NFUFJJQ0UuMjAyNS84LzExLlVTRAEAAACwPGQQAgAAAAUxOTEuOAD7Q92AktrdCN/eDIGS2t0IJENJUS5NRVRBLklRX0NMT1NFUFJJQ0UuMjAyNS84LzExLlVTRAEAAAAX2zwBAgAAAAY3NjUuODcA+0PdgJLa3QjY3Q2BktrdCCxDSVEuS09TRTpBMDAwNjYwLklRX0NMT1NFUFJJQ0UuMjAyNS84LzExLlVTRAEAAACdeg0AAgAAAAkxOTEuNzU2NzMAZi/dgJLa3Qhi2w6BktrdCCRDSVEuTVJWTC5JUV9DTE9TRVBSSUNFLjIwMjUvOC8xMS5VU0QBAAAAtnkAAAIAAAAFNzcuMjgA+0PdgJLa3Qi9jw2BktrdCCRDSVEuTlZEQS5JUV9DTE9TRVBSSUNFLjIwMjUvOC8xMS5VU0QBAAAAM34AAAIAAAAG</t>
  </si>
  <si>
    <t>MTgyLjA2APtD3YCS2t0IFUENgZLa3QgkQ0lRLlRFQU0uSVFfQ0xPU0VQUklDRS4yMDI1LzgvMTEuVVNEAQAAAFITIg8CAAAABjE1OS4yOAD7Q92AktrdCH55DIGS2t0IJENJUS5BR0lYLklRX0NMT1NFUFJJQ0UuMjAyNS84LzExLlVTRAEAAAAj9wBwAgAAAAczMi42NTgzAGYv3YCS2t0IYtsOgZLa3QgkQ0lRLkVTVEMuSVFfQ0xPU0VQUklDRS4yMDI1LzgvMTEuVVNEAQAAAICEWw0CAAAABTcyLjU0APtD3YCS2t0IKA0OgZLa3QgjQ0lRLkVTVEMuSVFfQ0xPU0VQUklDRS4yMDI1LzgvNi5VU0QBAAAAgIRbDQIAAAAFODAuNjQAW8XfNJLa3QiZ/xE1ktrdCCNDSVEuQ1JNLklRX0NMT1NFUFJJQ0UuMjAyNS84LzExLlVTRAEAAAAl4AEAAgAAAAYyMzIuNjgA+0PdgJLa3QhiPw6BktrdCCJDSVEuQ1JNLklRX0NMT1NFUFJJQ0UuMjAyNS84LzYuVVNEAQAAACXgAQACAAAABjI0OS4xNwBbxd80ktrdCJn/ETWS2t0IK0NJUS5LT1NFOkEwMDA2NjAuSVFfQ0xPU0VQUklDRS4yMDI1LzgvNi5VU0QBAAAAnXoNAAIAAAALMTg2LjU4MTkzOTUAW8XfNJLa3QiZ/xE1ktrdCCRDSVEuQU5FVC5JUV9DTE9TRVBSSUNFLjIwMjUvOC8xMS5VU0QBAAAAw9v8AQIAAAAGMTM3LjY1APtD3YCS2t0IRKMOgZLa3QgkQ0lRLldEQVkuSVFfQ0xPU0VQUklDRS4yMDI1LzgvMTEuVVNEAQAAAIdjawECAAAABjIxMy42OQCbWN2AktrdCH55</t>
  </si>
  <si>
    <t>DIGS2t0II0NJUS5XREFZLklRX0NMT1NFUFJJQ0UuMjAyNS84LzYuVVNEAQAAAIdjawECAAAABjIyOS4wOABbxd80ktrdCCSuETWS2t0II0NJUS5TTk9XLklRX0NMT1NFUFJJQ0UuMjAyNS84LzYuVVNEAQAAALA8ZBACAAAABjIxMC41NABbxd80ktrdCIXYETWS2t0II0NJUS5OVkRBLklRX0NMT1NFUFJJQ0UuMjAyNS84LzYuVVNEAQAAADN+AAACAAAABjE3OS40MgBbxd80ktrdCIXYETWS2t0IJENJUS5HVExCLklRX0NMT1NFUFJJQ0UuMjAyNS84LzExLlVTRAEAAADNhBcRAgAAAAUzOC44MgD7Q92AktrdCCgNDoGS2t0IKENJUS5UV1NFOjIzMzAuSVFfQ0xPU0VQUklDRS4yMDI1LzgvNi5VU0QBAAAAq8wFAAIAAAALMzcuNTczODk1MjUAW8XfNJLa3QgzhxE1ktrdCCRDSVEuQVZHTy5JUV9DTE9TRVBSSUNFLjIwMjUvOC8xMS5VU0QBAAAA8LZ9AQIAAAAFMzAzLjkA+0PdgJLa3QgEcQ6BktrdCCNDSVEuVEVBTS5JUV9DTE9TRVBSSUNFLjIwMjUvOC82LlVTRAEAAABSEyIPAgAAAAUxODUuNQBbxd80ktrdCCSuETWS2t0II0NJUS5BR0lYLklRX0NMT1NFUFJJQ0UuMjAyNS84LzYuVVNEAQAAACP3AHACAAAABzMyLjcwMDIAW8XfNJLa3Qj1XxE1ktrdCCNDSVEuQUFQTC5JUV9DTE9TRVBSSUNFLjIwMjUvOC82LlVTRAEAAABpYQAAAgAAAAYyMTMuMjUAW8XfNJLa3Qj1XxE1ktrdCCJDSVEuWlMuSVFfQ0xPU0VQ</t>
  </si>
  <si>
    <t>UklDRS4yMDI1LzgvMTEuVVNEAQAAANTMgQMCAAAABjI3MS4xOACbWN2AktrdCIFADIGS2t0ILkNJUS5OQVNEQVFHUzpHT09HTC5JUV9DTE9TRVBSSUNFLjIwMjUvOC8xMS5VU0QBAAAAqHEAAAIAAAADMjAxAPtD3YCS2t0I2N0NgZLa3QgsQ0lRLk5BU0RBUUdTOkFTTUwuSVFfQ0xPU0VQUklDRS4yMDI1LzgvNi5VU0QBAAAAKO8FAAIAAAAGNjkwLjk2AFvF3zSS2t0IBTkRNZLa3QgkQ0lRLlJCTFguSVFfQ0xPU0VQUklDRS4yMDI1LzgvMTEuVVNEAQAAAGlV9AECAAAABjEzMC43NAD7Q92AktrdCNgHDYGS2t0II0NJUS5BVkdPLklRX0NMT1NFUFJJQ0UuMjAyNS84LzYuVVNEAQAAAPC2fQECAAAABjMwMS42NwBbxd80ktrdCPVfETWS2t0IJENJUS5OQklTLklRX0NMT1NFUFJJQ0UuMjAyNS84LzExLlVTRAEAAAC/+xkDAgAAAAU3MC4yNAD7Q92AktrdCMNoDYGS2t0II0NJUS5OQklTLklRX0NMT1NFUFJJQ0UuMjAyNS84LzYuVVNEAQAAAL/7GQMCAAAABTU1LjA5AFvF3zSS2t0ImhERNZLa3QgtQ0lRLk5BU0RBUUdTOkdPT0dMLklRX0NMT1NFUFJJQ0UuMjAyNS84LzYuVVNEAQAAAKhxAAACAAAABjE5Ni4wOQBbxd80ktrdCJoRETWS2t0IIUNJUS5aUy5JUV9DTE9TRVBSSUNFLjIwMjUvOC82LlVTRAEAAADUzIEDAgAAAAYyODkuMzIAW8XfNJLa3QgFORE1ktrdCCNDSVEuQ1JXVi5JUV9DTE9TRVBSSUNFLjIw</t>
  </si>
  <si>
    <t>MjUvOC82LlVTRAEAAADMqR4kAgAAAAYxMTAuMjQAW8XfNJLa3Qi45RA1ktrdCCNDSVEuTUVUQS5JUV9DTE9TRVBSSUNFLjIwMjUvOC82LlVTRAEAAAAX2zwBAgAAAAY3NzEuOTkAW8XfNJLa3Qi45RA1ktrdCCJDSVEuTURCLklRX0NMT1NFUFJJQ0UuMjAyNS84LzYuVVNEAQAAAOJuzAICAAAABjIzNS44MgBbxd80ktrdCJoRETWS2t0II0NJUS5TTlBTLklRX0NMT1NFUFJJQ0UuMjAyNS84LzYuVVNEAQAAANSIAAACAAAABjYyNS44OABbxd80ktrdCLjlEDWS2t0II0NJUS5BTVpOLklRX0NMT1NFUFJJQ0UuMjAyNS84LzYuVVNEAQAAAD1JAAACAAAABjIyMi4zMQBbxd80ktrdCLjlEDWS2t0IJENJUS5UV0xPLklRX0NMT1NFUFJJQ0UuMjAyNS84LzExLlVTRAEAAAC4djADAgAAAAU5Mi40NACbWN2AktrdCCsYDIGS2t0II0NJUS5UV0xPLklRX0NMT1NFUFJJQ0UuMjAyNS84LzYuVVNEAQAAALh2MAMCAAAABjEzMC4yMgBbxd80ktrdCI+PEDWS2t0II0NJUS5PUkNMLklRX0NMT1NFUFJJQ0UuMjAyNS84LzYuVVNEAQAAAOdWAAACAAAABjI1Ni40MwBbxd80ktrdCJ+2EDWS2t0IIkNJUS5WUlQuSVFfQ0xPU0VQUklDRS4yMDI1LzgvNi5VU0QBAAAARJuHIgIAAAAGMTM5Ljc1AFvF3zSS2t0In7YQNZLa3QgjQ0lRLkFORVQuSVFfQ0xPU0VQUklDRS4yMDI1LzgvNi5VU0QBAAAAw9v8AQIAAAAGMTM4Ljc4AFvF3zSS</t>
  </si>
  <si>
    <t>2t0In7YQNZLa3QgoQ0lRLlRXU0U6MjQ1NC5JUV9DTE9TRVBSSUNFLjIwMjUvOC82LlVTRAEAAAA9N1wAAgAAAAs0NC4wODY3MDM3NgBbxd80ktrdCONoEDWS2t0II0NJUS5NUlZMLklRX0NMT1NFUFJJQ0UuMjAyNS84LzYuVVNEAQAAALZ5AAACAAAABTc1LjMyAFvF3zSS2t0Ij48QNZLa3QgjQ0lRLkdUTEIuSVFfQ0xPU0VQUklDRS4yMDI1LzgvNi5VU0QBAAAAzYQXEQIAAAAFNDMuNzYAW8XfNJLa3QiPjxA1ktrdCCJDSVEuQVBQLklRX0NMT1NFUFJJQ0UuMjAyNS84LzYuVVNEAQAAANq5zg0CAAAABjM5MC41NwBbxd80ktrdCNpBEDWS2t0IJENJUS5QQU5XLklRX0NMT1NFUFJJQ0UuMjAyNS84LzExLlVTRAEAAACDfYQBAgAAAAYxNjguMTcA+0PdgJLa3QjYBw2BktrdCCNDSVEuUEFOVy5JUV9DTE9TRVBSSUNFLjIwMjUvOC82LlVTRAEAAACDfYQBAgAAAAYxNzIuODkAW8XfNJLa3QjaQRA1ktrdCCNDSVEuUkJMWC5JUV9DTE9TRVBSSUNFLjIwMjUvOC82LlVTRAEAAABpVfQBAgAAAAYxMzQuMTQAW8XfNJLa3QjjaBA1ktrdCCJDSVEuQVBQLklRX0NMT1NFUFJJQ0UuMjAyNS84LzguVVNEAQAAANq5zg0CAAAABjQ1NS45OADDjnlrktrdCA07tHyS2t0II0NJUS5QQU5XLklRX0NMT1NFUFJJQ0UuMjAyNS84LzguVVNEAQAAAIN9hAECAAAABjE2Ny4wNgDDjnlrktrdCPcTtHyS2t0II0NJUS5SQkxYLklRX0NM</t>
  </si>
  <si>
    <t>T1NFUFJJQ0UuMjAyNS84LzguVVNEAQAAAGlV9AECAAAABjEyOC43MQAjtnlrktrdCOeUsnyS2t0IKENJUS5UV1NFOjI0NTQuSVFfQ0xPU0VQUklDRS4yMDI1LzgvOC5VU0QBAAAAPTdcAAIAAAAKNDUuMTU4MDUzNQDDjnlrktrdCO+atHyS2t0II0NJUS5NUlZMLklRX0NMT1NFUFJJQ0UuMjAyNS84LzguVVNEAQAAALZ5AAACAAAABTc3LjM0AMOOeWuS2t0IDTu0fJLa3QgjQ0lRLkdUTEIuSVFfQ0xPU0VQUklDRS4yMDI1LzgvOC5VU0QBAAAAzYQXEQIAAAAFNDAuNDIAw455a5La3Qiy+bR8ktrdCCNDSVEuVFdMTy5JUV9DTE9TRVBSSUNFLjIwMjUvOC84LlVTRAEAAAC4djADAgAAAAU5OC42NwAjtnlrktrdCO+atHyS2t0II0NJUS5PUkNMLklRX0NMT1NFUFJJQ0UuMjAyNS84LzguVVNEAQAAAOdWAAACAAAABjI1MC4wNQDDjnlrktrdCMWes3yS2t0IIkNJUS5WUlQuSVFfQ0xPU0VQUklDRS4yMDI1LzgvOC5VU0QBAAAARJuHIgIAAAAGMTM5LjkzACO2eWuS2t0I55SyfJLa3QgjQ0lRLkFORVQuSVFfQ0xPU0VQUklDRS4yMDI1LzgvOC5VU0QBAAAAw9v8AQIAAAAGMTM5LjE4AMOOeWuS2t0IyvqyfJLa3QgjQ0lRLlNOUFMuSVFfQ0xPU0VQUklDRS4yMDI1LzgvOC5VU0QBAAAA1IgAAAIAAAAGNjE5LjQyACO2eWuS2t0I9xO0fJLa3QgjQ0lRLkFNWk4uSVFfQ0xPU0VQUklDRS4yMDI1LzgvOC5VU0QBAAAAPUkA</t>
  </si>
  <si>
    <t>AAIAAAAGMjIyLjY5AMOOeWuS2t0I8+yzfJLa3QgjQ0lRLkNSV1YuSVFfQ0xPU0VQUklDRS4yMDI1LzgvOC5VU0QBAAAAzKkeJAIAAAAGMTI5LjU1ACO2eWuS2t0I8+yzfJLa3QgjQ0lRLk1FVEEuSVFfQ0xPU0VQUklDRS4yMDI1LzgvOC5VU0QBAAAAF9s8AQIAAAAFNzY5LjMAw455a5La3QjFnrN8ktrdCCJDSVEuTURCLklRX0NMT1NFUFJJQ0UuMjAyNS84LzguVVNEAQAAAOJuzAICAAAABjIwOS4xOADDjnlrktrdCBtitHyS2t0II0NJUS5OQklTLklRX0NMT1NFUFJJQ0UuMjAyNS84LzguVVNEAQAAAL/7GQMCAAAABTY4Ljc4AMOOeWuS2t0IPr6yfJLa3QgtQ0lRLk5BU0RBUUdTOkdPT0dMLklRX0NMT1NFUFJJQ0UuMjAyNS84LzguVVNEAQAAAKhxAAACAAAABjIwMS40MgDDjnlrktrdCPdbsnyS2t0IIUNJUS5aUy5JUV9DTE9TRVBSSUNFLjIwMjUvOC84LlVTRAEAAADUzIEDAgAAAAcyNjkuNjk1ACO2eWuS2t0IbFC1fJLa3QgsQ0lRLk5BU0RBUUdTOkFTTUwuSVFfQ0xPU0VQUklDRS4yMDI1LzgvOC5VU0QBAAAAKO8FAAIAAAAGNzIyLjMyAMOOeWuS2t0I91uyfJLa3QgjQ0lRLkFWR08uSVFfQ0xPU0VQUklDRS4yMDI1LzgvOC5VU0QBAAAA8LZ9AQIAAAAGMzA0Ljk3AMOOeWuS2t0Isvm0fJLa3QgjQ0lRLkFHSVguSVFfQ0xPU0VQUklDRS4yMDI1LzgvOC5VU0QBAAAAI/cAcAIAAAAHMzIuODU4NQDDjnlr</t>
  </si>
  <si>
    <t>ktrdCGQptXyS2t0II0NJUS5BQVBMLklRX0NMT1NFUFJJQ0UuMjAyNS84LzguVVNEAQAAAGlhAAACAAAABjIyOS4zNQDDjnlrktrdCPPss3yS2t0IKENJUS5UV1NFOjIzMzAuSVFfQ0xPU0VQUklDRS4yMDI1LzgvOC5VU0QBAAAAq8wFAAIAAAALMzkuMzA0MjMxNzUAw455a5La3Qjz7LN8ktrdCCNDSVEuVEVBTS5JUV9DTE9TRVBSSUNFLjIwMjUvOC84LlVTRAEAAABSEyIPAgAAAAYxNjguMDYAI7Z5a5La3Qj3E7R8ktrdCCNDSVEuV0RBWS5JUV9DTE9TRVBSSUNFLjIwMjUvOC84LlVTRAEAAACHY2sBAgAAAAYyMjIuMDcAI7Z5a5La3QhsULV8ktrdCCNDSVEuU05PVy5JUV9DTE9TRVBSSUNFLjIwMjUvOC84LlVTRAEAAACwPGQQAgAAAAYxOTEuNzMAI7Z5a5La3QijybR8ktrdCCNDSVEuTlZEQS5JUV9DTE9TRVBSSUNFLjIwMjUvOC84LlVTRAEAAAAzfgAAAgAAAAUxODIuNwDDjnlrktrdCKPJtHyS2t0II0NJUS5FU1RDLklRX0NMT1NFUFJJQ0UuMjAyNS84LzguVVNEAQAAAICEWw0CAAAABTc0LjUxAMOOeWuS2t0I91uyfJLa3QgiQ0lRLkNSTS5JUV9DTE9TRVBSSUNFLjIwMjUvOC84LlVTRAEAAAAl4AEAAgAAAAYyNDAuNTEAw455a5La3QgbYrR8ktrdCCtDSVEuS09TRTpBMDAwNjYwLklRX0NMT1NFUFJJQ0UuMjAyNS84LzguVVNEAQAAAJ16DQACAAAACzE4NC42MzIwMzQ1AMOOeWuS2t0I91uyfJLa3Qgj</t>
  </si>
  <si>
    <t>Q0lRLkRET0cuSVFfQ0xPU0VQUklDRS4yMDI1LzgvOC5VU0QBAAAAu6EECAIAAAAGMTMwLjkxAMOOeWuS2t0I1cWzfJLa3QgjQ0lRLkRVT0wuSVFfQ0xPU0VQUklDRS4yMDI1LzgvOC5VU0QBAAAAsPCHDAIAAAAGMzcwLjM0AMOOeWuS2t0IICmzfJLa3QghQ0lRLk1VLklRX0NMT1NFUFJJQ0UuMjAyNS84LzguVVNEAQAAAAZpBAACAAAABjExOC44OQDDjnlrktrdCD6+snyS2t0IIkNJUS5BUk0uSVFfQ0xPU0VQUklDRS4yMDI1LzgvOC5VU0QBAAAALOfFJwIAAAAFMTM4LjUAw455a5La3QhkKbV8ktrdCCNDSVEuQ1NDTy5JUV9DTE9TRVBSSUNFLjIwMjUvOC84LlVTRAEAAADrTAAAAgAAAAU3MS43OQAjtnlrktrdCGxQtXyS2t0II0NJUS5BREJFLklRX0NMT1NFUFJJQ0UuMjAyNS84LzguVVNEAQAAAAFfAAACAAAABjM0MS4wNQDDjnlrktrdCCAps3yS2t0II0NJUS5NU0ZULklRX0NMT1NFUFJJQ0UuMjAyNS84LzguVVNEAQAAAEtVAAACAAAABjUyMi4wNADDjnlrktrdCLx3s3yS2t0II0NJUS5QU1RHLklRX0NMT1NFUFJJQ0UuMjAyNS84LzguVVNEAQAAALjKpQYCAAAABTU4LjU4ACO2eWuS2t0IPr6yfJLa3QgjQ0lRLkNGTFQuSVFfQ0xPU0VQUklDRS4yMDI1LzgvOC5VU0QBAAAAJgF6EAIAAAAFMTYuMzMAw455a5La3QhkKbV8ktrdCCJDSVEuU0FQLklRX0NMT1NFUFJJQ0UuMjAyNS84LzguVVNEAQAAAAvu</t>
  </si>
  <si>
    <t>AQACAAAADjI5MS43NjM4ODIzODk0ACO2eWuS2t0Io8m0fJLa3QgjQ0lRLlBMVFIuSVFfQ0xPU0VQUklDRS4yMDI1LzgvOC5VU0QBAAAAZfqYAgIAAAAGMTg2Ljk2ACO2eWuS2t0IvHezfJLa3QgjQ0lRLlRTTEEuSVFfQ0xPU0VQUklDRS4yMDI1LzgvOC5VU0QBAAAAEMaiAQIAAAAGMzI5LjY1ACO2eWuS2t0I55SyfJLa3QgiQ0lRLklPVC5JUV9DTE9TRVBSSUNFLjIwMjUvOC84LlVTRAEAAAC6PvwRAgAAAAUzMy43NADDjnlrktrdCNJ3tXyS2t0IIkNJUS5ORVQuSVFfQ0xPU0VQUklDRS4yMDI1LzgvOC5VU0QBAAAANPXgBAIAAAAFMjA0LjYAw455a5La3Qiy+bR8ktrdCCJDSVEuVEVNLklRX0NMT1NFUFJJQ0UuMjAyNS84LzguVVNEAQAAAADTJBkCAAAABTYwLjg3ACO2eWuS2t0IvHezfJLa3QgjQ0lRLkFMQUIuSVFfQ0xPU0VQUklDRS4yMDI1LzgvOC5VU0QBAAAATVpGIQIAAAAGMTc5LjI4ACO2eWuS2t0I55SyfJLa3QgiQ0lRLk5PVy5JUV9DTE9TRVBSSUNFLjIwMjUvOC84LlVTRAEAAAC/dF4BAgAAAAY4NzIuNTEAw455a5La3QjSd7V8ktrdCCJDSVEuQU1ELklRX0NMT1NFUFJJQ0UuMjAyNS84LzguVVNEAQAAAKCTAgACAAAABjE3Mi43NgAjtnlrktrdCKpQs3yS2t0II0NJUS5TSE9QLklRX0NMT1NFUFJJQ0UuMjAyNS84LzguVVNEAQAAAAYrBAUCAAAABjE0OS42MQAjtnlrktrdCNJ3tXyS2t0II0NJ</t>
  </si>
  <si>
    <t>US5ORkxYLklRX0NMT1NFUFJJQ0UuMjAyNS84LzguVVNEAQAAAAx9AAACAAAABzEyMTEuNjQAI7Z5a5La3QjvmrR8ktrdCCRDSVEuQUxBQi5JUV9DTE9TRVBSSUNFLjIwMjUvOC8xMi5VU0QBAAAATVpGIQIAAAADMTkyAJtY3YCS2t0IKxgMgZLa3QgiQ0lRLlpTLklRX0NMT1NFUFJJQ0UuMjAyNS84LzEyLlVTRAEAAADUzIEDAgAAAAYyNzUuNDMAm1jdgJLa3QiBQAyBktrdCCNDSVEuVlJULklRX0NMT1NFUFJJQ0UuMjAyNS84LzEyLlVTRAEAAABEm4ciAgAAAAYxNDMuNzIAm1jdgJLa3Qh+eQyBktrdCCRDSVEuU0hPUC5JUV9DTE9TRVBSSUNFLjIwMjUvOC8xMi5VU0QBAAAABisEBQIAAAAFMTQ5LjMA+0PdgJLa3Qh/sAyBktrdCCRDSVEuUkJMWC5JUV9DTE9TRVBSSUNFLjIwMjUvOC8xMi5VU0QBAAAAaVX0AQIAAAAGMTI5LjUzAPtD3YCS2t0I2AcNgZLa3QgjQ0lRLk5PVy5JUV9DTE9TRVBSSUNFLjIwMjUvOC8xMi5VU0QBAAAAv3ReAQIAAAAGODUzLjQzAPtD3YCS2t0IFUENgZLa3QgkQ0lRLk5CSVMuSVFfQ0xPU0VQUklDRS4yMDI1LzgvMTIuVVNEAQAAAL/7GQMCAAAABTc1LjMzAPtD3YCS2t0Iw2gNgZLa3QgjQ0lRLklPVC5JUV9DTE9TRVBSSUNFLjIwMjUvOC8xMi5VU0QBAAAAuj78EQIAAAAFMzIuNjkA+0PdgJLa3QjGtg2BktrdCC5DSVEuTkFTREFRR1M6R09PR0wuSVFfQ0xPU0VQUklDRS4yMDI1</t>
  </si>
  <si>
    <t>LzgvMTIuVVNEAQAAAKhxAAACAAAABjIwMy4zNAD7Q92AktrdCNjdDYGS2t0IJENJUS5DRkxULklRX0NMT1NFUFJJQ0UuMjAyNS84LzEyLlVTRAEAAAAmAXoQAgAAAAUxNi41NgD7Q92AktrdCGI/DoGS2t0ILUNJUS5OQVNEQVFHUzpBU01MLklRX0NMT1NFUFJJQ0UuMjAyNS84LzEyLlVTRAEAAAAo7wUAAgAAAAY3NDEuNzkA+0PdgJLa3QgEcQ6BktrdCCNDSVEuQVJNLklRX0NMT1NFUFJJQ0UuMjAyNS84LzEyLlVTRAEAAAAs58UnAgAAAAYxNDIuMzkA+0PdgJLa3QhEow6BktrdCCRDSVEuQUdJWC5JUV9DTE9TRVBSSUNFLjIwMjUvOC8xMi5VU0QBAAAAI/cAcAIAAAAHMzMuMTQwNgD7Q92AktrdCGLbDoGS2t0IJENJUS5DU0NPLklRX0NMT1NFUFJJQ0UuMjAyNS84LzEyLlVTRAEAAADrTAAAAgAAAAU3MS4zOACbWN2AktrdCI0JDIGS2t0IJENJUS5XREFZLklRX0NMT1NFUFJJQ0UuMjAyNS84LzEyLlVTRAEAAACHY2sBAgAAAAUyMTQuNgCbWN2AktrdCH55DIGS2t0II0NJUS5TQVAuSVFfQ0xPU0VQUklDRS4yMDI1LzgvMTIuVVNEAQAAAAvuAQACAAAADTI3MC44MzgxOTc1NjgA+0PdgJLa3QjYBw2BktrdCCNDSVEuTkVULklRX0NMT1NFUFJJQ0UuMjAyNS84LzEyLlVTRAEAAAA09eAEAgAAAAYyMDIuMzMA+0PdgJLa3Qi9jw2BktrdCCRDSVEuR1RMQi5JUV9DTE9TRVBSSUNFLjIwMjUvOC8xMi5VU0QBAAAA</t>
  </si>
  <si>
    <t>zYQXEQIAAAAFMzkuMjUA+0PdgJLa3QgoDQ6BktrdCCRDSVEuQVZHTy5JUV9DTE9TRVBSSUNFLjIwMjUvOC8xMi5VU0QBAAAA8LZ9AQIAAAAGMzEyLjgzAPtD3YCS2t0IBHEOgZLa3QgpQ0lRLlRXU0U6MjQ1NC5JUV9DTE9TRVBSSUNFLjIwMjUvOC8xMi5VU0QBAAAAPTdcAAIAAAALNDUuNDgzNDI5MjgAZi/dgJLa3QhEow6BktrdCCxDSVEuS09TRTpBMDAwNjYwLklRX0NMT1NFUFJJQ0UuMjAyNS84LzEyLlVTRAEAAACdeg0AAgAAAAoxOTQuNDU0MTgyAGYv3YCS2t0IYtsOgZLa3QgkQ0lRLk5GTFguSVFfQ0xPU0VQUklDRS4yMDI1LzgvMTIuVVNEAQAAAAx9AAACAAAABzEyMjUuMjgAm1jdgJLa3QiBQAyBktrdCCRDSVEuU05PVy5JUV9DTE9TRVBSSUNFLjIwMjUvOC8xMi5VU0QBAAAAsDxkEAIAAAAGMTkzLjA2APtD3YCS2t0I394MgZLa3QgkQ0lRLk5WREEuSVFfQ0xPU0VQUklDRS4yMDI1LzgvMTIuVVNEAQAAADN+AAACAAAABjE4My4xNgD7Q92AktrdCMNoDYGS2t0II0NJUS5NREIuSVFfQ0xPU0VQUklDRS4yMDI1LzgvMTIuVVNEAQAAAOJuzAICAAAABjIwNy44MgD7Q92AktrdCNjdDYGS2t0II0NJUS5DUk0uSVFfQ0xPU0VQUklDRS4yMDI1LzgvMTIuVVNEAQAAACXgAQACAAAABjIzMS42NgD7Q92AktrdCGI/DoGS2t0IJENJUS5UV0xPLklRX0NMT1NFUFJJQ0UuMjAyNS84LzEyLlVTRAEAAAC4djAD</t>
  </si>
  <si>
    <t>AgAAAAU5NS4yMwCbWN2AktrdCCsYDIGS2t0IJENJUS5URUFNLklRX0NMT1NFUFJJQ0UuMjAyNS84LzEyLlVTRAEAAABSEyIPAgAAAAMxNTgA+0PdgJLa3Qh+eQyBktrdCCRDSVEuUEFOVy5JUV9DTE9TRVBSSUNFLjIwMjUvOC8xMi5VU0QBAAAAg32EAQIAAAAFMTc1LjQA+0PdgJLa3QjYBw2BktrdCCRDSVEuTVJWTC5JUV9DTE9TRVBSSUNFLjIwMjUvOC8xMi5VU0QBAAAAtnkAAAIAAAAFNzcuODEA+0PdgJLa3Qi9jw2BktrdCCNDSVEuQVBQLklRX0NMT1NFUFJJQ0UuMjAyNS84LzEyLlVTRAEAAADauc4NAgAAAAM0NjcA+0PdgJLa3QgoDQ6BktrdCCRDSVEuQU1aTi5JUV9DTE9TRVBSSUNFLjIwMjUvOC8xMi5VU0QBAAAAPUkAAAIAAAAGMjIxLjQ3APtD3YCS2t0IBHEOgZLa3QgkQ0lRLkFBUEwuSVFfQ0xPU0VQUklDRS4yMDI1LzgvMTIuVVNEAQAAAGlhAAACAAAABjIyOS42NQBmL92AktrdCESjDoGS2t0IKUNJUS5UV1NFOjIzMzAuSVFfQ0xPU0VQUklDRS4yMDI1LzgvMTIuVVNEAQAAAKvMBQACAAAACzM5LjQ2MzU2MzY0AGYv3YCS2t0I2AsPgZLa3QgkQ0lRLkNSV1YuSVFfQ0xPU0VQUklDRS4yMDI1LzgvMTIuVVNEAQAAAMypHiQCAAAABjE0OC43NQCbWN2AktrdCIFADIGS2t0IJENJUS5TTlBTLklRX0NMT1NFUFJJQ0UuMjAyNS84LzEyLlVTRAEAAADUiAAAAgAAAAU2MjUuOAD7Q92AktrdCN/eDIGS</t>
  </si>
  <si>
    <t>2t0IJENJUS5PUkNMLklRX0NMT1NFUFJJQ0UuMjAyNS84LzEyLlVTRAEAAADnVgAAAgAAAAYyNTMuODYA+0PdgJLa3QjDaA2BktrdCCRDSVEuTUVUQS5JUV9DTE9TRVBSSUNFLjIwMjUvOC8xMi5VU0QBAAAAF9s8AQIAAAADNzkwAPtD3YCS2t0I2N0NgZLa3QgkQ0lRLkRET0cuSVFfQ0xPU0VQUklDRS4yMDI1LzgvMTIuVVNEAQAAALuhBAgCAAAABjEyOC45NgD7Q92AktrdCGI/DoGS2t0II0NJUS5BTUQuSVFfQ0xPU0VQUklDRS4yMDI1LzgvMTIuVVNEAQAAAKCTAgACAAAABjE3NC45NQCbWN2AktrdCCsYDIGS2t0II0NJUS5URU0uSVFfQ0xPU0VQUklDRS4yMDI1LzgvMTIuVVNEAQAAAADTJBkCAAAABTY2LjM0AJtY3YCS2t0If7AMgZLa3QgkQ0lRLlBMVFIuSVFfQ0xPU0VQUklDRS4yMDI1LzgvMTIuVVNEAQAAAGX6mAICAAAABjE4Ni45NwD7Q92AktrdCBVBDYGS2t0IJENJUS5NU0ZULklRX0NMT1NFUFJJQ0UuMjAyNS84LzEyLlVTRAEAAABLVQAAAgAAAAY1MjkuMjQA+0PdgJLa3QjGtg2BktrdCCRDSVEuRFVPTC5JUV9DTE9TRVBSSUNFLjIwMjUvOC8xMi5VU0QBAAAAsPCHDAIAAAAGMzIyLjkzAPtD3YCS2t0IKA0OgZLa3QgkQ0lRLkFEQkUuSVFfQ0xPU0VQUklDRS4yMDI1LzgvMTIuVVNEAQAAAAFfAAACAAAABjMzOC40MwD7Q92AktrdCGLbDoGS2t0IJENJUS5UU0xBLklRX0NMT1NFUFJJQ0UuMjAy</t>
  </si>
  <si>
    <t>NS84LzEyLlVTRAEAAAAQxqIBAgAAAAYzNDAuODQAm1jdgJLa3Qh/sAyBktrdCCRDSVEuUFNURy5JUV9DTE9TRVBSSUNFLjIwMjUvOC8xMi5VU0QBAAAAuMqlBgIAAAAFNTkuNDEA+0PdgJLa3QgVQQ2BktrdCCJDSVEuTVUuSVFfQ0xPU0VQUklDRS4yMDI1LzgvMTIuVVNEAQAAAAZpBAACAAAABjEyNy43NQD7Q92AktrdCMa2DYGS2t0IJENJUS5FU1RDLklRX0NMT1NFUFJJQ0UuMjAyNS84LzEyLlVTRAEAAACAhFsNAgAAAAU3My4xMgD7Q92AktrdCCgNDoGS2t0IJENJUS5BTkVULklRX0NMT1NFUFJJQ0UuMjAyNS84LzEyLlVTRAEAAADD2/wBAgAAAAYxNDEuMjUA+0PdgJLa3QhEow6BktrdC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</si>
</sst>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);[Red]\(0.00\)"/>
    <numFmt numFmtId="177" formatCode="0.000000_);[Red]\(0.000000\)"/>
  </numFmts>
  <fonts count="11" x14ac:knownFonts="1">
    <font>
      <sz val="11"/>
      <color theme="1"/>
      <name val="宋体"/>
      <charset val="134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1"/>
      <color rgb="FF000000"/>
      <name val="Times New Roman"/>
      <family val="1"/>
    </font>
    <font>
      <sz val="6"/>
      <name val="HGGothicE"/>
      <family val="3"/>
      <charset val="128"/>
    </font>
    <font>
      <sz val="11"/>
      <color rgb="FF000000"/>
      <name val="Arial"/>
      <family val="2"/>
    </font>
    <font>
      <u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/>
      <bottom style="thick">
        <color rgb="FF479FDB"/>
      </bottom>
      <diagonal/>
    </border>
    <border>
      <left/>
      <right/>
      <top style="medium">
        <color rgb="FFDDDDDD"/>
      </top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/>
  </cellStyleXfs>
  <cellXfs count="26">
    <xf numFmtId="0" fontId="0" fillId="0" borderId="0" xfId="0">
      <alignment vertical="center"/>
    </xf>
    <xf numFmtId="0" fontId="3" fillId="0" borderId="0" xfId="2">
      <alignment vertical="center"/>
    </xf>
    <xf numFmtId="3" fontId="3" fillId="0" borderId="0" xfId="2" applyNumberFormat="1">
      <alignment vertical="center"/>
    </xf>
    <xf numFmtId="0" fontId="4" fillId="0" borderId="0" xfId="3" applyFont="1">
      <alignment vertical="center"/>
    </xf>
    <xf numFmtId="14" fontId="5" fillId="0" borderId="1" xfId="3" applyNumberFormat="1" applyFont="1" applyBorder="1" applyAlignment="1">
      <alignment horizontal="left" wrapText="1"/>
    </xf>
    <xf numFmtId="0" fontId="4" fillId="0" borderId="2" xfId="3" applyFont="1" applyBorder="1" applyAlignment="1">
      <alignment horizontal="left" wrapText="1"/>
    </xf>
    <xf numFmtId="14" fontId="4" fillId="0" borderId="0" xfId="3" applyNumberFormat="1" applyFont="1">
      <alignment vertical="center"/>
    </xf>
    <xf numFmtId="0" fontId="2" fillId="0" borderId="0" xfId="3">
      <alignment vertical="center"/>
    </xf>
    <xf numFmtId="176" fontId="4" fillId="3" borderId="0" xfId="3" applyNumberFormat="1" applyFont="1" applyFill="1">
      <alignment vertical="center"/>
    </xf>
    <xf numFmtId="176" fontId="4" fillId="0" borderId="0" xfId="3" applyNumberFormat="1" applyFont="1">
      <alignment vertical="center"/>
    </xf>
    <xf numFmtId="14" fontId="4" fillId="3" borderId="0" xfId="3" applyNumberFormat="1" applyFont="1" applyFill="1">
      <alignment vertical="center"/>
    </xf>
    <xf numFmtId="0" fontId="4" fillId="0" borderId="0" xfId="3" applyFont="1" applyAlignment="1">
      <alignment vertical="top" wrapText="1"/>
    </xf>
    <xf numFmtId="14" fontId="4" fillId="2" borderId="0" xfId="3" applyNumberFormat="1" applyFont="1" applyFill="1">
      <alignment vertical="center"/>
    </xf>
    <xf numFmtId="177" fontId="4" fillId="0" borderId="0" xfId="4" applyNumberFormat="1" applyFont="1">
      <alignment vertical="center"/>
    </xf>
    <xf numFmtId="0" fontId="4" fillId="0" borderId="3" xfId="3" applyFont="1" applyBorder="1" applyAlignment="1">
      <alignment vertical="top" wrapText="1"/>
    </xf>
    <xf numFmtId="2" fontId="4" fillId="0" borderId="0" xfId="3" applyNumberFormat="1" applyFont="1">
      <alignment vertical="center"/>
    </xf>
    <xf numFmtId="0" fontId="4" fillId="3" borderId="0" xfId="3" applyFont="1" applyFill="1">
      <alignment vertical="center"/>
    </xf>
    <xf numFmtId="0" fontId="6" fillId="0" borderId="0" xfId="3" applyFont="1">
      <alignment vertical="center"/>
    </xf>
    <xf numFmtId="0" fontId="4" fillId="0" borderId="3" xfId="3" applyFont="1" applyBorder="1" applyAlignment="1">
      <alignment vertical="top"/>
    </xf>
    <xf numFmtId="0" fontId="4" fillId="2" borderId="0" xfId="2" applyFont="1" applyFill="1">
      <alignment vertical="center"/>
    </xf>
    <xf numFmtId="0" fontId="4" fillId="0" borderId="0" xfId="2" applyFont="1">
      <alignment vertical="center"/>
    </xf>
    <xf numFmtId="49" fontId="6" fillId="0" borderId="0" xfId="5" applyNumberFormat="1" applyFont="1" applyAlignment="1">
      <alignment horizontal="left" vertical="top" wrapText="1"/>
    </xf>
    <xf numFmtId="0" fontId="9" fillId="0" borderId="0" xfId="3" applyFont="1">
      <alignment vertical="center"/>
    </xf>
    <xf numFmtId="176" fontId="2" fillId="0" borderId="0" xfId="3" applyNumberFormat="1">
      <alignment vertical="center"/>
    </xf>
    <xf numFmtId="0" fontId="6" fillId="0" borderId="4" xfId="2" applyFont="1" applyBorder="1" applyAlignment="1">
      <alignment horizontal="left" vertical="center"/>
    </xf>
    <xf numFmtId="3" fontId="4" fillId="0" borderId="0" xfId="2" applyNumberFormat="1" applyFont="1">
      <alignment vertical="center"/>
    </xf>
  </cellXfs>
  <cellStyles count="6">
    <cellStyle name="百分比 2" xfId="4" xr:uid="{C92842A4-F947-4745-B2E8-5417BFEE899A}"/>
    <cellStyle name="常规" xfId="0" builtinId="0"/>
    <cellStyle name="常规 2" xfId="1" xr:uid="{B92617E5-6215-4100-942D-68912005849E}"/>
    <cellStyle name="常规 2 2" xfId="2" xr:uid="{8038A414-70D7-4DF9-9574-E267F90EC2A7}"/>
    <cellStyle name="常规 2 3" xfId="3" xr:uid="{2674DAD1-2F1F-4D43-95BA-4CA07DCE4165}"/>
    <cellStyle name="常规 3" xfId="5" xr:uid="{84D412AF-9696-41C9-B671-FCA5364CB976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3F62-B776-42DA-AEDE-6CA6126ADAB3}">
  <dimension ref="A1:W1"/>
  <sheetViews>
    <sheetView workbookViewId="0"/>
  </sheetViews>
  <sheetFormatPr defaultRowHeight="14" x14ac:dyDescent="0.25"/>
  <sheetData>
    <row r="1" spans="1:23" x14ac:dyDescent="0.25">
      <c r="A1">
        <v>23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52E8-6ED8-4296-B14A-69A41FC40D4B}">
  <dimension ref="A1:Q51"/>
  <sheetViews>
    <sheetView workbookViewId="0">
      <selection activeCell="C9" sqref="C9"/>
    </sheetView>
  </sheetViews>
  <sheetFormatPr defaultColWidth="8.7265625" defaultRowHeight="14" x14ac:dyDescent="0.25"/>
  <cols>
    <col min="1" max="1" width="20.81640625" style="7" customWidth="1"/>
    <col min="2" max="2" width="14.453125" style="7" customWidth="1"/>
    <col min="3" max="3" width="9.81640625" style="7" customWidth="1"/>
    <col min="4" max="4" width="49.36328125" style="7" customWidth="1"/>
    <col min="5" max="5" width="53.54296875" style="7" customWidth="1"/>
    <col min="6" max="6" width="17.36328125" style="7" customWidth="1"/>
    <col min="7" max="7" width="10.7265625" style="7" customWidth="1"/>
    <col min="8" max="8" width="13.453125" style="23" customWidth="1"/>
    <col min="9" max="9" width="23.26953125" style="7" customWidth="1"/>
    <col min="10" max="15" width="24.36328125" style="7" customWidth="1"/>
    <col min="16" max="16" width="21.81640625" style="7" customWidth="1"/>
    <col min="17" max="17" width="22.26953125" style="7" customWidth="1"/>
    <col min="18" max="18" width="22.453125" style="7" customWidth="1"/>
    <col min="19" max="16384" width="8.7265625" style="7"/>
  </cols>
  <sheetData>
    <row r="1" spans="1:17" ht="14.5" thickBot="1" x14ac:dyDescent="0.35">
      <c r="A1" s="3" t="s">
        <v>0</v>
      </c>
      <c r="B1" s="3" t="s">
        <v>1</v>
      </c>
      <c r="C1" s="4">
        <v>45876</v>
      </c>
      <c r="D1" s="5" t="s">
        <v>2</v>
      </c>
      <c r="E1" s="6" t="s">
        <v>110</v>
      </c>
      <c r="G1" s="6" t="s">
        <v>111</v>
      </c>
      <c r="H1" s="8" t="s">
        <v>112</v>
      </c>
      <c r="I1" s="9" t="s">
        <v>118</v>
      </c>
      <c r="J1" s="6" t="s">
        <v>119</v>
      </c>
      <c r="K1" s="6" t="s">
        <v>123</v>
      </c>
      <c r="L1" s="6" t="s">
        <v>127</v>
      </c>
      <c r="M1" s="6" t="s">
        <v>128</v>
      </c>
      <c r="N1" s="6" t="s">
        <v>120</v>
      </c>
      <c r="O1" s="3"/>
      <c r="P1" s="10" t="s">
        <v>113</v>
      </c>
    </row>
    <row r="2" spans="1:17" ht="15" thickTop="1" thickBot="1" x14ac:dyDescent="0.3">
      <c r="A2" s="3" t="s">
        <v>3</v>
      </c>
      <c r="B2" s="3" t="s">
        <v>130</v>
      </c>
      <c r="C2" s="11">
        <f>VLOOKUP(A2,CHOOSE({1,2},$F$2:$F$50,$H$2:$H$50),2,FALSE)</f>
        <v>2.8075823343691941E-3</v>
      </c>
      <c r="D2" s="11" t="s">
        <v>4</v>
      </c>
      <c r="E2" s="12">
        <v>45881</v>
      </c>
      <c r="F2" s="3" t="s">
        <v>3</v>
      </c>
      <c r="G2" s="3" cm="1">
        <f t="array" ref="G2">_xll.ciqfunctions.udf.CIQ(F2,"IQ_CLOSEPRICE",$E$2,"USD")-_xll.ciqfunctions.udf.CIQ(F2,"IQ_CLOSEPRICE",$E$3,"USD")</f>
        <v>2.6974500000000035</v>
      </c>
      <c r="H2" s="13">
        <f>VLOOKUP(F2,agix_holdings!$D$3:$E$51,2,FALSE)/$P$2</f>
        <v>2.8075823343691941E-3</v>
      </c>
      <c r="I2" s="3">
        <f>G2*H2</f>
        <v>7.5733129678441924E-3</v>
      </c>
      <c r="J2" s="3">
        <f t="shared" ref="J2:J44" si="0">$P$7*H2</f>
        <v>3.427064379917332E-3</v>
      </c>
      <c r="K2" s="9" cm="1">
        <f t="array" ref="K2">_xll.ciqfunctions.udf.CIQ(F2,"IQ_CLOSEPRICE",$E$2,"USD")</f>
        <v>194.45418000000001</v>
      </c>
      <c r="L2" s="9">
        <f t="shared" ref="L2:L44" si="1">K2*H2</f>
        <v>0.54594612061224745</v>
      </c>
      <c r="M2" s="3">
        <f>J2*K2</f>
        <v>0.66640699380403334</v>
      </c>
      <c r="N2" s="9" t="s">
        <v>121</v>
      </c>
      <c r="O2" s="9" cm="1">
        <f t="array" ref="O2">_xll.ciqfunctions.udf.CIQ(N7,"IQ_CLOSEPRICE",$E$2,"USD")</f>
        <v>33.140599999999999</v>
      </c>
      <c r="P2" s="3">
        <v>1450002</v>
      </c>
    </row>
    <row r="3" spans="1:17" ht="14.5" thickBot="1" x14ac:dyDescent="0.3">
      <c r="A3" s="3" t="s">
        <v>5</v>
      </c>
      <c r="B3" s="3" t="s">
        <v>131</v>
      </c>
      <c r="C3" s="11">
        <f>VLOOKUP(A3,CHOOSE({1,2},$F$2:$F$50,$H$2:$H$50),2,FALSE)</f>
        <v>2.0689626634997745E-2</v>
      </c>
      <c r="D3" s="14" t="s">
        <v>6</v>
      </c>
      <c r="E3" s="12">
        <v>45880</v>
      </c>
      <c r="F3" s="3" t="s">
        <v>5</v>
      </c>
      <c r="G3" s="3" cm="1">
        <f t="array" ref="G3">_xll.ciqfunctions.udf.CIQ(F3,"IQ_CLOSEPRICE",$E$2,"USD")-_xll.ciqfunctions.udf.CIQ(F3,"IQ_CLOSEPRICE",$E$3,"USD")</f>
        <v>9.7419999999999618E-2</v>
      </c>
      <c r="H3" s="13">
        <f>VLOOKUP(F3,agix_holdings!$D$3:$E$51,2,FALSE)/$P$2</f>
        <v>2.0689626634997745E-2</v>
      </c>
      <c r="I3" s="3">
        <f t="shared" ref="I3:I50" si="2">G3*H3</f>
        <v>2.0155834267814722E-3</v>
      </c>
      <c r="J3" s="3">
        <f t="shared" si="0"/>
        <v>2.5254711716413646E-2</v>
      </c>
      <c r="K3" s="9" cm="1">
        <f t="array" ref="K3">_xll.ciqfunctions.udf.CIQ(F3,"IQ_CLOSEPRICE",$E$2,"USD")</f>
        <v>39.463560000000001</v>
      </c>
      <c r="L3" s="9">
        <f t="shared" si="1"/>
        <v>0.81648632208783156</v>
      </c>
      <c r="M3" s="3">
        <f t="shared" ref="M3:M50" si="3">J3*K3</f>
        <v>0.99664083110339297</v>
      </c>
      <c r="N3" s="3" t="s">
        <v>122</v>
      </c>
      <c r="O3" s="15">
        <f>SUM(M2:M44)</f>
        <v>39.980057635090965</v>
      </c>
      <c r="P3" s="3"/>
    </row>
    <row r="4" spans="1:17" ht="14.5" thickBot="1" x14ac:dyDescent="0.3">
      <c r="A4" s="3" t="s">
        <v>7</v>
      </c>
      <c r="B4" s="3" t="s">
        <v>131</v>
      </c>
      <c r="C4" s="11">
        <f>VLOOKUP(A4,CHOOSE({1,2},$F$2:$F$50,$H$2:$H$50),2,FALSE)</f>
        <v>6.8965422116659151E-3</v>
      </c>
      <c r="D4" s="14" t="s">
        <v>8</v>
      </c>
      <c r="E4" s="16" t="s">
        <v>129</v>
      </c>
      <c r="F4" s="3" t="s">
        <v>7</v>
      </c>
      <c r="G4" s="3" cm="1">
        <f t="array" ref="G4">_xll.ciqfunctions.udf.CIQ(F4,"IQ_CLOSEPRICE",$E$2,"USD")-_xll.ciqfunctions.udf.CIQ(F4,"IQ_CLOSEPRICE",$E$3,"USD")</f>
        <v>0.27908999999999651</v>
      </c>
      <c r="H4" s="13">
        <f>VLOOKUP(F4,agix_holdings!$D$3:$E$51,2,FALSE)/$P$2</f>
        <v>6.8965422116659151E-3</v>
      </c>
      <c r="I4" s="3">
        <f t="shared" si="2"/>
        <v>1.9247559658538162E-3</v>
      </c>
      <c r="J4" s="3">
        <f t="shared" si="0"/>
        <v>8.4182372388045493E-3</v>
      </c>
      <c r="K4" s="9" cm="1">
        <f t="array" ref="K4">_xll.ciqfunctions.udf.CIQ(F4,"IQ_CLOSEPRICE",$E$2,"USD")</f>
        <v>45.483429999999998</v>
      </c>
      <c r="L4" s="9">
        <f t="shared" si="1"/>
        <v>0.3136783949263518</v>
      </c>
      <c r="M4" s="3">
        <f t="shared" si="3"/>
        <v>0.38289030417455999</v>
      </c>
      <c r="N4" s="3" t="s">
        <v>125</v>
      </c>
      <c r="O4" s="9">
        <f>SUM(L2:L44)</f>
        <v>32.753193724960376</v>
      </c>
      <c r="P4" s="3"/>
    </row>
    <row r="5" spans="1:17" ht="14.5" thickBot="1" x14ac:dyDescent="0.3">
      <c r="A5" s="3" t="s">
        <v>9</v>
      </c>
      <c r="B5" s="3" t="s">
        <v>130</v>
      </c>
      <c r="C5" s="11">
        <f>VLOOKUP(A5,CHOOSE({1,2},$F$2:$F$50,$H$2:$H$50),2,FALSE)</f>
        <v>4.404131856369853E-3</v>
      </c>
      <c r="D5" s="14" t="s">
        <v>10</v>
      </c>
      <c r="E5" s="3"/>
      <c r="F5" s="3" t="s">
        <v>9</v>
      </c>
      <c r="G5" s="3" cm="1">
        <f t="array" ref="G5">_xll.ciqfunctions.udf.CIQ(F5,"IQ_CLOSEPRICE",$E$2,"USD")-_xll.ciqfunctions.udf.CIQ(F5,"IQ_CLOSEPRICE",$E$3,"USD")</f>
        <v>2.4699999999999989</v>
      </c>
      <c r="H5" s="13">
        <f>VLOOKUP(F5,agix_holdings!$D$3:$E$51,2,FALSE)/$P$2</f>
        <v>4.404131856369853E-3</v>
      </c>
      <c r="I5" s="3">
        <f t="shared" si="2"/>
        <v>1.0878205685233532E-2</v>
      </c>
      <c r="J5" s="3">
        <f t="shared" si="0"/>
        <v>5.3758863007005841E-3</v>
      </c>
      <c r="K5" s="9" cm="1">
        <f t="array" ref="K5">_xll.ciqfunctions.udf.CIQ(F5,"IQ_CLOSEPRICE",$E$2,"USD")</f>
        <v>229.65</v>
      </c>
      <c r="L5" s="9">
        <f t="shared" si="1"/>
        <v>1.0114088808153368</v>
      </c>
      <c r="M5" s="3">
        <f t="shared" si="3"/>
        <v>1.2345722889558892</v>
      </c>
      <c r="N5" s="3" t="s">
        <v>124</v>
      </c>
      <c r="O5" s="3"/>
      <c r="P5" s="3"/>
    </row>
    <row r="6" spans="1:17" ht="14.5" thickBot="1" x14ac:dyDescent="0.3">
      <c r="A6" s="3" t="s">
        <v>11</v>
      </c>
      <c r="B6" s="3" t="s">
        <v>12</v>
      </c>
      <c r="C6" s="11">
        <f>VLOOKUP(A6,CHOOSE({1,2},$F$2:$F$50,$H$2:$H$50),2,FALSE)</f>
        <v>2.0606868128457754E-3</v>
      </c>
      <c r="D6" s="14" t="s">
        <v>13</v>
      </c>
      <c r="E6" s="3"/>
      <c r="F6" s="3" t="s">
        <v>11</v>
      </c>
      <c r="G6" s="3" cm="1">
        <f t="array" ref="G6">_xll.ciqfunctions.udf.CIQ(F6,"IQ_CLOSEPRICE",$E$2,"USD")-_xll.ciqfunctions.udf.CIQ(F6,"IQ_CLOSEPRICE",$E$3,"USD")</f>
        <v>4.7800000000000296</v>
      </c>
      <c r="H6" s="13">
        <f>VLOOKUP(F6,agix_holdings!$D$3:$E$51,2,FALSE)/$P$2</f>
        <v>2.0606868128457754E-3</v>
      </c>
      <c r="I6" s="3">
        <f t="shared" si="2"/>
        <v>9.8500829654028683E-3</v>
      </c>
      <c r="J6" s="3">
        <f t="shared" si="0"/>
        <v>2.5153692869547993E-3</v>
      </c>
      <c r="K6" s="9" cm="1">
        <f t="array" ref="K6">_xll.ciqfunctions.udf.CIQ(F6,"IQ_CLOSEPRICE",$E$2,"USD")</f>
        <v>338.43</v>
      </c>
      <c r="L6" s="9">
        <f t="shared" si="1"/>
        <v>0.69739823807139578</v>
      </c>
      <c r="M6" s="3">
        <f t="shared" si="3"/>
        <v>0.85127642778411272</v>
      </c>
      <c r="N6" s="3"/>
      <c r="O6" s="6" t="s">
        <v>111</v>
      </c>
      <c r="P6" s="6" t="s">
        <v>126</v>
      </c>
      <c r="Q6" s="6" t="s">
        <v>123</v>
      </c>
    </row>
    <row r="7" spans="1:17" ht="14.5" thickBot="1" x14ac:dyDescent="0.3">
      <c r="A7" s="3" t="s">
        <v>14</v>
      </c>
      <c r="B7" s="3" t="s">
        <v>15</v>
      </c>
      <c r="C7" s="11">
        <f>VLOOKUP(A7,CHOOSE({1,2},$F$2:$F$50,$H$2:$H$50),2,FALSE)</f>
        <v>7.1137832913333917E-3</v>
      </c>
      <c r="D7" s="14" t="s">
        <v>16</v>
      </c>
      <c r="E7" s="3"/>
      <c r="F7" s="3" t="s">
        <v>14</v>
      </c>
      <c r="G7" s="3" cm="1">
        <f t="array" ref="G7">_xll.ciqfunctions.udf.CIQ(F7,"IQ_CLOSEPRICE",$E$2,"USD")-_xll.ciqfunctions.udf.CIQ(F7,"IQ_CLOSEPRICE",$E$3,"USD")</f>
        <v>0.16999999999998749</v>
      </c>
      <c r="H7" s="13">
        <f>VLOOKUP(F7,agix_holdings!$D$3:$E$51,2,FALSE)/$P$2</f>
        <v>7.1137832913333917E-3</v>
      </c>
      <c r="I7" s="3">
        <f t="shared" si="2"/>
        <v>1.2093431595265876E-3</v>
      </c>
      <c r="J7" s="3">
        <f t="shared" si="0"/>
        <v>8.6834117118268928E-3</v>
      </c>
      <c r="K7" s="9" cm="1">
        <f t="array" ref="K7">_xll.ciqfunctions.udf.CIQ(F7,"IQ_CLOSEPRICE",$E$2,"USD")</f>
        <v>221.47</v>
      </c>
      <c r="L7" s="9">
        <f t="shared" si="1"/>
        <v>1.5754895855316062</v>
      </c>
      <c r="M7" s="3">
        <f t="shared" si="3"/>
        <v>1.923115191818302</v>
      </c>
      <c r="N7" s="6" t="s">
        <v>109</v>
      </c>
      <c r="O7" s="3" cm="1">
        <f t="array" ref="O7">_xll.ciqfunctions.udf.CIQ(N7,"IQ_CLOSEPRICE",$E$2,"USD")-_xll.ciqfunctions.udf.CIQ(N7,"IQ_CLOSEPRICE",$E$3,"USD")</f>
        <v>0.48230000000000217</v>
      </c>
      <c r="P7" s="9">
        <f>O7/SUM(I2:I44)</f>
        <v>1.2206460832741073</v>
      </c>
      <c r="Q7" s="9" cm="1">
        <f t="array" ref="Q7">_xll.ciqfunctions.udf.CIQ(N7,"IQ_CLOSEPRICE",$E$2,"USD")</f>
        <v>33.140599999999999</v>
      </c>
    </row>
    <row r="8" spans="1:17" ht="14.5" thickBot="1" x14ac:dyDescent="0.3">
      <c r="A8" s="3" t="s">
        <v>17</v>
      </c>
      <c r="B8" s="3" t="s">
        <v>130</v>
      </c>
      <c r="C8" s="11">
        <f>VLOOKUP(A8,CHOOSE({1,2},$F$2:$F$50,$H$2:$H$50),2,FALSE)</f>
        <v>3.0213751429308375E-3</v>
      </c>
      <c r="D8" s="14" t="s">
        <v>18</v>
      </c>
      <c r="E8" s="3"/>
      <c r="F8" s="3" t="s">
        <v>17</v>
      </c>
      <c r="G8" s="3" cm="1">
        <f t="array" ref="G8">_xll.ciqfunctions.udf.CIQ(F8,"IQ_CLOSEPRICE",$E$2,"USD")-_xll.ciqfunctions.udf.CIQ(F8,"IQ_CLOSEPRICE",$E$3,"USD")</f>
        <v>3.5999999999999943</v>
      </c>
      <c r="H8" s="13">
        <f>VLOOKUP(F8,agix_holdings!$D$3:$E$51,2,FALSE)/$P$2</f>
        <v>3.0213751429308375E-3</v>
      </c>
      <c r="I8" s="3">
        <f t="shared" si="2"/>
        <v>1.0876950514550997E-2</v>
      </c>
      <c r="J8" s="3">
        <f t="shared" si="0"/>
        <v>3.6880297343202728E-3</v>
      </c>
      <c r="K8" s="9" cm="1">
        <f t="array" ref="K8">_xll.ciqfunctions.udf.CIQ(F8,"IQ_CLOSEPRICE",$E$2,"USD")</f>
        <v>141.25</v>
      </c>
      <c r="L8" s="9">
        <f t="shared" si="1"/>
        <v>0.42676923893898078</v>
      </c>
      <c r="M8" s="3">
        <f t="shared" si="3"/>
        <v>0.52093419997273849</v>
      </c>
      <c r="N8" s="3"/>
      <c r="O8" s="3"/>
      <c r="P8" s="3"/>
    </row>
    <row r="9" spans="1:17" ht="14.5" thickBot="1" x14ac:dyDescent="0.3">
      <c r="A9" s="3" t="s">
        <v>19</v>
      </c>
      <c r="B9" s="3" t="s">
        <v>130</v>
      </c>
      <c r="C9" s="11">
        <f>VLOOKUP(A9,CHOOSE({1,2},$F$2:$F$50,$H$2:$H$50),2,FALSE)</f>
        <v>2.2455141441184217E-3</v>
      </c>
      <c r="D9" s="14" t="s">
        <v>20</v>
      </c>
      <c r="E9" s="3"/>
      <c r="F9" s="3" t="s">
        <v>19</v>
      </c>
      <c r="G9" s="3" cm="1">
        <f t="array" ref="G9">_xll.ciqfunctions.udf.CIQ(F9,"IQ_CLOSEPRICE",$E$2,"USD")-_xll.ciqfunctions.udf.CIQ(F9,"IQ_CLOSEPRICE",$E$3,"USD")</f>
        <v>1.339999999999975</v>
      </c>
      <c r="H9" s="13">
        <f>VLOOKUP(F9,agix_holdings!$D$3:$E$51,2,FALSE)/$P$2</f>
        <v>2.2455141441184217E-3</v>
      </c>
      <c r="I9" s="3">
        <f t="shared" si="2"/>
        <v>3.0089889531186289E-3</v>
      </c>
      <c r="J9" s="3">
        <f t="shared" si="0"/>
        <v>2.7409780449547607E-3</v>
      </c>
      <c r="K9" s="9" cm="1">
        <f t="array" ref="K9">_xll.ciqfunctions.udf.CIQ(F9,"IQ_CLOSEPRICE",$E$2,"USD")</f>
        <v>142.38999999999999</v>
      </c>
      <c r="L9" s="9">
        <f t="shared" si="1"/>
        <v>0.31973875898102205</v>
      </c>
      <c r="M9" s="3">
        <f t="shared" si="3"/>
        <v>0.39028786382110831</v>
      </c>
      <c r="N9" s="3"/>
      <c r="O9" s="3"/>
      <c r="P9" s="3"/>
    </row>
    <row r="10" spans="1:17" ht="14.5" thickBot="1" x14ac:dyDescent="0.3">
      <c r="A10" s="3" t="s">
        <v>21</v>
      </c>
      <c r="B10" s="3" t="s">
        <v>131</v>
      </c>
      <c r="C10" s="11">
        <f>VLOOKUP(A10,CHOOSE({1,2},$F$2:$F$50,$H$2:$H$50),2,FALSE)</f>
        <v>6.2827499548276486E-4</v>
      </c>
      <c r="D10" s="14" t="s">
        <v>22</v>
      </c>
      <c r="E10" s="3"/>
      <c r="F10" s="3" t="s">
        <v>117</v>
      </c>
      <c r="G10" s="3" cm="1">
        <f t="array" ref="G10">_xll.ciqfunctions.udf.CIQ(F10,"IQ_CLOSEPRICE",$E$2,"USD")-_xll.ciqfunctions.udf.CIQ(F10,"IQ_CLOSEPRICE",$E$3,"USD")</f>
        <v>20.480000000000018</v>
      </c>
      <c r="H10" s="13">
        <f>VLOOKUP(F10,agix_holdings!$D$3:$E$51,2,FALSE)/$P$2</f>
        <v>6.2827499548276486E-4</v>
      </c>
      <c r="I10" s="3">
        <f t="shared" si="2"/>
        <v>1.2867071907487036E-2</v>
      </c>
      <c r="J10" s="3">
        <f t="shared" si="0"/>
        <v>7.6690141245509434E-4</v>
      </c>
      <c r="K10" s="9" cm="1">
        <f t="array" ref="K10">_xll.ciqfunctions.udf.CIQ(F10,"IQ_CLOSEPRICE",$E$2,"USD")</f>
        <v>741.79</v>
      </c>
      <c r="L10" s="9">
        <f t="shared" si="1"/>
        <v>0.4660481088991601</v>
      </c>
      <c r="M10" s="3">
        <f t="shared" si="3"/>
        <v>0.56887979874506445</v>
      </c>
      <c r="N10" s="3"/>
      <c r="O10" s="3"/>
      <c r="P10" s="3"/>
    </row>
    <row r="11" spans="1:17" ht="14.5" thickBot="1" x14ac:dyDescent="0.3">
      <c r="A11" s="3" t="s">
        <v>23</v>
      </c>
      <c r="B11" s="3" t="s">
        <v>130</v>
      </c>
      <c r="C11" s="11">
        <f>VLOOKUP(A11,CHOOSE({1,2},$F$2:$F$50,$H$2:$H$50),2,FALSE)</f>
        <v>2.8855132613610189E-3</v>
      </c>
      <c r="D11" s="14" t="s">
        <v>24</v>
      </c>
      <c r="E11" s="3"/>
      <c r="F11" s="3" t="s">
        <v>23</v>
      </c>
      <c r="G11" s="3" cm="1">
        <f t="array" ref="G11">_xll.ciqfunctions.udf.CIQ(F11,"IQ_CLOSEPRICE",$E$2,"USD")-_xll.ciqfunctions.udf.CIQ(F11,"IQ_CLOSEPRICE",$E$3,"USD")</f>
        <v>8.9300000000000068</v>
      </c>
      <c r="H11" s="13">
        <f>VLOOKUP(F11,agix_holdings!$D$3:$E$51,2,FALSE)/$P$2</f>
        <v>2.8855132613610189E-3</v>
      </c>
      <c r="I11" s="3">
        <f t="shared" si="2"/>
        <v>2.5767633423953919E-2</v>
      </c>
      <c r="J11" s="3">
        <f t="shared" si="0"/>
        <v>3.5221904607158233E-3</v>
      </c>
      <c r="K11" s="9" cm="1">
        <f t="array" ref="K11">_xll.ciqfunctions.udf.CIQ(F11,"IQ_CLOSEPRICE",$E$2,"USD")</f>
        <v>312.83</v>
      </c>
      <c r="L11" s="9">
        <f t="shared" si="1"/>
        <v>0.90267511355156749</v>
      </c>
      <c r="M11" s="3">
        <f t="shared" si="3"/>
        <v>1.101846841825731</v>
      </c>
      <c r="N11" s="3"/>
      <c r="O11" s="3"/>
      <c r="P11" s="3"/>
    </row>
    <row r="12" spans="1:17" ht="14.5" thickBot="1" x14ac:dyDescent="0.3">
      <c r="A12" s="3" t="s">
        <v>25</v>
      </c>
      <c r="B12" s="3" t="s">
        <v>15</v>
      </c>
      <c r="C12" s="11">
        <f>VLOOKUP(A12,CHOOSE({1,2},$F$2:$F$50,$H$2:$H$50),2,FALSE)</f>
        <v>2.3424105621923281E-2</v>
      </c>
      <c r="D12" s="14" t="s">
        <v>26</v>
      </c>
      <c r="E12" s="3"/>
      <c r="F12" s="3" t="s">
        <v>25</v>
      </c>
      <c r="G12" s="3" cm="1">
        <f t="array" ref="G12">_xll.ciqfunctions.udf.CIQ(F12,"IQ_CLOSEPRICE",$E$2,"USD")-_xll.ciqfunctions.udf.CIQ(F12,"IQ_CLOSEPRICE",$E$3,"USD")</f>
        <v>0.64999999999999858</v>
      </c>
      <c r="H12" s="13">
        <f>VLOOKUP(F12,agix_holdings!$D$3:$E$51,2,FALSE)/$P$2</f>
        <v>2.3424105621923281E-2</v>
      </c>
      <c r="I12" s="3">
        <f t="shared" si="2"/>
        <v>1.52256686542501E-2</v>
      </c>
      <c r="J12" s="3">
        <f t="shared" si="0"/>
        <v>2.8592542781599648E-2</v>
      </c>
      <c r="K12" s="9" cm="1">
        <f t="array" ref="K12">_xll.ciqfunctions.udf.CIQ(F12,"IQ_CLOSEPRICE",$E$2,"USD")</f>
        <v>16.559999999999999</v>
      </c>
      <c r="L12" s="9">
        <f t="shared" si="1"/>
        <v>0.38790318909904953</v>
      </c>
      <c r="M12" s="3">
        <f t="shared" si="3"/>
        <v>0.47349250846329016</v>
      </c>
      <c r="N12" s="3"/>
      <c r="O12" s="3"/>
      <c r="P12" s="3"/>
    </row>
    <row r="13" spans="1:17" ht="14.5" thickBot="1" x14ac:dyDescent="0.3">
      <c r="A13" s="3" t="s">
        <v>27</v>
      </c>
      <c r="B13" s="3" t="s">
        <v>12</v>
      </c>
      <c r="C13" s="11">
        <f>VLOOKUP(A13,CHOOSE({1,2},$F$2:$F$50,$H$2:$H$50),2,FALSE)</f>
        <v>3.6951673170105971E-3</v>
      </c>
      <c r="D13" s="14" t="s">
        <v>28</v>
      </c>
      <c r="E13" s="3"/>
      <c r="F13" s="3" t="s">
        <v>27</v>
      </c>
      <c r="G13" s="3" cm="1">
        <f t="array" ref="G13">_xll.ciqfunctions.udf.CIQ(F13,"IQ_CLOSEPRICE",$E$2,"USD")-_xll.ciqfunctions.udf.CIQ(F13,"IQ_CLOSEPRICE",$E$3,"USD")</f>
        <v>-1.0200000000000102</v>
      </c>
      <c r="H13" s="13">
        <f>VLOOKUP(F13,agix_holdings!$D$3:$E$51,2,FALSE)/$P$2</f>
        <v>3.6951673170105971E-3</v>
      </c>
      <c r="I13" s="3">
        <f t="shared" si="2"/>
        <v>-3.7690706633508467E-3</v>
      </c>
      <c r="J13" s="3">
        <f t="shared" si="0"/>
        <v>4.5104915125514771E-3</v>
      </c>
      <c r="K13" s="9" cm="1">
        <f t="array" ref="K13">_xll.ciqfunctions.udf.CIQ(F13,"IQ_CLOSEPRICE",$E$2,"USD")</f>
        <v>231.66</v>
      </c>
      <c r="L13" s="9">
        <f t="shared" si="1"/>
        <v>0.85602246065867493</v>
      </c>
      <c r="M13" s="3">
        <f t="shared" si="3"/>
        <v>1.0449004637976751</v>
      </c>
      <c r="N13" s="3"/>
      <c r="O13" s="3"/>
      <c r="P13" s="3"/>
    </row>
    <row r="14" spans="1:17" x14ac:dyDescent="0.25">
      <c r="A14" s="3" t="s">
        <v>29</v>
      </c>
      <c r="B14" s="3" t="s">
        <v>15</v>
      </c>
      <c r="C14" s="11">
        <f>VLOOKUP(A14,CHOOSE({1,2},$F$2:$F$50,$H$2:$H$50),2,FALSE)</f>
        <v>5.0282689265256182E-3</v>
      </c>
      <c r="D14" s="14" t="s">
        <v>30</v>
      </c>
      <c r="E14" s="3"/>
      <c r="F14" s="3" t="s">
        <v>29</v>
      </c>
      <c r="G14" s="3" cm="1">
        <f t="array" ref="G14">_xll.ciqfunctions.udf.CIQ(F14,"IQ_CLOSEPRICE",$E$2,"USD")-_xll.ciqfunctions.udf.CIQ(F14,"IQ_CLOSEPRICE",$E$3,"USD")</f>
        <v>0.12999999999999545</v>
      </c>
      <c r="H14" s="13">
        <f>VLOOKUP(F14,agix_holdings!$D$3:$E$51,2,FALSE)/$P$2</f>
        <v>5.0282689265256182E-3</v>
      </c>
      <c r="I14" s="3">
        <f t="shared" si="2"/>
        <v>6.536749604483075E-4</v>
      </c>
      <c r="J14" s="3">
        <f t="shared" si="0"/>
        <v>6.1377367708123961E-3</v>
      </c>
      <c r="K14" s="9" cm="1">
        <f t="array" ref="K14">_xll.ciqfunctions.udf.CIQ(F14,"IQ_CLOSEPRICE",$E$2,"USD")</f>
        <v>128.96</v>
      </c>
      <c r="L14" s="9">
        <f t="shared" si="1"/>
        <v>0.6484455607647438</v>
      </c>
      <c r="M14" s="3">
        <f t="shared" si="3"/>
        <v>0.79152253396396666</v>
      </c>
      <c r="N14" s="3"/>
      <c r="O14" s="3"/>
      <c r="P14" s="3"/>
    </row>
    <row r="15" spans="1:17" ht="14.5" thickBot="1" x14ac:dyDescent="0.3">
      <c r="A15" s="3" t="s">
        <v>31</v>
      </c>
      <c r="B15" s="3" t="s">
        <v>12</v>
      </c>
      <c r="C15" s="11">
        <f>VLOOKUP(A15,CHOOSE({1,2},$F$2:$F$50,$H$2:$H$50),2,FALSE)</f>
        <v>1.6262046535108227E-3</v>
      </c>
      <c r="D15" s="17" t="s">
        <v>32</v>
      </c>
      <c r="E15" s="3"/>
      <c r="F15" s="3" t="s">
        <v>31</v>
      </c>
      <c r="G15" s="3" cm="1">
        <f t="array" ref="G15">_xll.ciqfunctions.udf.CIQ(F15,"IQ_CLOSEPRICE",$E$2,"USD")-_xll.ciqfunctions.udf.CIQ(F15,"IQ_CLOSEPRICE",$E$3,"USD")</f>
        <v>1.4200000000000159</v>
      </c>
      <c r="H15" s="13">
        <f>VLOOKUP(F15,agix_holdings!$D$3:$E$51,2,FALSE)/$P$2</f>
        <v>1.6262046535108227E-3</v>
      </c>
      <c r="I15" s="3">
        <f t="shared" si="2"/>
        <v>2.3092106079853941E-3</v>
      </c>
      <c r="J15" s="3">
        <f t="shared" si="0"/>
        <v>1.9850203409101123E-3</v>
      </c>
      <c r="K15" s="9" cm="1">
        <f t="array" ref="K15">_xll.ciqfunctions.udf.CIQ(F15,"IQ_CLOSEPRICE",$E$2,"USD")</f>
        <v>467</v>
      </c>
      <c r="L15" s="9">
        <f t="shared" si="1"/>
        <v>0.75943757318955418</v>
      </c>
      <c r="M15" s="3">
        <f t="shared" si="3"/>
        <v>0.92700449920502248</v>
      </c>
      <c r="N15" s="3"/>
      <c r="O15" s="3"/>
      <c r="P15" s="3"/>
    </row>
    <row r="16" spans="1:17" ht="14.5" thickBot="1" x14ac:dyDescent="0.3">
      <c r="A16" s="3" t="s">
        <v>33</v>
      </c>
      <c r="B16" s="3" t="s">
        <v>12</v>
      </c>
      <c r="C16" s="11">
        <f>VLOOKUP(A16,CHOOSE({1,2},$F$2:$F$50,$H$2:$H$50),2,FALSE)</f>
        <v>2.7365479495890352E-3</v>
      </c>
      <c r="D16" s="14" t="s">
        <v>34</v>
      </c>
      <c r="E16" s="3"/>
      <c r="F16" s="3" t="s">
        <v>33</v>
      </c>
      <c r="G16" s="3" cm="1">
        <f t="array" ref="G16">_xll.ciqfunctions.udf.CIQ(F16,"IQ_CLOSEPRICE",$E$2,"USD")-_xll.ciqfunctions.udf.CIQ(F16,"IQ_CLOSEPRICE",$E$3,"USD")</f>
        <v>-17.659999999999968</v>
      </c>
      <c r="H16" s="13">
        <f>VLOOKUP(F16,agix_holdings!$D$3:$E$51,2,FALSE)/$P$2</f>
        <v>2.7365479495890352E-3</v>
      </c>
      <c r="I16" s="3">
        <f t="shared" si="2"/>
        <v>-4.8327436789742273E-2</v>
      </c>
      <c r="J16" s="3">
        <f t="shared" si="0"/>
        <v>3.340356536357645E-3</v>
      </c>
      <c r="K16" s="9" cm="1">
        <f t="array" ref="K16">_xll.ciqfunctions.udf.CIQ(F16,"IQ_CLOSEPRICE",$E$2,"USD")</f>
        <v>322.93</v>
      </c>
      <c r="L16" s="9">
        <f t="shared" si="1"/>
        <v>0.88371342936078712</v>
      </c>
      <c r="M16" s="3">
        <f t="shared" si="3"/>
        <v>1.0787013362859743</v>
      </c>
      <c r="N16" s="3"/>
      <c r="O16" s="3"/>
      <c r="P16" s="3"/>
    </row>
    <row r="17" spans="1:16" ht="14.5" thickBot="1" x14ac:dyDescent="0.3">
      <c r="A17" s="3" t="s">
        <v>35</v>
      </c>
      <c r="B17" s="3" t="s">
        <v>15</v>
      </c>
      <c r="C17" s="11">
        <f>VLOOKUP(A17,CHOOSE({1,2},$F$2:$F$50,$H$2:$H$50),2,FALSE)</f>
        <v>7.7930926991824842E-3</v>
      </c>
      <c r="D17" s="14" t="s">
        <v>36</v>
      </c>
      <c r="E17" s="3"/>
      <c r="F17" s="3" t="s">
        <v>35</v>
      </c>
      <c r="G17" s="3" cm="1">
        <f t="array" ref="G17">_xll.ciqfunctions.udf.CIQ(F17,"IQ_CLOSEPRICE",$E$2,"USD")-_xll.ciqfunctions.udf.CIQ(F17,"IQ_CLOSEPRICE",$E$3,"USD")</f>
        <v>0.57999999999999829</v>
      </c>
      <c r="H17" s="13">
        <f>VLOOKUP(F17,agix_holdings!$D$3:$E$51,2,FALSE)/$P$2</f>
        <v>7.7930926991824842E-3</v>
      </c>
      <c r="I17" s="3">
        <f t="shared" si="2"/>
        <v>4.5199937655258276E-3</v>
      </c>
      <c r="J17" s="3">
        <f t="shared" si="0"/>
        <v>9.51260807984914E-3</v>
      </c>
      <c r="K17" s="9" cm="1">
        <f t="array" ref="K17">_xll.ciqfunctions.udf.CIQ(F17,"IQ_CLOSEPRICE",$E$2,"USD")</f>
        <v>73.12</v>
      </c>
      <c r="L17" s="9">
        <f t="shared" si="1"/>
        <v>0.56983093816422326</v>
      </c>
      <c r="M17" s="3">
        <f t="shared" si="3"/>
        <v>0.69556190279856911</v>
      </c>
      <c r="N17" s="3"/>
      <c r="O17" s="3"/>
      <c r="P17" s="3"/>
    </row>
    <row r="18" spans="1:16" ht="14.5" thickBot="1" x14ac:dyDescent="0.3">
      <c r="A18" s="3" t="s">
        <v>37</v>
      </c>
      <c r="B18" s="3" t="s">
        <v>132</v>
      </c>
      <c r="C18" s="11">
        <f>VLOOKUP(A18,CHOOSE({1,2},$F$2:$F$50,$H$2:$H$50),2,FALSE)</f>
        <v>6.6399908413919432E-3</v>
      </c>
      <c r="D18" s="14" t="s">
        <v>38</v>
      </c>
      <c r="E18" s="3"/>
      <c r="F18" s="3" t="s">
        <v>37</v>
      </c>
      <c r="G18" s="3" cm="1">
        <f t="array" ref="G18">_xll.ciqfunctions.udf.CIQ(F18,"IQ_CLOSEPRICE",$E$2,"USD")-_xll.ciqfunctions.udf.CIQ(F18,"IQ_CLOSEPRICE",$E$3,"USD")</f>
        <v>2.3400000000000034</v>
      </c>
      <c r="H18" s="13">
        <f>VLOOKUP(F18,agix_holdings!$D$3:$E$51,2,FALSE)/$P$2</f>
        <v>6.6399908413919432E-3</v>
      </c>
      <c r="I18" s="3">
        <f t="shared" si="2"/>
        <v>1.553757856885717E-2</v>
      </c>
      <c r="J18" s="3">
        <f t="shared" si="0"/>
        <v>8.1050788135210196E-3</v>
      </c>
      <c r="K18" s="9" cm="1">
        <f t="array" ref="K18">_xll.ciqfunctions.udf.CIQ(F18,"IQ_CLOSEPRICE",$E$2,"USD")</f>
        <v>203.34</v>
      </c>
      <c r="L18" s="9">
        <f t="shared" si="1"/>
        <v>1.3501757376886379</v>
      </c>
      <c r="M18" s="3">
        <f t="shared" si="3"/>
        <v>1.6480867259413641</v>
      </c>
      <c r="N18" s="3"/>
      <c r="O18" s="3"/>
      <c r="P18" s="3"/>
    </row>
    <row r="19" spans="1:16" ht="14.5" thickBot="1" x14ac:dyDescent="0.3">
      <c r="A19" s="3" t="s">
        <v>39</v>
      </c>
      <c r="B19" s="3" t="s">
        <v>15</v>
      </c>
      <c r="C19" s="11">
        <f>VLOOKUP(A19,CHOOSE({1,2},$F$2:$F$50,$H$2:$H$50),2,FALSE)</f>
        <v>1.0151710135572227E-2</v>
      </c>
      <c r="D19" s="14" t="s">
        <v>40</v>
      </c>
      <c r="E19" s="3"/>
      <c r="F19" s="3" t="s">
        <v>39</v>
      </c>
      <c r="G19" s="3" cm="1">
        <f t="array" ref="G19">_xll.ciqfunctions.udf.CIQ(F19,"IQ_CLOSEPRICE",$E$2,"USD")-_xll.ciqfunctions.udf.CIQ(F19,"IQ_CLOSEPRICE",$E$3,"USD")</f>
        <v>0.42999999999999972</v>
      </c>
      <c r="H19" s="13">
        <f>VLOOKUP(F19,agix_holdings!$D$3:$E$51,2,FALSE)/$P$2</f>
        <v>1.0151710135572227E-2</v>
      </c>
      <c r="I19" s="3">
        <f t="shared" si="2"/>
        <v>4.3652353582960546E-3</v>
      </c>
      <c r="J19" s="3">
        <f t="shared" si="0"/>
        <v>1.2391645215520296E-2</v>
      </c>
      <c r="K19" s="9" cm="1">
        <f t="array" ref="K19">_xll.ciqfunctions.udf.CIQ(F19,"IQ_CLOSEPRICE",$E$2,"USD")</f>
        <v>39.25</v>
      </c>
      <c r="L19" s="9">
        <f t="shared" si="1"/>
        <v>0.39845462282120991</v>
      </c>
      <c r="M19" s="3">
        <f t="shared" si="3"/>
        <v>0.4863720747091716</v>
      </c>
      <c r="N19" s="3"/>
      <c r="O19" s="3"/>
      <c r="P19" s="3"/>
    </row>
    <row r="20" spans="1:16" ht="14.5" thickBot="1" x14ac:dyDescent="0.3">
      <c r="A20" s="3" t="s">
        <v>41</v>
      </c>
      <c r="B20" s="3" t="s">
        <v>12</v>
      </c>
      <c r="C20" s="11">
        <f>VLOOKUP(A20,CHOOSE({1,2},$F$2:$F$50,$H$2:$H$50),2,FALSE)</f>
        <v>1.9400662895637386E-2</v>
      </c>
      <c r="D20" s="14" t="s">
        <v>42</v>
      </c>
      <c r="E20" s="3"/>
      <c r="F20" s="3" t="s">
        <v>41</v>
      </c>
      <c r="G20" s="3" cm="1">
        <f t="array" ref="G20">_xll.ciqfunctions.udf.CIQ(F20,"IQ_CLOSEPRICE",$E$2,"USD")-_xll.ciqfunctions.udf.CIQ(F20,"IQ_CLOSEPRICE",$E$3,"USD")</f>
        <v>0.18999999999999773</v>
      </c>
      <c r="H20" s="13">
        <f>VLOOKUP(F20,agix_holdings!$D$3:$E$51,2,FALSE)/$P$2</f>
        <v>1.9400662895637386E-2</v>
      </c>
      <c r="I20" s="3">
        <f t="shared" si="2"/>
        <v>3.6861259501710592E-3</v>
      </c>
      <c r="J20" s="3">
        <f t="shared" si="0"/>
        <v>2.3681343176481077E-2</v>
      </c>
      <c r="K20" s="9" cm="1">
        <f t="array" ref="K20">_xll.ciqfunctions.udf.CIQ(F20,"IQ_CLOSEPRICE",$E$2,"USD")</f>
        <v>32.69</v>
      </c>
      <c r="L20" s="9">
        <f t="shared" si="1"/>
        <v>0.63420767005838607</v>
      </c>
      <c r="M20" s="3">
        <f t="shared" si="3"/>
        <v>0.77414310843916634</v>
      </c>
      <c r="N20" s="3"/>
      <c r="O20" s="3"/>
      <c r="P20" s="3"/>
    </row>
    <row r="21" spans="1:16" ht="14.5" thickBot="1" x14ac:dyDescent="0.3">
      <c r="A21" s="3" t="s">
        <v>43</v>
      </c>
      <c r="B21" s="3" t="s">
        <v>15</v>
      </c>
      <c r="C21" s="11">
        <f>VLOOKUP(A21,CHOOSE({1,2},$F$2:$F$50,$H$2:$H$50),2,FALSE)</f>
        <v>2.1027557203369377E-3</v>
      </c>
      <c r="D21" s="14" t="s">
        <v>44</v>
      </c>
      <c r="E21" s="3"/>
      <c r="F21" s="3" t="s">
        <v>43</v>
      </c>
      <c r="G21" s="3" cm="1">
        <f t="array" ref="G21">_xll.ciqfunctions.udf.CIQ(F21,"IQ_CLOSEPRICE",$E$2,"USD")-_xll.ciqfunctions.udf.CIQ(F21,"IQ_CLOSEPRICE",$E$3,"USD")</f>
        <v>6.8199999999999932</v>
      </c>
      <c r="H21" s="13">
        <f>VLOOKUP(F21,agix_holdings!$D$3:$E$51,2,FALSE)/$P$2</f>
        <v>2.1027557203369377E-3</v>
      </c>
      <c r="I21" s="3">
        <f t="shared" si="2"/>
        <v>1.43407940126979E-2</v>
      </c>
      <c r="J21" s="3">
        <f t="shared" si="0"/>
        <v>2.566720534111507E-3</v>
      </c>
      <c r="K21" s="9" cm="1">
        <f t="array" ref="K21">_xll.ciqfunctions.udf.CIQ(F21,"IQ_CLOSEPRICE",$E$2,"USD")</f>
        <v>207.82</v>
      </c>
      <c r="L21" s="9">
        <f t="shared" si="1"/>
        <v>0.43699469380042238</v>
      </c>
      <c r="M21" s="3">
        <f t="shared" si="3"/>
        <v>0.53341586139905339</v>
      </c>
      <c r="N21" s="3"/>
      <c r="O21" s="3"/>
      <c r="P21" s="3"/>
    </row>
    <row r="22" spans="1:16" ht="14.5" thickBot="1" x14ac:dyDescent="0.3">
      <c r="A22" s="3" t="s">
        <v>45</v>
      </c>
      <c r="B22" s="3" t="s">
        <v>12</v>
      </c>
      <c r="C22" s="11">
        <f>VLOOKUP(A22,CHOOSE({1,2},$F$2:$F$50,$H$2:$H$50),2,FALSE)</f>
        <v>2.8689615600530206E-3</v>
      </c>
      <c r="D22" s="18" t="s">
        <v>46</v>
      </c>
      <c r="E22" s="3"/>
      <c r="F22" s="3" t="s">
        <v>45</v>
      </c>
      <c r="G22" s="3" cm="1">
        <f t="array" ref="G22">_xll.ciqfunctions.udf.CIQ(F22,"IQ_CLOSEPRICE",$E$2,"USD")-_xll.ciqfunctions.udf.CIQ(F22,"IQ_CLOSEPRICE",$E$3,"USD")</f>
        <v>24.129999999999995</v>
      </c>
      <c r="H22" s="13">
        <f>VLOOKUP(F22,agix_holdings!$D$3:$E$51,2,FALSE)/$P$2</f>
        <v>2.8689615600530206E-3</v>
      </c>
      <c r="I22" s="3">
        <f t="shared" si="2"/>
        <v>6.9228042444079374E-2</v>
      </c>
      <c r="J22" s="3">
        <f t="shared" si="0"/>
        <v>3.5019866913426922E-3</v>
      </c>
      <c r="K22" s="9" cm="1">
        <f t="array" ref="K22">_xll.ciqfunctions.udf.CIQ(F22,"IQ_CLOSEPRICE",$E$2,"USD")</f>
        <v>790</v>
      </c>
      <c r="L22" s="9">
        <f t="shared" si="1"/>
        <v>2.2664796324418863</v>
      </c>
      <c r="M22" s="3">
        <f t="shared" si="3"/>
        <v>2.7665694861607268</v>
      </c>
      <c r="N22" s="3"/>
      <c r="O22" s="3"/>
      <c r="P22" s="3"/>
    </row>
    <row r="23" spans="1:16" ht="14.5" thickBot="1" x14ac:dyDescent="0.3">
      <c r="A23" s="3" t="s">
        <v>47</v>
      </c>
      <c r="B23" s="3" t="s">
        <v>130</v>
      </c>
      <c r="C23" s="11">
        <f>VLOOKUP(A23,CHOOSE({1,2},$F$2:$F$50,$H$2:$H$50),2,FALSE)</f>
        <v>5.8096471591073664E-3</v>
      </c>
      <c r="D23" s="14" t="s">
        <v>48</v>
      </c>
      <c r="E23" s="3"/>
      <c r="F23" s="3" t="s">
        <v>47</v>
      </c>
      <c r="G23" s="3" cm="1">
        <f t="array" ref="G23">_xll.ciqfunctions.udf.CIQ(F23,"IQ_CLOSEPRICE",$E$2,"USD")-_xll.ciqfunctions.udf.CIQ(F23,"IQ_CLOSEPRICE",$E$3,"USD")</f>
        <v>0.53000000000000114</v>
      </c>
      <c r="H23" s="13">
        <f>VLOOKUP(F23,agix_holdings!$D$3:$E$51,2,FALSE)/$P$2</f>
        <v>5.8096471591073664E-3</v>
      </c>
      <c r="I23" s="3">
        <f t="shared" si="2"/>
        <v>3.0791129943269109E-3</v>
      </c>
      <c r="J23" s="3">
        <f t="shared" si="0"/>
        <v>7.0915230499689515E-3</v>
      </c>
      <c r="K23" s="9" cm="1">
        <f t="array" ref="K23">_xll.ciqfunctions.udf.CIQ(F23,"IQ_CLOSEPRICE",$E$2,"USD")</f>
        <v>77.81</v>
      </c>
      <c r="L23" s="9">
        <f t="shared" si="1"/>
        <v>0.45204864545014417</v>
      </c>
      <c r="M23" s="3">
        <f t="shared" si="3"/>
        <v>0.55179140851808417</v>
      </c>
      <c r="N23" s="3"/>
      <c r="O23" s="3"/>
      <c r="P23" s="3"/>
    </row>
    <row r="24" spans="1:16" ht="14.5" thickBot="1" x14ac:dyDescent="0.3">
      <c r="A24" s="3" t="s">
        <v>49</v>
      </c>
      <c r="B24" s="3" t="s">
        <v>15</v>
      </c>
      <c r="C24" s="11">
        <f>VLOOKUP(A24,CHOOSE({1,2},$F$2:$F$50,$H$2:$H$50),2,FALSE)</f>
        <v>4.0682702506617228E-3</v>
      </c>
      <c r="D24" s="14" t="s">
        <v>50</v>
      </c>
      <c r="E24" s="3"/>
      <c r="F24" s="3" t="s">
        <v>49</v>
      </c>
      <c r="G24" s="3" cm="1">
        <f t="array" ref="G24">_xll.ciqfunctions.udf.CIQ(F24,"IQ_CLOSEPRICE",$E$2,"USD")-_xll.ciqfunctions.udf.CIQ(F24,"IQ_CLOSEPRICE",$E$3,"USD")</f>
        <v>7.4700000000000273</v>
      </c>
      <c r="H24" s="13">
        <f>VLOOKUP(F24,agix_holdings!$D$3:$E$51,2,FALSE)/$P$2</f>
        <v>4.0682702506617228E-3</v>
      </c>
      <c r="I24" s="3">
        <f t="shared" si="2"/>
        <v>3.038997877244318E-2</v>
      </c>
      <c r="J24" s="3">
        <f t="shared" si="0"/>
        <v>4.965918147170803E-3</v>
      </c>
      <c r="K24" s="9" cm="1">
        <f t="array" ref="K24">_xll.ciqfunctions.udf.CIQ(F24,"IQ_CLOSEPRICE",$E$2,"USD")</f>
        <v>529.24</v>
      </c>
      <c r="L24" s="9">
        <f t="shared" si="1"/>
        <v>2.1530913474602102</v>
      </c>
      <c r="M24" s="3">
        <f t="shared" si="3"/>
        <v>2.6281625202086758</v>
      </c>
      <c r="N24" s="3"/>
      <c r="O24" s="3"/>
      <c r="P24" s="3"/>
    </row>
    <row r="25" spans="1:16" ht="14.5" thickBot="1" x14ac:dyDescent="0.3">
      <c r="A25" s="3" t="s">
        <v>51</v>
      </c>
      <c r="B25" s="3" t="s">
        <v>130</v>
      </c>
      <c r="C25" s="11">
        <f>VLOOKUP(A25,CHOOSE({1,2},$F$2:$F$50,$H$2:$H$50),2,FALSE)</f>
        <v>3.0993060699226623E-3</v>
      </c>
      <c r="D25" s="14" t="s">
        <v>52</v>
      </c>
      <c r="E25" s="3"/>
      <c r="F25" s="3" t="s">
        <v>51</v>
      </c>
      <c r="G25" s="3" cm="1">
        <f t="array" ref="G25">_xll.ciqfunctions.udf.CIQ(F25,"IQ_CLOSEPRICE",$E$2,"USD")-_xll.ciqfunctions.udf.CIQ(F25,"IQ_CLOSEPRICE",$E$3,"USD")</f>
        <v>4.0300000000000011</v>
      </c>
      <c r="H25" s="13">
        <f>VLOOKUP(F25,agix_holdings!$D$3:$E$51,2,FALSE)/$P$2</f>
        <v>3.0993060699226623E-3</v>
      </c>
      <c r="I25" s="3">
        <f t="shared" si="2"/>
        <v>1.2490203461788333E-2</v>
      </c>
      <c r="J25" s="3">
        <f t="shared" si="0"/>
        <v>3.7831558151187644E-3</v>
      </c>
      <c r="K25" s="9" cm="1">
        <f t="array" ref="K25">_xll.ciqfunctions.udf.CIQ(F25,"IQ_CLOSEPRICE",$E$2,"USD")</f>
        <v>127.75</v>
      </c>
      <c r="L25" s="9">
        <f t="shared" si="1"/>
        <v>0.3959363504326201</v>
      </c>
      <c r="M25" s="3">
        <f t="shared" si="3"/>
        <v>0.48329815538142218</v>
      </c>
      <c r="N25" s="3"/>
      <c r="O25" s="3"/>
      <c r="P25" s="3"/>
    </row>
    <row r="26" spans="1:16" ht="14.5" thickBot="1" x14ac:dyDescent="0.3">
      <c r="A26" s="3" t="s">
        <v>53</v>
      </c>
      <c r="B26" s="3" t="s">
        <v>15</v>
      </c>
      <c r="C26" s="11">
        <f>VLOOKUP(A26,CHOOSE({1,2},$F$2:$F$50,$H$2:$H$50),2,FALSE)</f>
        <v>1.2996533797884416E-2</v>
      </c>
      <c r="D26" s="14" t="s">
        <v>54</v>
      </c>
      <c r="E26" s="3"/>
      <c r="F26" s="3" t="s">
        <v>53</v>
      </c>
      <c r="G26" s="3" cm="1">
        <f t="array" ref="G26">_xll.ciqfunctions.udf.CIQ(F26,"IQ_CLOSEPRICE",$E$2,"USD")-_xll.ciqfunctions.udf.CIQ(F26,"IQ_CLOSEPRICE",$E$3,"USD")</f>
        <v>5.0900000000000034</v>
      </c>
      <c r="H26" s="13">
        <f>VLOOKUP(F26,agix_holdings!$D$3:$E$51,2,FALSE)/$P$2</f>
        <v>1.2996533797884416E-2</v>
      </c>
      <c r="I26" s="3">
        <f t="shared" si="2"/>
        <v>6.6152357031231721E-2</v>
      </c>
      <c r="J26" s="3">
        <f t="shared" si="0"/>
        <v>1.5864168076527171E-2</v>
      </c>
      <c r="K26" s="9" cm="1">
        <f t="array" ref="K26">_xll.ciqfunctions.udf.CIQ(F26,"IQ_CLOSEPRICE",$E$2,"USD")</f>
        <v>75.33</v>
      </c>
      <c r="L26" s="9">
        <f t="shared" si="1"/>
        <v>0.97902889099463297</v>
      </c>
      <c r="M26" s="3">
        <f t="shared" si="3"/>
        <v>1.1950477812047917</v>
      </c>
      <c r="N26" s="3"/>
      <c r="O26" s="3"/>
      <c r="P26" s="3"/>
    </row>
    <row r="27" spans="1:16" ht="14.5" thickBot="1" x14ac:dyDescent="0.3">
      <c r="A27" s="3" t="s">
        <v>55</v>
      </c>
      <c r="B27" s="3" t="s">
        <v>15</v>
      </c>
      <c r="C27" s="11">
        <f>VLOOKUP(A27,CHOOSE({1,2},$F$2:$F$50,$H$2:$H$50),2,FALSE)</f>
        <v>3.0337889189118359E-3</v>
      </c>
      <c r="D27" s="14" t="s">
        <v>56</v>
      </c>
      <c r="E27" s="3"/>
      <c r="F27" s="3" t="s">
        <v>55</v>
      </c>
      <c r="G27" s="3" cm="1">
        <f t="array" ref="G27">_xll.ciqfunctions.udf.CIQ(F27,"IQ_CLOSEPRICE",$E$2,"USD")-_xll.ciqfunctions.udf.CIQ(F27,"IQ_CLOSEPRICE",$E$3,"USD")</f>
        <v>1.160000000000025</v>
      </c>
      <c r="H27" s="13">
        <f>VLOOKUP(F27,agix_holdings!$D$3:$E$51,2,FALSE)/$P$2</f>
        <v>3.0337889189118359E-3</v>
      </c>
      <c r="I27" s="3">
        <f t="shared" si="2"/>
        <v>3.5191951459378054E-3</v>
      </c>
      <c r="J27" s="3">
        <f t="shared" si="0"/>
        <v>3.7031825613501206E-3</v>
      </c>
      <c r="K27" s="9" cm="1">
        <f t="array" ref="K27">_xll.ciqfunctions.udf.CIQ(F27,"IQ_CLOSEPRICE",$E$2,"USD")</f>
        <v>202.33</v>
      </c>
      <c r="L27" s="9">
        <f t="shared" si="1"/>
        <v>0.61382651196343174</v>
      </c>
      <c r="M27" s="3">
        <f t="shared" si="3"/>
        <v>0.74926492763796992</v>
      </c>
      <c r="N27" s="3"/>
      <c r="O27" s="3"/>
      <c r="P27" s="3"/>
    </row>
    <row r="28" spans="1:16" ht="14.5" thickBot="1" x14ac:dyDescent="0.3">
      <c r="A28" s="3" t="s">
        <v>57</v>
      </c>
      <c r="B28" s="3" t="s">
        <v>12</v>
      </c>
      <c r="C28" s="11">
        <f>VLOOKUP(A28,CHOOSE({1,2},$F$2:$F$50,$H$2:$H$50),2,FALSE)</f>
        <v>1.25448102830203E-3</v>
      </c>
      <c r="D28" s="14" t="s">
        <v>58</v>
      </c>
      <c r="E28" s="3"/>
      <c r="F28" s="3" t="s">
        <v>57</v>
      </c>
      <c r="G28" s="3" cm="1">
        <f t="array" ref="G28">_xll.ciqfunctions.udf.CIQ(F28,"IQ_CLOSEPRICE",$E$2,"USD")-_xll.ciqfunctions.udf.CIQ(F28,"IQ_CLOSEPRICE",$E$3,"USD")</f>
        <v>-2.9400000000000546</v>
      </c>
      <c r="H28" s="13">
        <f>VLOOKUP(F28,agix_holdings!$D$3:$E$51,2,FALSE)/$P$2</f>
        <v>1.25448102830203E-3</v>
      </c>
      <c r="I28" s="3">
        <f t="shared" si="2"/>
        <v>-3.6881742232080365E-3</v>
      </c>
      <c r="J28" s="3">
        <f t="shared" si="0"/>
        <v>1.5312773537385475E-3</v>
      </c>
      <c r="K28" s="9" cm="1">
        <f t="array" ref="K28">_xll.ciqfunctions.udf.CIQ(F28,"IQ_CLOSEPRICE",$E$2,"USD")</f>
        <v>853.43</v>
      </c>
      <c r="L28" s="9">
        <f t="shared" si="1"/>
        <v>1.0706117439838014</v>
      </c>
      <c r="M28" s="3">
        <f t="shared" si="3"/>
        <v>1.3068380320010886</v>
      </c>
      <c r="N28" s="3"/>
      <c r="O28" s="3"/>
      <c r="P28" s="3"/>
    </row>
    <row r="29" spans="1:16" ht="14.5" thickBot="1" x14ac:dyDescent="0.3">
      <c r="A29" s="3" t="s">
        <v>59</v>
      </c>
      <c r="B29" s="3" t="s">
        <v>130</v>
      </c>
      <c r="C29" s="11">
        <f>VLOOKUP(A29,CHOOSE({1,2},$F$2:$F$50,$H$2:$H$50),2,FALSE)</f>
        <v>8.3365402254617586E-3</v>
      </c>
      <c r="D29" s="14" t="s">
        <v>60</v>
      </c>
      <c r="E29" s="3"/>
      <c r="F29" s="3" t="s">
        <v>59</v>
      </c>
      <c r="G29" s="3" cm="1">
        <f t="array" ref="G29">_xll.ciqfunctions.udf.CIQ(F29,"IQ_CLOSEPRICE",$E$2,"USD")-_xll.ciqfunctions.udf.CIQ(F29,"IQ_CLOSEPRICE",$E$3,"USD")</f>
        <v>1.0999999999999943</v>
      </c>
      <c r="H29" s="13">
        <f>VLOOKUP(F29,agix_holdings!$D$3:$E$51,2,FALSE)/$P$2</f>
        <v>8.3365402254617586E-3</v>
      </c>
      <c r="I29" s="3">
        <f t="shared" si="2"/>
        <v>9.1701942480078864E-3</v>
      </c>
      <c r="J29" s="3">
        <f t="shared" si="0"/>
        <v>1.0175965174266938E-2</v>
      </c>
      <c r="K29" s="9" cm="1">
        <f t="array" ref="K29">_xll.ciqfunctions.udf.CIQ(F29,"IQ_CLOSEPRICE",$E$2,"USD")</f>
        <v>183.16</v>
      </c>
      <c r="L29" s="9">
        <f t="shared" si="1"/>
        <v>1.5269207076955758</v>
      </c>
      <c r="M29" s="3">
        <f t="shared" si="3"/>
        <v>1.8638297813187323</v>
      </c>
      <c r="N29" s="3"/>
      <c r="O29" s="3"/>
      <c r="P29" s="3"/>
    </row>
    <row r="30" spans="1:16" ht="14.5" thickBot="1" x14ac:dyDescent="0.3">
      <c r="A30" s="3" t="s">
        <v>61</v>
      </c>
      <c r="B30" s="3" t="s">
        <v>15</v>
      </c>
      <c r="C30" s="11">
        <f>VLOOKUP(A30,CHOOSE({1,2},$F$2:$F$50,$H$2:$H$50),2,FALSE)</f>
        <v>3.5199951448342832E-3</v>
      </c>
      <c r="D30" s="14" t="s">
        <v>62</v>
      </c>
      <c r="E30" s="3"/>
      <c r="F30" s="3" t="s">
        <v>61</v>
      </c>
      <c r="G30" s="3" cm="1">
        <f t="array" ref="G30">_xll.ciqfunctions.udf.CIQ(F30,"IQ_CLOSEPRICE",$E$2,"USD")-_xll.ciqfunctions.udf.CIQ(F30,"IQ_CLOSEPRICE",$E$3,"USD")</f>
        <v>1.1800000000000068</v>
      </c>
      <c r="H30" s="13">
        <f>VLOOKUP(F30,agix_holdings!$D$3:$E$51,2,FALSE)/$P$2</f>
        <v>3.5199951448342832E-3</v>
      </c>
      <c r="I30" s="3">
        <f t="shared" si="2"/>
        <v>4.1535942709044786E-3</v>
      </c>
      <c r="J30" s="3">
        <f t="shared" si="0"/>
        <v>4.2966682866858417E-3</v>
      </c>
      <c r="K30" s="9" cm="1">
        <f t="array" ref="K30">_xll.ciqfunctions.udf.CIQ(F30,"IQ_CLOSEPRICE",$E$2,"USD")</f>
        <v>253.86</v>
      </c>
      <c r="L30" s="9">
        <f t="shared" si="1"/>
        <v>0.89358596746763119</v>
      </c>
      <c r="M30" s="3">
        <f t="shared" si="3"/>
        <v>1.0907522112580679</v>
      </c>
      <c r="N30" s="3"/>
      <c r="O30" s="3"/>
      <c r="P30" s="3"/>
    </row>
    <row r="31" spans="1:16" ht="14.5" thickBot="1" x14ac:dyDescent="0.3">
      <c r="A31" s="3" t="s">
        <v>63</v>
      </c>
      <c r="B31" s="3" t="s">
        <v>15</v>
      </c>
      <c r="C31" s="11">
        <f>VLOOKUP(A31,CHOOSE({1,2},$F$2:$F$50,$H$2:$H$50),2,FALSE)</f>
        <v>2.1765487220017626E-3</v>
      </c>
      <c r="D31" s="14" t="s">
        <v>64</v>
      </c>
      <c r="E31" s="3"/>
      <c r="F31" s="3" t="s">
        <v>63</v>
      </c>
      <c r="G31" s="3" cm="1">
        <f t="array" ref="G31">_xll.ciqfunctions.udf.CIQ(F31,"IQ_CLOSEPRICE",$E$2,"USD")-_xll.ciqfunctions.udf.CIQ(F31,"IQ_CLOSEPRICE",$E$3,"USD")</f>
        <v>7.2300000000000182</v>
      </c>
      <c r="H31" s="13">
        <f>VLOOKUP(F31,agix_holdings!$D$3:$E$51,2,FALSE)/$P$2</f>
        <v>2.1765487220017626E-3</v>
      </c>
      <c r="I31" s="3">
        <f t="shared" si="2"/>
        <v>1.5736447260072783E-2</v>
      </c>
      <c r="J31" s="3">
        <f t="shared" si="0"/>
        <v>2.6567956725667154E-3</v>
      </c>
      <c r="K31" s="9" cm="1">
        <f t="array" ref="K31">_xll.ciqfunctions.udf.CIQ(F31,"IQ_CLOSEPRICE",$E$2,"USD")</f>
        <v>175.4</v>
      </c>
      <c r="L31" s="9">
        <f t="shared" si="1"/>
        <v>0.38176664583910919</v>
      </c>
      <c r="M31" s="3">
        <f t="shared" si="3"/>
        <v>0.4660019609682019</v>
      </c>
      <c r="N31" s="3"/>
      <c r="O31" s="3"/>
      <c r="P31" s="3"/>
    </row>
    <row r="32" spans="1:16" ht="14.5" thickBot="1" x14ac:dyDescent="0.3">
      <c r="A32" s="3" t="s">
        <v>65</v>
      </c>
      <c r="B32" s="3" t="s">
        <v>15</v>
      </c>
      <c r="C32" s="11">
        <f>VLOOKUP(A32,CHOOSE({1,2},$F$2:$F$50,$H$2:$H$50),2,FALSE)</f>
        <v>5.3206823163002535E-3</v>
      </c>
      <c r="D32" s="14" t="s">
        <v>66</v>
      </c>
      <c r="E32" s="3"/>
      <c r="F32" s="3" t="s">
        <v>65</v>
      </c>
      <c r="G32" s="3" cm="1">
        <f t="array" ref="G32">_xll.ciqfunctions.udf.CIQ(F32,"IQ_CLOSEPRICE",$E$2,"USD")-_xll.ciqfunctions.udf.CIQ(F32,"IQ_CLOSEPRICE",$E$3,"USD")</f>
        <v>4.289999999999992</v>
      </c>
      <c r="H32" s="13">
        <f>VLOOKUP(F32,agix_holdings!$D$3:$E$51,2,FALSE)/$P$2</f>
        <v>5.3206823163002535E-3</v>
      </c>
      <c r="I32" s="3">
        <f t="shared" si="2"/>
        <v>2.2825727136928046E-2</v>
      </c>
      <c r="J32" s="3">
        <f t="shared" si="0"/>
        <v>6.494670029737709E-3</v>
      </c>
      <c r="K32" s="9" cm="1">
        <f t="array" ref="K32">_xll.ciqfunctions.udf.CIQ(F32,"IQ_CLOSEPRICE",$E$2,"USD")</f>
        <v>186.97</v>
      </c>
      <c r="L32" s="9">
        <f t="shared" si="1"/>
        <v>0.99480797267865839</v>
      </c>
      <c r="M32" s="3">
        <f t="shared" si="3"/>
        <v>1.2143084554600594</v>
      </c>
      <c r="N32" s="3"/>
      <c r="O32" s="3"/>
      <c r="P32" s="3"/>
    </row>
    <row r="33" spans="1:16" ht="14.5" thickBot="1" x14ac:dyDescent="0.3">
      <c r="A33" s="3" t="s">
        <v>67</v>
      </c>
      <c r="B33" s="3" t="s">
        <v>15</v>
      </c>
      <c r="C33" s="11">
        <f>VLOOKUP(A33,CHOOSE({1,2},$F$2:$F$50,$H$2:$H$50),2,FALSE)</f>
        <v>7.8841270563764741E-3</v>
      </c>
      <c r="D33" s="14" t="s">
        <v>68</v>
      </c>
      <c r="E33" s="3"/>
      <c r="F33" s="3" t="s">
        <v>67</v>
      </c>
      <c r="G33" s="3" cm="1">
        <f t="array" ref="G33">_xll.ciqfunctions.udf.CIQ(F33,"IQ_CLOSEPRICE",$E$2,"USD")-_xll.ciqfunctions.udf.CIQ(F33,"IQ_CLOSEPRICE",$E$3,"USD")</f>
        <v>2.0699999999999932</v>
      </c>
      <c r="H33" s="13">
        <f>VLOOKUP(F33,agix_holdings!$D$3:$E$51,2,FALSE)/$P$2</f>
        <v>7.8841270563764741E-3</v>
      </c>
      <c r="I33" s="3">
        <f t="shared" si="2"/>
        <v>1.6320143006699248E-2</v>
      </c>
      <c r="J33" s="3">
        <f t="shared" si="0"/>
        <v>9.6237288114013608E-3</v>
      </c>
      <c r="K33" s="9" cm="1">
        <f t="array" ref="K33">_xll.ciqfunctions.udf.CIQ(F33,"IQ_CLOSEPRICE",$E$2,"USD")</f>
        <v>59.41</v>
      </c>
      <c r="L33" s="9">
        <f t="shared" si="1"/>
        <v>0.46839598841932628</v>
      </c>
      <c r="M33" s="3">
        <f t="shared" si="3"/>
        <v>0.57174572868535478</v>
      </c>
      <c r="N33" s="3"/>
      <c r="O33" s="3"/>
      <c r="P33" s="3"/>
    </row>
    <row r="34" spans="1:16" ht="14.5" thickBot="1" x14ac:dyDescent="0.3">
      <c r="A34" s="3" t="s">
        <v>69</v>
      </c>
      <c r="B34" s="3" t="s">
        <v>12</v>
      </c>
      <c r="C34" s="11">
        <f>VLOOKUP(A34,CHOOSE({1,2},$F$2:$F$50,$H$2:$H$50),2,FALSE)</f>
        <v>4.9124070173696315E-3</v>
      </c>
      <c r="D34" s="14" t="s">
        <v>70</v>
      </c>
      <c r="E34" s="3"/>
      <c r="F34" s="3" t="s">
        <v>69</v>
      </c>
      <c r="G34" s="3" cm="1">
        <f t="array" ref="G34">_xll.ciqfunctions.udf.CIQ(F34,"IQ_CLOSEPRICE",$E$2,"USD")-_xll.ciqfunctions.udf.CIQ(F34,"IQ_CLOSEPRICE",$E$3,"USD")</f>
        <v>-1.210000000000008</v>
      </c>
      <c r="H34" s="13">
        <f>VLOOKUP(F34,agix_holdings!$D$3:$E$51,2,FALSE)/$P$2</f>
        <v>4.9124070173696315E-3</v>
      </c>
      <c r="I34" s="3">
        <f t="shared" si="2"/>
        <v>-5.9440124910172931E-3</v>
      </c>
      <c r="J34" s="3">
        <f t="shared" si="0"/>
        <v>5.9963103852004804E-3</v>
      </c>
      <c r="K34" s="9" cm="1">
        <f t="array" ref="K34">_xll.ciqfunctions.udf.CIQ(F34,"IQ_CLOSEPRICE",$E$2,"USD")</f>
        <v>129.53</v>
      </c>
      <c r="L34" s="9">
        <f t="shared" si="1"/>
        <v>0.63630408095988833</v>
      </c>
      <c r="M34" s="3">
        <f t="shared" si="3"/>
        <v>0.77670208419501818</v>
      </c>
      <c r="N34" s="3"/>
      <c r="O34" s="3"/>
      <c r="P34" s="3"/>
    </row>
    <row r="35" spans="1:16" ht="14.5" thickBot="1" x14ac:dyDescent="0.3">
      <c r="A35" s="3" t="s">
        <v>71</v>
      </c>
      <c r="B35" s="3" t="s">
        <v>12</v>
      </c>
      <c r="C35" s="11">
        <f>VLOOKUP(A35,CHOOSE({1,2},$F$2:$F$50,$H$2:$H$50),2,FALSE)</f>
        <v>2.8579270925143552E-3</v>
      </c>
      <c r="D35" s="14" t="s">
        <v>72</v>
      </c>
      <c r="E35" s="3"/>
      <c r="F35" s="3" t="s">
        <v>71</v>
      </c>
      <c r="G35" s="3" cm="1">
        <f t="array" ref="G35">_xll.ciqfunctions.udf.CIQ(F35,"IQ_CLOSEPRICE",$E$2,"USD")-_xll.ciqfunctions.udf.CIQ(F35,"IQ_CLOSEPRICE",$E$3,"USD")</f>
        <v>-18.296770000000038</v>
      </c>
      <c r="H35" s="13">
        <f>VLOOKUP(F35,agix_holdings!$D$3:$E$51,2,FALSE)/$P$2</f>
        <v>2.8579270925143552E-3</v>
      </c>
      <c r="I35" s="3">
        <f t="shared" si="2"/>
        <v>-5.2290834688503984E-2</v>
      </c>
      <c r="J35" s="3">
        <f t="shared" si="0"/>
        <v>3.4885175117606048E-3</v>
      </c>
      <c r="K35" s="9" cm="1">
        <f t="array" ref="K35">_xll.ciqfunctions.udf.CIQ(F35,"IQ_CLOSEPRICE",$E$2,"USD")</f>
        <v>270.83819999999997</v>
      </c>
      <c r="L35" s="9">
        <f t="shared" si="1"/>
        <v>0.77403582946782135</v>
      </c>
      <c r="M35" s="3">
        <f t="shared" si="3"/>
        <v>0.94482380355372098</v>
      </c>
      <c r="N35" s="3"/>
      <c r="O35" s="3"/>
      <c r="P35" s="3"/>
    </row>
    <row r="36" spans="1:16" ht="14.5" thickBot="1" x14ac:dyDescent="0.3">
      <c r="A36" s="3" t="s">
        <v>73</v>
      </c>
      <c r="B36" s="3" t="s">
        <v>12</v>
      </c>
      <c r="C36" s="11">
        <f>VLOOKUP(A36,CHOOSE({1,2},$F$2:$F$50,$H$2:$H$50),2,FALSE)</f>
        <v>3.7503396547039244E-3</v>
      </c>
      <c r="D36" s="14" t="s">
        <v>74</v>
      </c>
      <c r="E36" s="3"/>
      <c r="F36" s="3" t="s">
        <v>73</v>
      </c>
      <c r="G36" s="3" cm="1">
        <f t="array" ref="G36">_xll.ciqfunctions.udf.CIQ(F36,"IQ_CLOSEPRICE",$E$2,"USD")-_xll.ciqfunctions.udf.CIQ(F36,"IQ_CLOSEPRICE",$E$3,"USD")</f>
        <v>1.8000000000000114</v>
      </c>
      <c r="H36" s="13">
        <f>VLOOKUP(F36,agix_holdings!$D$3:$E$51,2,FALSE)/$P$2</f>
        <v>3.7503396547039244E-3</v>
      </c>
      <c r="I36" s="3">
        <f t="shared" si="2"/>
        <v>6.7506113784671067E-3</v>
      </c>
      <c r="J36" s="3">
        <f t="shared" si="0"/>
        <v>4.5778374104619131E-3</v>
      </c>
      <c r="K36" s="9" cm="1">
        <f t="array" ref="K36">_xll.ciqfunctions.udf.CIQ(F36,"IQ_CLOSEPRICE",$E$2,"USD")</f>
        <v>149.30000000000001</v>
      </c>
      <c r="L36" s="9">
        <f t="shared" si="1"/>
        <v>0.559925710447296</v>
      </c>
      <c r="M36" s="3">
        <f t="shared" si="3"/>
        <v>0.68347112538196364</v>
      </c>
      <c r="N36" s="3"/>
      <c r="O36" s="3"/>
      <c r="P36" s="3"/>
    </row>
    <row r="37" spans="1:16" ht="14.5" thickBot="1" x14ac:dyDescent="0.3">
      <c r="A37" s="3" t="s">
        <v>75</v>
      </c>
      <c r="B37" s="3" t="s">
        <v>15</v>
      </c>
      <c r="C37" s="11">
        <f>VLOOKUP(A37,CHOOSE({1,2},$F$2:$F$50,$H$2:$H$50),2,FALSE)</f>
        <v>3.3213747291383046E-3</v>
      </c>
      <c r="D37" s="14" t="s">
        <v>76</v>
      </c>
      <c r="E37" s="3"/>
      <c r="F37" s="3" t="s">
        <v>75</v>
      </c>
      <c r="G37" s="3" cm="1">
        <f t="array" ref="G37">_xll.ciqfunctions.udf.CIQ(F37,"IQ_CLOSEPRICE",$E$2,"USD")-_xll.ciqfunctions.udf.CIQ(F37,"IQ_CLOSEPRICE",$E$3,"USD")</f>
        <v>1.2599999999999909</v>
      </c>
      <c r="H37" s="13">
        <f>VLOOKUP(F37,agix_holdings!$D$3:$E$51,2,FALSE)/$P$2</f>
        <v>3.3213747291383046E-3</v>
      </c>
      <c r="I37" s="3">
        <f t="shared" si="2"/>
        <v>4.1849321587142333E-3</v>
      </c>
      <c r="J37" s="3">
        <f t="shared" si="0"/>
        <v>4.0542230542082707E-3</v>
      </c>
      <c r="K37" s="9" cm="1">
        <f t="array" ref="K37">_xll.ciqfunctions.udf.CIQ(F37,"IQ_CLOSEPRICE",$E$2,"USD")</f>
        <v>193.06</v>
      </c>
      <c r="L37" s="9">
        <f t="shared" si="1"/>
        <v>0.64122460520744107</v>
      </c>
      <c r="M37" s="3">
        <f t="shared" si="3"/>
        <v>0.78270830284544879</v>
      </c>
      <c r="N37" s="3"/>
      <c r="O37" s="3"/>
      <c r="P37" s="3"/>
    </row>
    <row r="38" spans="1:16" ht="14.5" thickBot="1" x14ac:dyDescent="0.3">
      <c r="A38" s="3" t="s">
        <v>77</v>
      </c>
      <c r="B38" s="3" t="s">
        <v>130</v>
      </c>
      <c r="C38" s="11">
        <f>VLOOKUP(A38,CHOOSE({1,2},$F$2:$F$50,$H$2:$H$50),2,FALSE)</f>
        <v>6.1517156528059964E-4</v>
      </c>
      <c r="D38" s="14" t="s">
        <v>78</v>
      </c>
      <c r="E38" s="3"/>
      <c r="F38" s="3" t="s">
        <v>77</v>
      </c>
      <c r="G38" s="3" cm="1">
        <f t="array" ref="G38">_xll.ciqfunctions.udf.CIQ(F38,"IQ_CLOSEPRICE",$E$2,"USD")-_xll.ciqfunctions.udf.CIQ(F38,"IQ_CLOSEPRICE",$E$3,"USD")</f>
        <v>9.67999999999995</v>
      </c>
      <c r="H38" s="13">
        <f>VLOOKUP(F38,agix_holdings!$D$3:$E$51,2,FALSE)/$P$2</f>
        <v>6.1517156528059964E-4</v>
      </c>
      <c r="I38" s="3">
        <f t="shared" si="2"/>
        <v>5.9548607519161736E-3</v>
      </c>
      <c r="J38" s="3">
        <f t="shared" si="0"/>
        <v>7.509067617013658E-4</v>
      </c>
      <c r="K38" s="9" cm="1">
        <f t="array" ref="K38">_xll.ciqfunctions.udf.CIQ(F38,"IQ_CLOSEPRICE",$E$2,"USD")</f>
        <v>625.79999999999995</v>
      </c>
      <c r="L38" s="9">
        <f t="shared" si="1"/>
        <v>0.38497436555259923</v>
      </c>
      <c r="M38" s="3">
        <f t="shared" si="3"/>
        <v>0.46991745147271469</v>
      </c>
      <c r="N38" s="3"/>
      <c r="O38" s="3"/>
      <c r="P38" s="3"/>
    </row>
    <row r="39" spans="1:16" x14ac:dyDescent="0.25">
      <c r="A39" s="3" t="s">
        <v>79</v>
      </c>
      <c r="B39" s="3" t="s">
        <v>12</v>
      </c>
      <c r="C39" s="11">
        <f>VLOOKUP(A39,CHOOSE({1,2},$F$2:$F$50,$H$2:$H$50),2,FALSE)</f>
        <v>2.5399964965565564E-3</v>
      </c>
      <c r="D39" s="14" t="s">
        <v>80</v>
      </c>
      <c r="E39" s="3"/>
      <c r="F39" s="3" t="s">
        <v>79</v>
      </c>
      <c r="G39" s="3" cm="1">
        <f t="array" ref="G39">_xll.ciqfunctions.udf.CIQ(F39,"IQ_CLOSEPRICE",$E$2,"USD")-_xll.ciqfunctions.udf.CIQ(F39,"IQ_CLOSEPRICE",$E$3,"USD")</f>
        <v>-1.2800000000000011</v>
      </c>
      <c r="H39" s="13">
        <f>VLOOKUP(F39,agix_holdings!$D$3:$E$51,2,FALSE)/$P$2</f>
        <v>2.5399964965565564E-3</v>
      </c>
      <c r="I39" s="3">
        <f t="shared" si="2"/>
        <v>-3.2511955155923949E-3</v>
      </c>
      <c r="J39" s="3">
        <f t="shared" si="0"/>
        <v>3.1004367750517149E-3</v>
      </c>
      <c r="K39" s="9" cm="1">
        <f t="array" ref="K39">_xll.ciqfunctions.udf.CIQ(F39,"IQ_CLOSEPRICE",$E$2,"USD")</f>
        <v>158</v>
      </c>
      <c r="L39" s="9">
        <f t="shared" si="1"/>
        <v>0.40131944645593592</v>
      </c>
      <c r="M39" s="3">
        <f t="shared" si="3"/>
        <v>0.48986901045817094</v>
      </c>
      <c r="N39" s="3"/>
      <c r="O39" s="3"/>
      <c r="P39" s="3"/>
    </row>
    <row r="40" spans="1:16" x14ac:dyDescent="0.25">
      <c r="A40" s="3" t="s">
        <v>81</v>
      </c>
      <c r="B40" s="3" t="s">
        <v>12</v>
      </c>
      <c r="C40" s="11">
        <f>VLOOKUP(A40,CHOOSE({1,2},$F$2:$F$50,$H$2:$H$50),2,FALSE)</f>
        <v>1.2715844529869614E-2</v>
      </c>
      <c r="D40" s="3" t="s">
        <v>82</v>
      </c>
      <c r="E40" s="3"/>
      <c r="F40" s="3" t="s">
        <v>81</v>
      </c>
      <c r="G40" s="3" cm="1">
        <f t="array" ref="G40">_xll.ciqfunctions.udf.CIQ(F40,"IQ_CLOSEPRICE",$E$2,"USD")-_xll.ciqfunctions.udf.CIQ(F40,"IQ_CLOSEPRICE",$E$3,"USD")</f>
        <v>5.5200000000000031</v>
      </c>
      <c r="H40" s="13">
        <f>VLOOKUP(F40,agix_holdings!$D$3:$E$51,2,FALSE)/$P$2</f>
        <v>1.2715844529869614E-2</v>
      </c>
      <c r="I40" s="3">
        <f t="shared" si="2"/>
        <v>7.0191461804880312E-2</v>
      </c>
      <c r="J40" s="3">
        <f t="shared" si="0"/>
        <v>1.5521545820907826E-2</v>
      </c>
      <c r="K40" s="9" cm="1">
        <f t="array" ref="K40">_xll.ciqfunctions.udf.CIQ(F40,"IQ_CLOSEPRICE",$E$2,"USD")</f>
        <v>66.34</v>
      </c>
      <c r="L40" s="9">
        <f t="shared" si="1"/>
        <v>0.84356912611155022</v>
      </c>
      <c r="M40" s="3">
        <f t="shared" si="3"/>
        <v>1.0296993497590252</v>
      </c>
      <c r="N40" s="3"/>
      <c r="O40" s="3"/>
      <c r="P40" s="3"/>
    </row>
    <row r="41" spans="1:16" x14ac:dyDescent="0.25">
      <c r="A41" s="3" t="s">
        <v>83</v>
      </c>
      <c r="B41" s="3" t="s">
        <v>15</v>
      </c>
      <c r="C41" s="11">
        <f>VLOOKUP(A41,CHOOSE({1,2},$F$2:$F$50,$H$2:$H$50),2,FALSE)</f>
        <v>2.9455131786025124E-3</v>
      </c>
      <c r="D41" s="3" t="s">
        <v>84</v>
      </c>
      <c r="E41" s="3"/>
      <c r="F41" s="3" t="s">
        <v>83</v>
      </c>
      <c r="G41" s="3" cm="1">
        <f t="array" ref="G41">_xll.ciqfunctions.udf.CIQ(F41,"IQ_CLOSEPRICE",$E$2,"USD")-_xll.ciqfunctions.udf.CIQ(F41,"IQ_CLOSEPRICE",$E$3,"USD")</f>
        <v>1.8100000000000023</v>
      </c>
      <c r="H41" s="13">
        <f>VLOOKUP(F41,agix_holdings!$D$3:$E$51,2,FALSE)/$P$2</f>
        <v>2.9455131786025124E-3</v>
      </c>
      <c r="I41" s="3">
        <f t="shared" si="2"/>
        <v>5.3313788532705544E-3</v>
      </c>
      <c r="J41" s="3">
        <f t="shared" si="0"/>
        <v>3.5954291246934229E-3</v>
      </c>
      <c r="K41" s="9" cm="1">
        <f t="array" ref="K41">_xll.ciqfunctions.udf.CIQ(F41,"IQ_CLOSEPRICE",$E$2,"USD")</f>
        <v>340.84</v>
      </c>
      <c r="L41" s="9">
        <f t="shared" si="1"/>
        <v>1.0039487117948802</v>
      </c>
      <c r="M41" s="3">
        <f t="shared" si="3"/>
        <v>1.2254660628605061</v>
      </c>
      <c r="N41" s="3"/>
      <c r="O41" s="3"/>
      <c r="P41" s="3"/>
    </row>
    <row r="42" spans="1:16" x14ac:dyDescent="0.25">
      <c r="A42" s="3" t="s">
        <v>85</v>
      </c>
      <c r="B42" s="3" t="s">
        <v>130</v>
      </c>
      <c r="C42" s="11">
        <f>VLOOKUP(A42,CHOOSE({1,2},$F$2:$F$50,$H$2:$H$50),2,FALSE)</f>
        <v>3.0979267614803289E-3</v>
      </c>
      <c r="D42" s="3" t="s">
        <v>86</v>
      </c>
      <c r="E42" s="3"/>
      <c r="F42" s="3" t="s">
        <v>85</v>
      </c>
      <c r="G42" s="3" cm="1">
        <f t="array" ref="G42">_xll.ciqfunctions.udf.CIQ(F42,"IQ_CLOSEPRICE",$E$2,"USD")-_xll.ciqfunctions.udf.CIQ(F42,"IQ_CLOSEPRICE",$E$3,"USD")</f>
        <v>3.8899999999999864</v>
      </c>
      <c r="H42" s="13">
        <f>VLOOKUP(F42,agix_holdings!$D$3:$E$51,2,FALSE)/$P$2</f>
        <v>3.0979267614803289E-3</v>
      </c>
      <c r="I42" s="3">
        <f t="shared" si="2"/>
        <v>1.2050935102158437E-2</v>
      </c>
      <c r="J42" s="3">
        <f t="shared" si="0"/>
        <v>3.7814721676710031E-3</v>
      </c>
      <c r="K42" s="9" cm="1">
        <f t="array" ref="K42">_xll.ciqfunctions.udf.CIQ(F42,"IQ_CLOSEPRICE",$E$2,"USD")</f>
        <v>143.72</v>
      </c>
      <c r="L42" s="9">
        <f t="shared" si="1"/>
        <v>0.44523403415995289</v>
      </c>
      <c r="M42" s="3">
        <f t="shared" si="3"/>
        <v>0.54347317993767652</v>
      </c>
      <c r="N42" s="3"/>
      <c r="O42" s="3"/>
      <c r="P42" s="3"/>
    </row>
    <row r="43" spans="1:16" x14ac:dyDescent="0.25">
      <c r="A43" s="3" t="s">
        <v>87</v>
      </c>
      <c r="B43" s="3" t="s">
        <v>12</v>
      </c>
      <c r="C43" s="11">
        <f>VLOOKUP(A43,CHOOSE({1,2},$F$2:$F$50,$H$2:$H$50),2,FALSE)</f>
        <v>2.1248246554142684E-3</v>
      </c>
      <c r="D43" s="3" t="s">
        <v>88</v>
      </c>
      <c r="E43" s="3"/>
      <c r="F43" s="3" t="s">
        <v>87</v>
      </c>
      <c r="G43" s="3" cm="1">
        <f t="array" ref="G43">_xll.ciqfunctions.udf.CIQ(F43,"IQ_CLOSEPRICE",$E$2,"USD")-_xll.ciqfunctions.udf.CIQ(F43,"IQ_CLOSEPRICE",$E$3,"USD")</f>
        <v>0.90999999999999659</v>
      </c>
      <c r="H43" s="13">
        <f>VLOOKUP(F43,agix_holdings!$D$3:$E$51,2,FALSE)/$P$2</f>
        <v>2.1248246554142684E-3</v>
      </c>
      <c r="I43" s="3">
        <f t="shared" si="2"/>
        <v>1.933590436426977E-3</v>
      </c>
      <c r="J43" s="3">
        <f t="shared" si="0"/>
        <v>2.5936588932756813E-3</v>
      </c>
      <c r="K43" s="9" cm="1">
        <f t="array" ref="K43">_xll.ciqfunctions.udf.CIQ(F43,"IQ_CLOSEPRICE",$E$2,"USD")</f>
        <v>214.6</v>
      </c>
      <c r="L43" s="9">
        <f t="shared" si="1"/>
        <v>0.45598737105190201</v>
      </c>
      <c r="M43" s="3">
        <f t="shared" si="3"/>
        <v>0.55659919849696116</v>
      </c>
      <c r="N43" s="3"/>
      <c r="O43" s="3"/>
      <c r="P43" s="3"/>
    </row>
    <row r="44" spans="1:16" x14ac:dyDescent="0.25">
      <c r="A44" s="3" t="s">
        <v>89</v>
      </c>
      <c r="B44" s="3" t="s">
        <v>15</v>
      </c>
      <c r="C44" s="11">
        <f>VLOOKUP(A44,CHOOSE({1,2},$F$2:$F$50,$H$2:$H$50),2,FALSE)</f>
        <v>1.4862048466140047E-3</v>
      </c>
      <c r="D44" s="3" t="s">
        <v>90</v>
      </c>
      <c r="E44" s="3"/>
      <c r="F44" s="3" t="s">
        <v>89</v>
      </c>
      <c r="G44" s="3" cm="1">
        <f t="array" ref="G44">_xll.ciqfunctions.udf.CIQ(F44,"IQ_CLOSEPRICE",$E$2,"USD")-_xll.ciqfunctions.udf.CIQ(F44,"IQ_CLOSEPRICE",$E$3,"USD")</f>
        <v>4.25</v>
      </c>
      <c r="H44" s="13">
        <f>VLOOKUP(F44,agix_holdings!$D$3:$E$51,2,FALSE)/$P$2</f>
        <v>1.4862048466140047E-3</v>
      </c>
      <c r="I44" s="3">
        <f t="shared" si="2"/>
        <v>6.3163705981095202E-3</v>
      </c>
      <c r="J44" s="3">
        <f t="shared" si="0"/>
        <v>1.8141301249623802E-3</v>
      </c>
      <c r="K44" s="9" cm="1">
        <f t="array" ref="K44">_xll.ciqfunctions.udf.CIQ(F44,"IQ_CLOSEPRICE",$E$2,"USD")</f>
        <v>275.43</v>
      </c>
      <c r="L44" s="9">
        <f t="shared" si="1"/>
        <v>0.40934540090289534</v>
      </c>
      <c r="M44" s="3">
        <f t="shared" si="3"/>
        <v>0.49966586031838839</v>
      </c>
      <c r="N44" s="3"/>
      <c r="O44" s="3"/>
      <c r="P44" s="3"/>
    </row>
    <row r="45" spans="1:16" x14ac:dyDescent="0.25">
      <c r="A45" s="19" t="s">
        <v>133</v>
      </c>
      <c r="B45" s="3" t="s">
        <v>134</v>
      </c>
      <c r="C45" s="11">
        <f>VLOOKUP(A45,CHOOSE({1,2},$F$2:$F$50,$H$2:$H$50),2,FALSE)</f>
        <v>8.1586094364007771E-4</v>
      </c>
      <c r="D45" s="20" t="s">
        <v>135</v>
      </c>
      <c r="E45" s="3"/>
      <c r="F45" s="20" t="s">
        <v>133</v>
      </c>
      <c r="G45" s="3" cm="1">
        <f t="array" ref="G45">_xll.ciqfunctions.udf.CIQ(F45,"IQ_CLOSEPRICE",$E$2,"USD")-_xll.ciqfunctions.udf.CIQ(F45,"IQ_CLOSEPRICE",$E$3,"USD")</f>
        <v>6.9700000000000273</v>
      </c>
      <c r="H45" s="13">
        <f>VLOOKUP(F45,agix_holdings!$D$3:$E$51,2,FALSE)/$P$2</f>
        <v>8.1586094364007771E-4</v>
      </c>
      <c r="I45" s="3">
        <f t="shared" si="2"/>
        <v>5.686550777171364E-3</v>
      </c>
      <c r="J45" s="3">
        <f t="shared" ref="J45:J50" si="4">$P$7*H45</f>
        <v>9.95877465350578E-4</v>
      </c>
      <c r="K45" s="9" cm="1">
        <f t="array" ref="K45">_xll.ciqfunctions.udf.CIQ(F45,"IQ_CLOSEPRICE",$E$2,"USD")</f>
        <v>1225.28</v>
      </c>
      <c r="L45" s="9">
        <f t="shared" ref="L45:L50" si="5">K45*H45</f>
        <v>0.99965809702331443</v>
      </c>
      <c r="M45" s="3">
        <f t="shared" si="3"/>
        <v>1.2202287407447563</v>
      </c>
      <c r="N45" s="3"/>
      <c r="O45" s="3"/>
      <c r="P45" s="3"/>
    </row>
    <row r="46" spans="1:16" x14ac:dyDescent="0.25">
      <c r="A46" s="19" t="s">
        <v>136</v>
      </c>
      <c r="B46" s="3" t="s">
        <v>15</v>
      </c>
      <c r="C46" s="11">
        <f>VLOOKUP(A46,CHOOSE({1,2},$F$2:$F$50,$H$2:$H$50),2,FALSE)</f>
        <v>6.6393011871707765E-3</v>
      </c>
      <c r="D46" s="20" t="s">
        <v>137</v>
      </c>
      <c r="F46" s="20" t="s">
        <v>136</v>
      </c>
      <c r="G46" s="3" cm="1">
        <f t="array" ref="G46">_xll.ciqfunctions.udf.CIQ(F46,"IQ_CLOSEPRICE",$E$2,"USD")-_xll.ciqfunctions.udf.CIQ(F46,"IQ_CLOSEPRICE",$E$3,"USD")</f>
        <v>8.9699999999999989</v>
      </c>
      <c r="H46" s="13">
        <f>VLOOKUP(F46,agix_holdings!$D$3:$E$51,2,FALSE)/$P$2</f>
        <v>6.6393011871707765E-3</v>
      </c>
      <c r="I46" s="3">
        <f t="shared" si="2"/>
        <v>5.9554531648921855E-2</v>
      </c>
      <c r="J46" s="3">
        <f t="shared" si="4"/>
        <v>8.1042369897971391E-3</v>
      </c>
      <c r="K46" s="9" cm="1">
        <f t="array" ref="K46">_xll.ciqfunctions.udf.CIQ(F46,"IQ_CLOSEPRICE",$E$2,"USD")</f>
        <v>148.75</v>
      </c>
      <c r="L46" s="9">
        <f t="shared" si="5"/>
        <v>0.98759605159165298</v>
      </c>
      <c r="M46" s="3">
        <f t="shared" si="3"/>
        <v>1.2055052522323244</v>
      </c>
    </row>
    <row r="47" spans="1:16" x14ac:dyDescent="0.25">
      <c r="A47" s="19" t="s">
        <v>138</v>
      </c>
      <c r="B47" s="3" t="s">
        <v>12</v>
      </c>
      <c r="C47" s="11">
        <f>VLOOKUP(A47,CHOOSE({1,2},$F$2:$F$50,$H$2:$H$50),2,FALSE)</f>
        <v>5.5468889008428958E-3</v>
      </c>
      <c r="D47" s="20" t="s">
        <v>139</v>
      </c>
      <c r="F47" s="20" t="s">
        <v>138</v>
      </c>
      <c r="G47" s="3" cm="1">
        <f t="array" ref="G47">_xll.ciqfunctions.udf.CIQ(F47,"IQ_CLOSEPRICE",$E$2,"USD")-_xll.ciqfunctions.udf.CIQ(F47,"IQ_CLOSEPRICE",$E$3,"USD")</f>
        <v>2.7900000000000063</v>
      </c>
      <c r="H47" s="13">
        <f>VLOOKUP(F47,agix_holdings!$D$3:$E$51,2,FALSE)/$P$2</f>
        <v>5.5468889008428958E-3</v>
      </c>
      <c r="I47" s="3">
        <f t="shared" si="2"/>
        <v>1.5475820033351713E-2</v>
      </c>
      <c r="J47" s="3">
        <f t="shared" si="4"/>
        <v>6.7707882111704984E-3</v>
      </c>
      <c r="K47" s="9" cm="1">
        <f t="array" ref="K47">_xll.ciqfunctions.udf.CIQ(F47,"IQ_CLOSEPRICE",$E$2,"USD")</f>
        <v>95.23</v>
      </c>
      <c r="L47" s="9">
        <f t="shared" si="5"/>
        <v>0.52823023002726899</v>
      </c>
      <c r="M47" s="3">
        <f t="shared" si="3"/>
        <v>0.64478216134976662</v>
      </c>
    </row>
    <row r="48" spans="1:16" x14ac:dyDescent="0.25">
      <c r="A48" s="19" t="s">
        <v>140</v>
      </c>
      <c r="B48" s="3" t="s">
        <v>130</v>
      </c>
      <c r="C48" s="11">
        <f>VLOOKUP(A48,CHOOSE({1,2},$F$2:$F$50,$H$2:$H$50),2,FALSE)</f>
        <v>2.944133870160179E-3</v>
      </c>
      <c r="D48" s="20" t="s">
        <v>141</v>
      </c>
      <c r="F48" s="20" t="s">
        <v>140</v>
      </c>
      <c r="G48" s="3" cm="1">
        <f t="array" ref="G48">_xll.ciqfunctions.udf.CIQ(F48,"IQ_CLOSEPRICE",$E$2,"USD")-_xll.ciqfunctions.udf.CIQ(F48,"IQ_CLOSEPRICE",$E$3,"USD")</f>
        <v>2.6699999999999875</v>
      </c>
      <c r="H48" s="13">
        <f>VLOOKUP(F48,agix_holdings!$D$3:$E$51,2,FALSE)/$P$2</f>
        <v>2.944133870160179E-3</v>
      </c>
      <c r="I48" s="3">
        <f t="shared" si="2"/>
        <v>7.8608374333276419E-3</v>
      </c>
      <c r="J48" s="3">
        <f t="shared" si="4"/>
        <v>3.5937454772456616E-3</v>
      </c>
      <c r="K48" s="9" cm="1">
        <f t="array" ref="K48">_xll.ciqfunctions.udf.CIQ(F48,"IQ_CLOSEPRICE",$E$2,"USD")</f>
        <v>174.95</v>
      </c>
      <c r="L48" s="9">
        <f t="shared" si="5"/>
        <v>0.51507622058452329</v>
      </c>
      <c r="M48" s="3">
        <f t="shared" si="3"/>
        <v>0.62872577124412843</v>
      </c>
    </row>
    <row r="49" spans="1:13" x14ac:dyDescent="0.25">
      <c r="A49" s="19" t="s">
        <v>142</v>
      </c>
      <c r="B49" s="3" t="s">
        <v>130</v>
      </c>
      <c r="C49" s="11">
        <f>VLOOKUP(A49,CHOOSE({1,2},$F$2:$F$50,$H$2:$H$50),2,FALSE)</f>
        <v>2.775858240195531E-3</v>
      </c>
      <c r="D49" s="21" t="s">
        <v>143</v>
      </c>
      <c r="F49" s="20" t="s">
        <v>142</v>
      </c>
      <c r="G49" s="3" cm="1">
        <f t="array" ref="G49">_xll.ciqfunctions.udf.CIQ(F49,"IQ_CLOSEPRICE",$E$2,"USD")-_xll.ciqfunctions.udf.CIQ(F49,"IQ_CLOSEPRICE",$E$3,"USD")</f>
        <v>12.569999999999993</v>
      </c>
      <c r="H49" s="13">
        <f>VLOOKUP(F49,agix_holdings!$D$3:$E$51,2,FALSE)/$P$2</f>
        <v>2.775858240195531E-3</v>
      </c>
      <c r="I49" s="3">
        <f t="shared" si="2"/>
        <v>3.4892538079257802E-2</v>
      </c>
      <c r="J49" s="3">
        <f t="shared" si="4"/>
        <v>3.3883404886188308E-3</v>
      </c>
      <c r="K49" s="9" cm="1">
        <f t="array" ref="K49">_xll.ciqfunctions.udf.CIQ(F49,"IQ_CLOSEPRICE",$E$2,"USD")</f>
        <v>192</v>
      </c>
      <c r="L49" s="9">
        <f t="shared" si="5"/>
        <v>0.53296478211754195</v>
      </c>
      <c r="M49" s="3">
        <f t="shared" si="3"/>
        <v>0.65056137381481549</v>
      </c>
    </row>
    <row r="50" spans="1:13" x14ac:dyDescent="0.25">
      <c r="A50" s="19" t="s">
        <v>144</v>
      </c>
      <c r="B50" s="3" t="s">
        <v>130</v>
      </c>
      <c r="C50" s="11">
        <f>VLOOKUP(A50,CHOOSE({1,2},$F$2:$F$50,$H$2:$H$50),2,FALSE)</f>
        <v>4.5075799895448422E-3</v>
      </c>
      <c r="D50" s="21" t="s">
        <v>145</v>
      </c>
      <c r="F50" s="20" t="s">
        <v>144</v>
      </c>
      <c r="G50" s="3" cm="1">
        <f t="array" ref="G50">_xll.ciqfunctions.udf.CIQ(F50,"IQ_CLOSEPRICE",$E$2,"USD")-_xll.ciqfunctions.udf.CIQ(F50,"IQ_CLOSEPRICE",$E$3,"USD")</f>
        <v>0.70999999999999375</v>
      </c>
      <c r="H50" s="13">
        <f>VLOOKUP(F50,agix_holdings!$D$3:$E$51,2,FALSE)/$P$2</f>
        <v>4.5075799895448422E-3</v>
      </c>
      <c r="I50" s="3">
        <f t="shared" si="2"/>
        <v>3.2003817925768097E-3</v>
      </c>
      <c r="J50" s="3">
        <f t="shared" si="4"/>
        <v>5.5021598592826532E-3</v>
      </c>
      <c r="K50" s="9" cm="1">
        <f t="array" ref="K50">_xll.ciqfunctions.udf.CIQ(F50,"IQ_CLOSEPRICE",$E$2,"USD")</f>
        <v>71.38</v>
      </c>
      <c r="L50" s="9">
        <f t="shared" si="5"/>
        <v>0.32175105965371081</v>
      </c>
      <c r="M50" s="3">
        <f t="shared" si="3"/>
        <v>0.39274417075559576</v>
      </c>
    </row>
    <row r="51" spans="1:13" ht="16.5" x14ac:dyDescent="0.25">
      <c r="A51" s="22"/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6467-6BF2-4E18-8680-11ED8098786E}">
  <dimension ref="A1:F51"/>
  <sheetViews>
    <sheetView tabSelected="1" workbookViewId="0">
      <selection activeCell="G39" sqref="G39"/>
    </sheetView>
  </sheetViews>
  <sheetFormatPr defaultRowHeight="14" x14ac:dyDescent="0.25"/>
  <cols>
    <col min="1" max="1" width="11.36328125" style="1" customWidth="1"/>
    <col min="2" max="2" width="28.1796875" style="1" customWidth="1"/>
    <col min="3" max="3" width="30.1796875" style="1" customWidth="1"/>
    <col min="4" max="4" width="18.36328125" style="1" customWidth="1"/>
    <col min="5" max="5" width="19.26953125" style="1" customWidth="1"/>
    <col min="6" max="6" width="18.453125" style="1" customWidth="1"/>
    <col min="7" max="16384" width="8.7265625" style="1"/>
  </cols>
  <sheetData>
    <row r="1" spans="1:6" x14ac:dyDescent="0.25">
      <c r="A1" s="20" t="s">
        <v>114</v>
      </c>
      <c r="B1" s="20" t="s">
        <v>115</v>
      </c>
      <c r="C1" s="20" t="s">
        <v>116</v>
      </c>
      <c r="D1" s="20"/>
      <c r="E1" s="20"/>
      <c r="F1" s="20"/>
    </row>
    <row r="2" spans="1:6" x14ac:dyDescent="0.25">
      <c r="A2" s="20" t="s">
        <v>91</v>
      </c>
      <c r="B2" s="20" t="s">
        <v>92</v>
      </c>
      <c r="C2" s="20" t="s">
        <v>93</v>
      </c>
      <c r="D2" s="20" t="s">
        <v>0</v>
      </c>
      <c r="E2" s="20" t="s">
        <v>94</v>
      </c>
      <c r="F2" s="20" t="s">
        <v>95</v>
      </c>
    </row>
    <row r="3" spans="1:6" x14ac:dyDescent="0.25">
      <c r="A3" s="20">
        <v>1</v>
      </c>
      <c r="B3" s="20" t="s">
        <v>46</v>
      </c>
      <c r="C3" s="20">
        <f>VLOOKUP(B3,agix_holdings_raw!$B$1:$C$99,2,FALSE)</f>
        <v>5.69</v>
      </c>
      <c r="D3" s="24" t="s">
        <v>45</v>
      </c>
      <c r="E3" s="25">
        <f>VLOOKUP(B3,CHOOSE({1,2},agix_holdings_raw!$B$1:$B$99,agix_holdings_raw!$E$1:$E$100),2,FALSE)</f>
        <v>4160</v>
      </c>
      <c r="F3" s="25">
        <f>VLOOKUP(B3,CHOOSE({1,2},agix_holdings_raw!$B$1:$B$99,agix_holdings_raw!$F$1:$F$100),2,FALSE)</f>
        <v>3169213</v>
      </c>
    </row>
    <row r="4" spans="1:6" x14ac:dyDescent="0.25">
      <c r="A4" s="20">
        <v>2</v>
      </c>
      <c r="B4" s="20" t="s">
        <v>50</v>
      </c>
      <c r="C4" s="20">
        <f>VLOOKUP(B4,agix_holdings_raw!$B$1:$C$99,2,FALSE)</f>
        <v>5.51</v>
      </c>
      <c r="D4" s="24" t="s">
        <v>49</v>
      </c>
      <c r="E4" s="25">
        <f>VLOOKUP(B4,CHOOSE({1,2},agix_holdings_raw!$B$1:$B$99,agix_holdings_raw!$E$1:$E$100),2,FALSE)</f>
        <v>5899</v>
      </c>
      <c r="F4" s="25">
        <f>VLOOKUP(B4,CHOOSE({1,2},agix_holdings_raw!$B$1:$B$99,agix_holdings_raw!$F$1:$F$100),2,FALSE)</f>
        <v>3072435</v>
      </c>
    </row>
    <row r="5" spans="1:6" x14ac:dyDescent="0.25">
      <c r="A5" s="20">
        <v>3</v>
      </c>
      <c r="B5" s="20" t="s">
        <v>16</v>
      </c>
      <c r="C5" s="20">
        <f>VLOOKUP(B5,agix_holdings_raw!$B$1:$C$99,2,FALSE)</f>
        <v>4.13</v>
      </c>
      <c r="D5" s="24" t="s">
        <v>14</v>
      </c>
      <c r="E5" s="25">
        <f>VLOOKUP(B5,CHOOSE({1,2},agix_holdings_raw!$B$1:$B$99,agix_holdings_raw!$E$1:$E$100),2,FALSE)</f>
        <v>10315</v>
      </c>
      <c r="F5" s="25">
        <f>VLOOKUP(B5,CHOOSE({1,2},agix_holdings_raw!$B$1:$B$99,agix_holdings_raw!$F$1:$F$100),2,FALSE)</f>
        <v>2301586</v>
      </c>
    </row>
    <row r="6" spans="1:6" x14ac:dyDescent="0.25">
      <c r="A6" s="20">
        <v>4</v>
      </c>
      <c r="B6" s="20" t="s">
        <v>60</v>
      </c>
      <c r="C6" s="20">
        <f>VLOOKUP(B6,agix_holdings_raw!$B$1:$C$99,2,FALSE)</f>
        <v>3.92</v>
      </c>
      <c r="D6" s="24" t="s">
        <v>59</v>
      </c>
      <c r="E6" s="25">
        <f>VLOOKUP(B6,CHOOSE({1,2},agix_holdings_raw!$B$1:$B$99,agix_holdings_raw!$E$1:$E$100),2,FALSE)</f>
        <v>12088</v>
      </c>
      <c r="F6" s="25">
        <f>VLOOKUP(B6,CHOOSE({1,2},agix_holdings_raw!$B$1:$B$99,agix_holdings_raw!$F$1:$F$100),2,FALSE)</f>
        <v>2185148</v>
      </c>
    </row>
    <row r="7" spans="1:6" x14ac:dyDescent="0.25">
      <c r="A7" s="20">
        <v>5</v>
      </c>
      <c r="B7" s="20" t="s">
        <v>38</v>
      </c>
      <c r="C7" s="20">
        <f>VLOOKUP(B7,agix_holdings_raw!$B$1:$C$99,2,FALSE)</f>
        <v>3.4</v>
      </c>
      <c r="D7" s="24" t="s">
        <v>37</v>
      </c>
      <c r="E7" s="25">
        <f>VLOOKUP(B7,CHOOSE({1,2},agix_holdings_raw!$B$1:$B$99,agix_holdings_raw!$E$1:$E$100),2,FALSE)</f>
        <v>9628</v>
      </c>
      <c r="F7" s="25">
        <f>VLOOKUP(B7,CHOOSE({1,2},agix_holdings_raw!$B$1:$B$99,agix_holdings_raw!$F$1:$F$100),2,FALSE)</f>
        <v>1892095</v>
      </c>
    </row>
    <row r="8" spans="1:6" x14ac:dyDescent="0.25">
      <c r="A8" s="20">
        <v>6</v>
      </c>
      <c r="B8" s="20" t="s">
        <v>10</v>
      </c>
      <c r="C8" s="20">
        <f>VLOOKUP(B8,agix_holdings_raw!$B$1:$C$99,2,FALSE)</f>
        <v>2.52</v>
      </c>
      <c r="D8" s="24" t="s">
        <v>9</v>
      </c>
      <c r="E8" s="25">
        <f>VLOOKUP(B8,CHOOSE({1,2},agix_holdings_raw!$B$1:$B$99,agix_holdings_raw!$E$1:$E$100),2,FALSE)</f>
        <v>6386</v>
      </c>
      <c r="F8" s="25">
        <f>VLOOKUP(B8,CHOOSE({1,2},agix_holdings_raw!$B$1:$B$99,agix_holdings_raw!$F$1:$F$100),2,FALSE)</f>
        <v>1405112</v>
      </c>
    </row>
    <row r="9" spans="1:6" x14ac:dyDescent="0.25">
      <c r="A9" s="20">
        <v>7</v>
      </c>
      <c r="B9" s="20" t="s">
        <v>54</v>
      </c>
      <c r="C9" s="20">
        <f>VLOOKUP(B9,agix_holdings_raw!$B$1:$C$99,2,FALSE)</f>
        <v>2.21</v>
      </c>
      <c r="D9" s="24" t="s">
        <v>53</v>
      </c>
      <c r="E9" s="25">
        <f>VLOOKUP(B9,CHOOSE({1,2},agix_holdings_raw!$B$1:$B$99,agix_holdings_raw!$E$1:$E$100),2,FALSE)</f>
        <v>18845</v>
      </c>
      <c r="F9" s="25">
        <f>VLOOKUP(B9,CHOOSE({1,2},agix_holdings_raw!$B$1:$B$99,agix_holdings_raw!$F$1:$F$100),2,FALSE)</f>
        <v>1230767</v>
      </c>
    </row>
    <row r="10" spans="1:6" x14ac:dyDescent="0.25">
      <c r="A10" s="20">
        <v>8</v>
      </c>
      <c r="B10" s="20" t="s">
        <v>62</v>
      </c>
      <c r="C10" s="20">
        <f>VLOOKUP(B10,agix_holdings_raw!$B$1:$C$99,2,FALSE)</f>
        <v>2.2799999999999998</v>
      </c>
      <c r="D10" s="24" t="s">
        <v>61</v>
      </c>
      <c r="E10" s="25">
        <f>VLOOKUP(B10,CHOOSE({1,2},agix_holdings_raw!$B$1:$B$99,agix_holdings_raw!$E$1:$E$100),2,FALSE)</f>
        <v>5104</v>
      </c>
      <c r="F10" s="25">
        <f>VLOOKUP(B10,CHOOSE({1,2},agix_holdings_raw!$B$1:$B$99,agix_holdings_raw!$F$1:$F$100),2,FALSE)</f>
        <v>1272887</v>
      </c>
    </row>
    <row r="11" spans="1:6" x14ac:dyDescent="0.25">
      <c r="A11" s="20">
        <v>9</v>
      </c>
      <c r="B11" s="20" t="s">
        <v>24</v>
      </c>
      <c r="C11" s="20">
        <f>VLOOKUP(B11,agix_holdings_raw!$B$1:$C$99,2,FALSE)</f>
        <v>2.2799999999999998</v>
      </c>
      <c r="D11" s="24" t="s">
        <v>23</v>
      </c>
      <c r="E11" s="25">
        <f>VLOOKUP(B11,CHOOSE({1,2},agix_holdings_raw!$B$1:$B$99,agix_holdings_raw!$E$1:$E$100),2,FALSE)</f>
        <v>4184</v>
      </c>
      <c r="F11" s="25">
        <f>VLOOKUP(B11,CHOOSE({1,2},agix_holdings_raw!$B$1:$B$99,agix_holdings_raw!$F$1:$F$100),2,FALSE)</f>
        <v>1270932</v>
      </c>
    </row>
    <row r="12" spans="1:6" x14ac:dyDescent="0.25">
      <c r="A12" s="20">
        <v>10</v>
      </c>
      <c r="B12" s="20" t="s">
        <v>96</v>
      </c>
      <c r="C12" s="20">
        <f>VLOOKUP(B12,agix_holdings_raw!$B$1:$C$99,2,FALSE)</f>
        <v>2.52</v>
      </c>
      <c r="D12" s="24" t="s">
        <v>65</v>
      </c>
      <c r="E12" s="25">
        <f>VLOOKUP(B12,CHOOSE({1,2},agix_holdings_raw!$B$1:$B$99,agix_holdings_raw!$E$1:$E$100),2,FALSE)</f>
        <v>7715</v>
      </c>
      <c r="F12" s="25">
        <f>VLOOKUP(B12,CHOOSE({1,2},agix_holdings_raw!$B$1:$B$99,agix_holdings_raw!$F$1:$F$100),2,FALSE)</f>
        <v>1405673</v>
      </c>
    </row>
    <row r="13" spans="1:6" x14ac:dyDescent="0.25">
      <c r="A13" s="20">
        <v>11</v>
      </c>
      <c r="B13" s="20" t="s">
        <v>84</v>
      </c>
      <c r="C13" s="20">
        <f>VLOOKUP(B13,agix_holdings_raw!$B$1:$C$99,2,FALSE)</f>
        <v>2.4700000000000002</v>
      </c>
      <c r="D13" s="24" t="s">
        <v>83</v>
      </c>
      <c r="E13" s="25">
        <f>VLOOKUP(B13,CHOOSE({1,2},agix_holdings_raw!$B$1:$B$99,agix_holdings_raw!$E$1:$E$100),2,FALSE)</f>
        <v>4271</v>
      </c>
      <c r="F13" s="25">
        <f>VLOOKUP(B13,CHOOSE({1,2},agix_holdings_raw!$B$1:$B$99,agix_holdings_raw!$F$1:$F$100),2,FALSE)</f>
        <v>1376415</v>
      </c>
    </row>
    <row r="14" spans="1:6" x14ac:dyDescent="0.25">
      <c r="A14" s="20">
        <v>12</v>
      </c>
      <c r="B14" s="20" t="s">
        <v>28</v>
      </c>
      <c r="C14" s="20">
        <f>VLOOKUP(B14,agix_holdings_raw!$B$1:$C$99,2,FALSE)</f>
        <v>2.3199999999999998</v>
      </c>
      <c r="D14" s="24" t="s">
        <v>27</v>
      </c>
      <c r="E14" s="25">
        <f>VLOOKUP(B14,CHOOSE({1,2},agix_holdings_raw!$B$1:$B$99,agix_holdings_raw!$E$1:$E$100),2,FALSE)</f>
        <v>5358</v>
      </c>
      <c r="F14" s="25">
        <f>VLOOKUP(B14,CHOOSE({1,2},agix_holdings_raw!$B$1:$B$99,agix_holdings_raw!$F$1:$F$100),2,FALSE)</f>
        <v>1290635</v>
      </c>
    </row>
    <row r="15" spans="1:6" x14ac:dyDescent="0.25">
      <c r="A15" s="20">
        <v>13</v>
      </c>
      <c r="B15" s="20" t="s">
        <v>58</v>
      </c>
      <c r="C15" s="20">
        <f>VLOOKUP(B15,agix_holdings_raw!$B$1:$C$99,2,FALSE)</f>
        <v>2.85</v>
      </c>
      <c r="D15" s="24" t="s">
        <v>57</v>
      </c>
      <c r="E15" s="25">
        <f>VLOOKUP(B15,CHOOSE({1,2},agix_holdings_raw!$B$1:$B$99,agix_holdings_raw!$E$1:$E$100),2,FALSE)</f>
        <v>1819</v>
      </c>
      <c r="F15" s="25">
        <f>VLOOKUP(B15,CHOOSE({1,2},agix_holdings_raw!$B$1:$B$99,agix_holdings_raw!$F$1:$F$100),2,FALSE)</f>
        <v>1590024</v>
      </c>
    </row>
    <row r="16" spans="1:6" x14ac:dyDescent="0.25">
      <c r="A16" s="20">
        <v>14</v>
      </c>
      <c r="B16" s="20" t="s">
        <v>97</v>
      </c>
      <c r="C16" s="20">
        <f>VLOOKUP(B16,agix_holdings_raw!$B$1:$C$99,2,FALSE)</f>
        <v>1.66</v>
      </c>
      <c r="D16" s="24" t="s">
        <v>69</v>
      </c>
      <c r="E16" s="25">
        <f>VLOOKUP(B16,CHOOSE({1,2},agix_holdings_raw!$B$1:$B$99,agix_holdings_raw!$E$1:$E$100),2,FALSE)</f>
        <v>7123</v>
      </c>
      <c r="F16" s="25">
        <f>VLOOKUP(B16,CHOOSE({1,2},agix_holdings_raw!$B$1:$B$99,agix_holdings_raw!$F$1:$F$100),2,FALSE)</f>
        <v>923354</v>
      </c>
    </row>
    <row r="17" spans="1:6" x14ac:dyDescent="0.25">
      <c r="A17" s="20">
        <v>15</v>
      </c>
      <c r="B17" s="20" t="s">
        <v>98</v>
      </c>
      <c r="C17" s="20">
        <f>VLOOKUP(B17,agix_holdings_raw!$B$1:$C$99,2,FALSE)</f>
        <v>2.14</v>
      </c>
      <c r="D17" s="24" t="s">
        <v>146</v>
      </c>
      <c r="E17" s="25">
        <f>VLOOKUP(B17,CHOOSE({1,2},agix_holdings_raw!$B$1:$B$99,agix_holdings_raw!$E$1:$E$100),2,FALSE)</f>
        <v>30000</v>
      </c>
      <c r="F17" s="25">
        <f>VLOOKUP(B17,CHOOSE({1,2},agix_holdings_raw!$B$1:$B$99,agix_holdings_raw!$F$1:$F$100),2,FALSE)</f>
        <v>1190757</v>
      </c>
    </row>
    <row r="18" spans="1:6" x14ac:dyDescent="0.25">
      <c r="A18" s="20">
        <v>16</v>
      </c>
      <c r="B18" s="20" t="s">
        <v>56</v>
      </c>
      <c r="C18" s="20">
        <f>VLOOKUP(B18,agix_holdings_raw!$B$1:$C$99,2,FALSE)</f>
        <v>1.66</v>
      </c>
      <c r="D18" s="24" t="s">
        <v>55</v>
      </c>
      <c r="E18" s="25">
        <f>VLOOKUP(B18,CHOOSE({1,2},agix_holdings_raw!$B$1:$B$99,agix_holdings_raw!$E$1:$E$100),2,FALSE)</f>
        <v>4399</v>
      </c>
      <c r="F18" s="25">
        <f>VLOOKUP(B18,CHOOSE({1,2},agix_holdings_raw!$B$1:$B$99,agix_holdings_raw!$F$1:$F$100),2,FALSE)</f>
        <v>925726</v>
      </c>
    </row>
    <row r="19" spans="1:6" x14ac:dyDescent="0.25">
      <c r="A19" s="20">
        <v>17</v>
      </c>
      <c r="B19" s="20" t="s">
        <v>72</v>
      </c>
      <c r="C19" s="20">
        <f>VLOOKUP(B19,agix_holdings_raw!$B$1:$C$99,2,FALSE)</f>
        <v>2.2000000000000002</v>
      </c>
      <c r="D19" s="24" t="s">
        <v>71</v>
      </c>
      <c r="E19" s="25">
        <f>VLOOKUP(B19,CHOOSE({1,2},agix_holdings_raw!$B$1:$B$99,agix_holdings_raw!$E$1:$E$100),2,FALSE)</f>
        <v>4144</v>
      </c>
      <c r="F19" s="25">
        <f>VLOOKUP(B19,CHOOSE({1,2},agix_holdings_raw!$B$1:$B$99,agix_holdings_raw!$F$1:$F$100),2,FALSE)</f>
        <v>1226969</v>
      </c>
    </row>
    <row r="20" spans="1:6" x14ac:dyDescent="0.25">
      <c r="A20" s="20">
        <v>18</v>
      </c>
      <c r="B20" s="20" t="s">
        <v>99</v>
      </c>
      <c r="C20" s="20">
        <f>VLOOKUP(B20,agix_holdings_raw!$B$1:$C$99,2,FALSE)</f>
        <v>1.78</v>
      </c>
      <c r="D20" s="24" t="s">
        <v>29</v>
      </c>
      <c r="E20" s="25">
        <f>VLOOKUP(B20,CHOOSE({1,2},agix_holdings_raw!$B$1:$B$99,agix_holdings_raw!$E$1:$E$100),2,FALSE)</f>
        <v>7291</v>
      </c>
      <c r="F20" s="25">
        <f>VLOOKUP(B20,CHOOSE({1,2},agix_holdings_raw!$B$1:$B$99,agix_holdings_raw!$F$1:$F$100),2,FALSE)</f>
        <v>994347</v>
      </c>
    </row>
    <row r="21" spans="1:6" x14ac:dyDescent="0.25">
      <c r="A21" s="20">
        <v>19</v>
      </c>
      <c r="B21" s="20" t="s">
        <v>76</v>
      </c>
      <c r="C21" s="20">
        <f>VLOOKUP(B21,agix_holdings_raw!$B$1:$C$99,2,FALSE)</f>
        <v>1.78</v>
      </c>
      <c r="D21" s="24" t="s">
        <v>75</v>
      </c>
      <c r="E21" s="25">
        <f>VLOOKUP(B21,CHOOSE({1,2},agix_holdings_raw!$B$1:$B$99,agix_holdings_raw!$E$1:$E$100),2,FALSE)</f>
        <v>4816</v>
      </c>
      <c r="F21" s="25">
        <f>VLOOKUP(B21,CHOOSE({1,2},agix_holdings_raw!$B$1:$B$99,agix_holdings_raw!$F$1:$F$100),2,FALSE)</f>
        <v>994022</v>
      </c>
    </row>
    <row r="22" spans="1:6" x14ac:dyDescent="0.25">
      <c r="A22" s="20">
        <v>20</v>
      </c>
      <c r="B22" s="20" t="s">
        <v>4</v>
      </c>
      <c r="C22" s="20">
        <f>VLOOKUP(B22,agix_holdings_raw!$B$1:$C$99,2,FALSE)</f>
        <v>1.39</v>
      </c>
      <c r="D22" s="24" t="s">
        <v>147</v>
      </c>
      <c r="E22" s="25">
        <f>VLOOKUP(B22,CHOOSE({1,2},agix_holdings_raw!$B$1:$B$99,agix_holdings_raw!$E$1:$E$100),2,FALSE)</f>
        <v>4071</v>
      </c>
      <c r="F22" s="25">
        <f>VLOOKUP(B22,CHOOSE({1,2},agix_holdings_raw!$B$1:$B$99,agix_holdings_raw!$F$1:$F$100),2,FALSE)</f>
        <v>772536</v>
      </c>
    </row>
    <row r="23" spans="1:6" x14ac:dyDescent="0.25">
      <c r="A23" s="20">
        <v>21</v>
      </c>
      <c r="B23" s="20" t="s">
        <v>13</v>
      </c>
      <c r="C23" s="20">
        <f>VLOOKUP(B23,agix_holdings_raw!$B$1:$C$99,2,FALSE)</f>
        <v>1.81</v>
      </c>
      <c r="D23" s="24" t="s">
        <v>11</v>
      </c>
      <c r="E23" s="25">
        <f>VLOOKUP(B23,CHOOSE({1,2},agix_holdings_raw!$B$1:$B$99,agix_holdings_raw!$E$1:$E$100),2,FALSE)</f>
        <v>2988</v>
      </c>
      <c r="F23" s="25">
        <f>VLOOKUP(B23,CHOOSE({1,2},agix_holdings_raw!$B$1:$B$99,agix_holdings_raw!$F$1:$F$100),2,FALSE)</f>
        <v>1010751</v>
      </c>
    </row>
    <row r="24" spans="1:6" x14ac:dyDescent="0.25">
      <c r="A24" s="20">
        <v>22</v>
      </c>
      <c r="B24" s="20" t="s">
        <v>36</v>
      </c>
      <c r="C24" s="20">
        <f>VLOOKUP(B24,agix_holdings_raw!$B$1:$C$99,2,FALSE)</f>
        <v>1.55</v>
      </c>
      <c r="D24" s="24" t="s">
        <v>35</v>
      </c>
      <c r="E24" s="25">
        <f>VLOOKUP(B24,CHOOSE({1,2},agix_holdings_raw!$B$1:$B$99,agix_holdings_raw!$E$1:$E$100),2,FALSE)</f>
        <v>11300</v>
      </c>
      <c r="F24" s="25">
        <f>VLOOKUP(B24,CHOOSE({1,2},agix_holdings_raw!$B$1:$B$99,agix_holdings_raw!$F$1:$F$100),2,FALSE)</f>
        <v>862981</v>
      </c>
    </row>
    <row r="25" spans="1:6" x14ac:dyDescent="0.25">
      <c r="A25" s="20">
        <v>23</v>
      </c>
      <c r="B25" s="20" t="s">
        <v>100</v>
      </c>
      <c r="C25" s="20">
        <f>VLOOKUP(B25,agix_holdings_raw!$B$1:$C$99,2,FALSE)</f>
        <v>1.47</v>
      </c>
      <c r="D25" s="24" t="s">
        <v>73</v>
      </c>
      <c r="E25" s="25">
        <f>VLOOKUP(B25,CHOOSE({1,2},agix_holdings_raw!$B$1:$B$99,agix_holdings_raw!$E$1:$E$100),2,FALSE)</f>
        <v>5438</v>
      </c>
      <c r="F25" s="25">
        <f>VLOOKUP(B25,CHOOSE({1,2},agix_holdings_raw!$B$1:$B$99,agix_holdings_raw!$F$1:$F$100),2,FALSE)</f>
        <v>820135</v>
      </c>
    </row>
    <row r="26" spans="1:6" x14ac:dyDescent="0.25">
      <c r="A26" s="20">
        <v>24</v>
      </c>
      <c r="B26" s="20" t="s">
        <v>48</v>
      </c>
      <c r="C26" s="20">
        <f>VLOOKUP(B26,agix_holdings_raw!$B$1:$C$99,2,FALSE)</f>
        <v>1.1499999999999999</v>
      </c>
      <c r="D26" s="24" t="s">
        <v>47</v>
      </c>
      <c r="E26" s="25">
        <f>VLOOKUP(B26,CHOOSE({1,2},agix_holdings_raw!$B$1:$B$99,agix_holdings_raw!$E$1:$E$100),2,FALSE)</f>
        <v>8424</v>
      </c>
      <c r="F26" s="25">
        <f>VLOOKUP(B26,CHOOSE({1,2},agix_holdings_raw!$B$1:$B$99,agix_holdings_raw!$F$1:$F$100),2,FALSE)</f>
        <v>638960</v>
      </c>
    </row>
    <row r="27" spans="1:6" x14ac:dyDescent="0.25">
      <c r="A27" s="20">
        <v>25</v>
      </c>
      <c r="B27" s="20" t="s">
        <v>101</v>
      </c>
      <c r="C27" s="20">
        <f>VLOOKUP(B27,agix_holdings_raw!$B$1:$C$99,2,FALSE)</f>
        <v>1.1200000000000001</v>
      </c>
      <c r="D27" s="24" t="s">
        <v>85</v>
      </c>
      <c r="E27" s="25">
        <f>VLOOKUP(B27,CHOOSE({1,2},agix_holdings_raw!$B$1:$B$99,agix_holdings_raw!$E$1:$E$100),2,FALSE)</f>
        <v>4492</v>
      </c>
      <c r="F27" s="25">
        <f>VLOOKUP(B27,CHOOSE({1,2},agix_holdings_raw!$B$1:$B$99,agix_holdings_raw!$F$1:$F$100),2,FALSE)</f>
        <v>626140</v>
      </c>
    </row>
    <row r="28" spans="1:6" x14ac:dyDescent="0.25">
      <c r="A28" s="20">
        <v>26</v>
      </c>
      <c r="B28" s="20" t="s">
        <v>44</v>
      </c>
      <c r="C28" s="20">
        <f>VLOOKUP(B28,agix_holdings_raw!$B$1:$C$99,2,FALSE)</f>
        <v>1.25</v>
      </c>
      <c r="D28" s="24" t="s">
        <v>43</v>
      </c>
      <c r="E28" s="25">
        <f>VLOOKUP(B28,CHOOSE({1,2},agix_holdings_raw!$B$1:$B$99,agix_holdings_raw!$E$1:$E$100),2,FALSE)</f>
        <v>3049</v>
      </c>
      <c r="F28" s="25">
        <f>VLOOKUP(B28,CHOOSE({1,2},agix_holdings_raw!$B$1:$B$99,agix_holdings_raw!$F$1:$F$100),2,FALSE)</f>
        <v>694745</v>
      </c>
    </row>
    <row r="29" spans="1:6" x14ac:dyDescent="0.25">
      <c r="A29" s="20">
        <v>27</v>
      </c>
      <c r="B29" s="20" t="s">
        <v>82</v>
      </c>
      <c r="C29" s="20">
        <f>VLOOKUP(B29,agix_holdings_raw!$B$1:$C$99,2,FALSE)</f>
        <v>1.94</v>
      </c>
      <c r="D29" s="24" t="s">
        <v>81</v>
      </c>
      <c r="E29" s="25">
        <f>VLOOKUP(B29,CHOOSE({1,2},agix_holdings_raw!$B$1:$B$99,agix_holdings_raw!$E$1:$E$100),2,FALSE)</f>
        <v>18438</v>
      </c>
      <c r="F29" s="25">
        <f>VLOOKUP(B29,CHOOSE({1,2},agix_holdings_raw!$B$1:$B$99,agix_holdings_raw!$F$1:$F$100),2,FALSE)</f>
        <v>1083048</v>
      </c>
    </row>
    <row r="30" spans="1:6" x14ac:dyDescent="0.25">
      <c r="A30" s="20">
        <v>28</v>
      </c>
      <c r="B30" s="20" t="s">
        <v>103</v>
      </c>
      <c r="C30" s="20">
        <f>VLOOKUP(B30,agix_holdings_raw!$B$1:$C$99,2,FALSE)</f>
        <v>2.78</v>
      </c>
      <c r="D30" s="24" t="s">
        <v>33</v>
      </c>
      <c r="E30" s="25">
        <f>VLOOKUP(B30,CHOOSE({1,2},agix_holdings_raw!$B$1:$B$99,agix_holdings_raw!$E$1:$E$100),2,FALSE)</f>
        <v>3968</v>
      </c>
      <c r="F30" s="25">
        <f>VLOOKUP(B30,CHOOSE({1,2},agix_holdings_raw!$B$1:$B$99,agix_holdings_raw!$F$1:$F$100),2,FALSE)</f>
        <v>1550853</v>
      </c>
    </row>
    <row r="31" spans="1:6" x14ac:dyDescent="0.25">
      <c r="A31" s="20">
        <v>29</v>
      </c>
      <c r="B31" s="20" t="s">
        <v>102</v>
      </c>
      <c r="C31" s="20">
        <f>VLOOKUP(B31,agix_holdings_raw!$B$1:$C$99,2,FALSE)</f>
        <v>1.75</v>
      </c>
      <c r="D31" s="24" t="s">
        <v>41</v>
      </c>
      <c r="E31" s="25">
        <f>VLOOKUP(B31,CHOOSE({1,2},agix_holdings_raw!$B$1:$B$99,agix_holdings_raw!$E$1:$E$100),2,FALSE)</f>
        <v>28131</v>
      </c>
      <c r="F31" s="25">
        <f>VLOOKUP(B31,CHOOSE({1,2},agix_holdings_raw!$B$1:$B$99,agix_holdings_raw!$F$1:$F$100),2,FALSE)</f>
        <v>972770</v>
      </c>
    </row>
    <row r="32" spans="1:6" x14ac:dyDescent="0.25">
      <c r="A32" s="20">
        <v>30</v>
      </c>
      <c r="B32" s="20" t="s">
        <v>32</v>
      </c>
      <c r="C32" s="20">
        <f>VLOOKUP(B32,agix_holdings_raw!$B$1:$C$99,2,FALSE)</f>
        <v>1.85</v>
      </c>
      <c r="D32" s="24" t="s">
        <v>31</v>
      </c>
      <c r="E32" s="25">
        <f>VLOOKUP(B32,CHOOSE({1,2},agix_holdings_raw!$B$1:$B$99,agix_holdings_raw!$E$1:$E$100),2,FALSE)</f>
        <v>2358</v>
      </c>
      <c r="F32" s="25">
        <f>VLOOKUP(B32,CHOOSE({1,2},agix_holdings_raw!$B$1:$B$99,agix_holdings_raw!$F$1:$F$100),2,FALSE)</f>
        <v>1031248</v>
      </c>
    </row>
    <row r="33" spans="1:6" x14ac:dyDescent="0.25">
      <c r="A33" s="20">
        <v>31</v>
      </c>
      <c r="B33" s="20" t="s">
        <v>18</v>
      </c>
      <c r="C33" s="20">
        <f>VLOOKUP(B33,agix_holdings_raw!$B$1:$C$99,2,FALSE)</f>
        <v>1.0900000000000001</v>
      </c>
      <c r="D33" s="24" t="s">
        <v>17</v>
      </c>
      <c r="E33" s="25">
        <f>VLOOKUP(B33,CHOOSE({1,2},agix_holdings_raw!$B$1:$B$99,agix_holdings_raw!$E$1:$E$100),2,FALSE)</f>
        <v>4381</v>
      </c>
      <c r="F33" s="25">
        <f>VLOOKUP(B33,CHOOSE({1,2},agix_holdings_raw!$B$1:$B$99,agix_holdings_raw!$F$1:$F$100),2,FALSE)</f>
        <v>610186</v>
      </c>
    </row>
    <row r="34" spans="1:6" x14ac:dyDescent="0.25">
      <c r="A34" s="20">
        <v>32</v>
      </c>
      <c r="B34" s="20" t="s">
        <v>104</v>
      </c>
      <c r="C34" s="20">
        <f>VLOOKUP(B34,agix_holdings_raw!$B$1:$C$99,2,FALSE)</f>
        <v>1.22</v>
      </c>
      <c r="D34" s="24" t="s">
        <v>87</v>
      </c>
      <c r="E34" s="25">
        <f>VLOOKUP(B34,CHOOSE({1,2},agix_holdings_raw!$B$1:$B$99,agix_holdings_raw!$E$1:$E$100),2,FALSE)</f>
        <v>3081</v>
      </c>
      <c r="F34" s="25">
        <f>VLOOKUP(B34,CHOOSE({1,2},agix_holdings_raw!$B$1:$B$99,agix_holdings_raw!$F$1:$F$100),2,FALSE)</f>
        <v>680839</v>
      </c>
    </row>
    <row r="35" spans="1:6" x14ac:dyDescent="0.25">
      <c r="A35" s="20">
        <v>33</v>
      </c>
      <c r="B35" s="20" t="s">
        <v>90</v>
      </c>
      <c r="C35" s="20">
        <f>VLOOKUP(B35,agix_holdings_raw!$B$1:$C$99,2,FALSE)</f>
        <v>1.05</v>
      </c>
      <c r="D35" s="24" t="s">
        <v>89</v>
      </c>
      <c r="E35" s="25">
        <f>VLOOKUP(B35,CHOOSE({1,2},agix_holdings_raw!$B$1:$B$99,agix_holdings_raw!$E$1:$E$100),2,FALSE)</f>
        <v>2155</v>
      </c>
      <c r="F35" s="25">
        <f>VLOOKUP(B35,CHOOSE({1,2},agix_holdings_raw!$B$1:$B$99,agix_holdings_raw!$F$1:$F$100),2,FALSE)</f>
        <v>587238</v>
      </c>
    </row>
    <row r="36" spans="1:6" x14ac:dyDescent="0.25">
      <c r="A36" s="20">
        <v>34</v>
      </c>
      <c r="B36" s="20" t="s">
        <v>105</v>
      </c>
      <c r="C36" s="20">
        <f>VLOOKUP(B36,agix_holdings_raw!$B$1:$C$99,2,FALSE)</f>
        <v>1.1299999999999999</v>
      </c>
      <c r="D36" s="24" t="s">
        <v>79</v>
      </c>
      <c r="E36" s="25">
        <f>VLOOKUP(B36,CHOOSE({1,2},agix_holdings_raw!$B$1:$B$99,agix_holdings_raw!$E$1:$E$100),2,FALSE)</f>
        <v>3683</v>
      </c>
      <c r="F36" s="25">
        <f>VLOOKUP(B36,CHOOSE({1,2},agix_holdings_raw!$B$1:$B$99,agix_holdings_raw!$F$1:$F$100),2,FALSE)</f>
        <v>629793</v>
      </c>
    </row>
    <row r="37" spans="1:6" x14ac:dyDescent="0.25">
      <c r="A37" s="20">
        <v>35</v>
      </c>
      <c r="B37" s="20" t="s">
        <v>22</v>
      </c>
      <c r="C37" s="20">
        <f>VLOOKUP(B37,agix_holdings_raw!$B$1:$C$99,2,FALSE)</f>
        <v>1.1599999999999999</v>
      </c>
      <c r="D37" s="24" t="s">
        <v>117</v>
      </c>
      <c r="E37" s="25">
        <f>VLOOKUP(B37,CHOOSE({1,2},agix_holdings_raw!$B$1:$B$99,agix_holdings_raw!$E$1:$E$100),2,FALSE)</f>
        <v>911</v>
      </c>
      <c r="F37" s="25">
        <f>VLOOKUP(B37,CHOOSE({1,2},agix_holdings_raw!$B$1:$B$99,agix_holdings_raw!$F$1:$F$100),2,FALSE)</f>
        <v>646615</v>
      </c>
    </row>
    <row r="38" spans="1:6" x14ac:dyDescent="0.25">
      <c r="A38" s="20">
        <v>36</v>
      </c>
      <c r="B38" s="20" t="s">
        <v>106</v>
      </c>
      <c r="C38" s="20">
        <f>VLOOKUP(B38,agix_holdings_raw!$B$1:$C$99,2,FALSE)</f>
        <v>1.19</v>
      </c>
      <c r="D38" s="24" t="s">
        <v>67</v>
      </c>
      <c r="E38" s="25">
        <f>VLOOKUP(B38,CHOOSE({1,2},agix_holdings_raw!$B$1:$B$99,agix_holdings_raw!$E$1:$E$100),2,FALSE)</f>
        <v>11432</v>
      </c>
      <c r="F38" s="25">
        <f>VLOOKUP(B38,CHOOSE({1,2},agix_holdings_raw!$B$1:$B$99,agix_holdings_raw!$F$1:$F$100),2,FALSE)</f>
        <v>660884</v>
      </c>
    </row>
    <row r="39" spans="1:6" x14ac:dyDescent="0.25">
      <c r="A39" s="20">
        <v>37</v>
      </c>
      <c r="B39" s="20" t="s">
        <v>52</v>
      </c>
      <c r="C39" s="20">
        <f>VLOOKUP(B39,agix_holdings_raw!$B$1:$C$99,2,FALSE)</f>
        <v>0.9</v>
      </c>
      <c r="D39" s="24" t="s">
        <v>51</v>
      </c>
      <c r="E39" s="25">
        <f>VLOOKUP(B39,CHOOSE({1,2},agix_holdings_raw!$B$1:$B$99,agix_holdings_raw!$E$1:$E$100),2,FALSE)</f>
        <v>4494</v>
      </c>
      <c r="F39" s="25">
        <f>VLOOKUP(B39,CHOOSE({1,2},agix_holdings_raw!$B$1:$B$99,agix_holdings_raw!$F$1:$F$100),2,FALSE)</f>
        <v>502744</v>
      </c>
    </row>
    <row r="40" spans="1:6" x14ac:dyDescent="0.25">
      <c r="A40" s="20">
        <v>38</v>
      </c>
      <c r="B40" s="20" t="s">
        <v>64</v>
      </c>
      <c r="C40" s="20">
        <f>VLOOKUP(B40,agix_holdings_raw!$B$1:$C$99,2,FALSE)</f>
        <v>0.95</v>
      </c>
      <c r="D40" s="24" t="s">
        <v>63</v>
      </c>
      <c r="E40" s="25">
        <f>VLOOKUP(B40,CHOOSE({1,2},agix_holdings_raw!$B$1:$B$99,agix_holdings_raw!$E$1:$E$100),2,FALSE)</f>
        <v>3156</v>
      </c>
      <c r="F40" s="25">
        <f>VLOOKUP(B40,CHOOSE({1,2},agix_holdings_raw!$B$1:$B$99,agix_holdings_raw!$F$1:$F$100),2,FALSE)</f>
        <v>530524</v>
      </c>
    </row>
    <row r="41" spans="1:6" x14ac:dyDescent="0.25">
      <c r="A41" s="20">
        <v>39</v>
      </c>
      <c r="B41" s="20" t="s">
        <v>40</v>
      </c>
      <c r="C41" s="20">
        <f>VLOOKUP(B41,agix_holdings_raw!$B$1:$C$99,2,FALSE)</f>
        <v>1.1000000000000001</v>
      </c>
      <c r="D41" s="24" t="s">
        <v>39</v>
      </c>
      <c r="E41" s="25">
        <f>VLOOKUP(B41,CHOOSE({1,2},agix_holdings_raw!$B$1:$B$99,agix_holdings_raw!$E$1:$E$100),2,FALSE)</f>
        <v>14720</v>
      </c>
      <c r="F41" s="25">
        <f>VLOOKUP(B41,CHOOSE({1,2},agix_holdings_raw!$B$1:$B$99,agix_holdings_raw!$F$1:$F$100),2,FALSE)</f>
        <v>612352</v>
      </c>
    </row>
    <row r="42" spans="1:6" x14ac:dyDescent="0.25">
      <c r="A42" s="20">
        <v>40</v>
      </c>
      <c r="B42" s="20" t="s">
        <v>26</v>
      </c>
      <c r="C42" s="20">
        <f>VLOOKUP(B42,agix_holdings_raw!$B$1:$C$99,2,FALSE)</f>
        <v>1.03</v>
      </c>
      <c r="D42" s="24" t="s">
        <v>25</v>
      </c>
      <c r="E42" s="25">
        <f>VLOOKUP(B42,CHOOSE({1,2},agix_holdings_raw!$B$1:$B$99,agix_holdings_raw!$E$1:$E$100),2,FALSE)</f>
        <v>33965</v>
      </c>
      <c r="F42" s="25">
        <f>VLOOKUP(B42,CHOOSE({1,2},agix_holdings_raw!$B$1:$B$99,agix_holdings_raw!$F$1:$F$100),2,FALSE)</f>
        <v>575027</v>
      </c>
    </row>
    <row r="43" spans="1:6" x14ac:dyDescent="0.25">
      <c r="A43" s="20">
        <v>41</v>
      </c>
      <c r="B43" s="20" t="s">
        <v>78</v>
      </c>
      <c r="C43" s="20">
        <f>VLOOKUP(B43,agix_holdings_raw!$B$1:$C$99,2,FALSE)</f>
        <v>0.99</v>
      </c>
      <c r="D43" s="24" t="s">
        <v>77</v>
      </c>
      <c r="E43" s="25">
        <f>VLOOKUP(B43,CHOOSE({1,2},agix_holdings_raw!$B$1:$B$99,agix_holdings_raw!$E$1:$E$100),2,FALSE)</f>
        <v>892</v>
      </c>
      <c r="F43" s="25">
        <f>VLOOKUP(B43,CHOOSE({1,2},agix_holdings_raw!$B$1:$B$99,agix_holdings_raw!$F$1:$F$100),2,FALSE)</f>
        <v>553330</v>
      </c>
    </row>
    <row r="44" spans="1:6" x14ac:dyDescent="0.25">
      <c r="A44" s="20">
        <v>42</v>
      </c>
      <c r="B44" s="20" t="s">
        <v>107</v>
      </c>
      <c r="C44" s="20">
        <f>VLOOKUP(B44,agix_holdings_raw!$B$1:$C$99,2,FALSE)</f>
        <v>0.79</v>
      </c>
      <c r="D44" s="24" t="s">
        <v>19</v>
      </c>
      <c r="E44" s="25">
        <f>VLOOKUP(B44,CHOOSE({1,2},agix_holdings_raw!$B$1:$B$99,agix_holdings_raw!$E$1:$E$100),2,FALSE)</f>
        <v>3256</v>
      </c>
      <c r="F44" s="25">
        <f>VLOOKUP(B44,CHOOSE({1,2},agix_holdings_raw!$B$1:$B$99,agix_holdings_raw!$F$1:$F$100),2,FALSE)</f>
        <v>441416</v>
      </c>
    </row>
    <row r="45" spans="1:6" x14ac:dyDescent="0.25">
      <c r="A45" s="20">
        <v>43</v>
      </c>
      <c r="B45" s="20" t="s">
        <v>108</v>
      </c>
      <c r="C45" s="20">
        <f>VLOOKUP(B45,agix_holdings_raw!$B$1:$C$99,2,FALSE)</f>
        <v>0.82</v>
      </c>
      <c r="D45" s="24" t="s">
        <v>148</v>
      </c>
      <c r="E45" s="25">
        <f>VLOOKUP(B45,CHOOSE({1,2},agix_holdings_raw!$B$1:$B$99,agix_holdings_raw!$E$1:$E$100),2,FALSE)</f>
        <v>10000</v>
      </c>
      <c r="F45" s="25">
        <f>VLOOKUP(B45,CHOOSE({1,2},agix_holdings_raw!$B$1:$B$99,agix_holdings_raw!$F$1:$F$100),2,FALSE)</f>
        <v>455784</v>
      </c>
    </row>
    <row r="46" spans="1:6" x14ac:dyDescent="0.25">
      <c r="A46" s="20">
        <v>44</v>
      </c>
      <c r="B46" s="20" t="s">
        <v>135</v>
      </c>
      <c r="C46" s="20">
        <f>VLOOKUP(B46,agix_holdings_raw!$B$1:$C$99,2,FALSE)</f>
        <v>2.5099999999999998</v>
      </c>
      <c r="D46" s="20" t="s">
        <v>133</v>
      </c>
      <c r="E46" s="25">
        <f>VLOOKUP(B46,CHOOSE({1,2},agix_holdings_raw!$B$1:$B$99,agix_holdings_raw!$E$1:$E$100),2,FALSE)</f>
        <v>1183</v>
      </c>
      <c r="F46" s="25">
        <f>VLOOKUP(B46,CHOOSE({1,2},agix_holdings_raw!$B$1:$B$99,agix_holdings_raw!$F$1:$F$100),2,FALSE)</f>
        <v>1396378</v>
      </c>
    </row>
    <row r="47" spans="1:6" x14ac:dyDescent="0.25">
      <c r="A47" s="20">
        <v>45</v>
      </c>
      <c r="B47" s="20" t="s">
        <v>137</v>
      </c>
      <c r="C47" s="20">
        <f>VLOOKUP(B47,agix_holdings_raw!$B$1:$C$99,2,FALSE)</f>
        <v>2.09</v>
      </c>
      <c r="D47" s="20" t="s">
        <v>136</v>
      </c>
      <c r="E47" s="25">
        <f>VLOOKUP(B47,CHOOSE({1,2},agix_holdings_raw!$B$1:$B$99,agix_holdings_raw!$E$1:$E$100),2,FALSE)</f>
        <v>9627</v>
      </c>
      <c r="F47" s="25">
        <f>VLOOKUP(B47,CHOOSE({1,2},agix_holdings_raw!$B$1:$B$99,agix_holdings_raw!$F$1:$F$100),2,FALSE)</f>
        <v>1165637</v>
      </c>
    </row>
    <row r="48" spans="1:6" x14ac:dyDescent="0.25">
      <c r="A48" s="20">
        <v>46</v>
      </c>
      <c r="B48" s="20" t="s">
        <v>139</v>
      </c>
      <c r="C48" s="20">
        <f>VLOOKUP(B48,agix_holdings_raw!$B$1:$C$99,2,FALSE)</f>
        <v>1.77</v>
      </c>
      <c r="D48" s="20" t="s">
        <v>138</v>
      </c>
      <c r="E48" s="25">
        <f>VLOOKUP(B48,CHOOSE({1,2},agix_holdings_raw!$B$1:$B$99,agix_holdings_raw!$E$1:$E$100),2,FALSE)</f>
        <v>8043</v>
      </c>
      <c r="F48" s="25">
        <f>VLOOKUP(B48,CHOOSE({1,2},agix_holdings_raw!$B$1:$B$99,agix_holdings_raw!$F$1:$F$100),2,FALSE)</f>
        <v>984383</v>
      </c>
    </row>
    <row r="49" spans="1:6" x14ac:dyDescent="0.25">
      <c r="A49" s="20">
        <v>47</v>
      </c>
      <c r="B49" s="20" t="s">
        <v>141</v>
      </c>
      <c r="C49" s="20">
        <f>VLOOKUP(B49,agix_holdings_raw!$B$1:$C$99,2,FALSE)</f>
        <v>1.32</v>
      </c>
      <c r="D49" s="20" t="s">
        <v>140</v>
      </c>
      <c r="E49" s="25">
        <f>VLOOKUP(B49,CHOOSE({1,2},agix_holdings_raw!$B$1:$B$99,agix_holdings_raw!$E$1:$E$100),2,FALSE)</f>
        <v>4269</v>
      </c>
      <c r="F49" s="25">
        <f>VLOOKUP(B49,CHOOSE({1,2},agix_holdings_raw!$B$1:$B$99,agix_holdings_raw!$F$1:$F$100),2,FALSE)</f>
        <v>735976</v>
      </c>
    </row>
    <row r="50" spans="1:6" x14ac:dyDescent="0.25">
      <c r="A50" s="20">
        <v>48</v>
      </c>
      <c r="B50" s="21" t="s">
        <v>143</v>
      </c>
      <c r="C50" s="20">
        <f>VLOOKUP(B50,agix_holdings_raw!$B$1:$C$99,2,FALSE)</f>
        <v>1.23</v>
      </c>
      <c r="D50" s="20" t="s">
        <v>142</v>
      </c>
      <c r="E50" s="25">
        <f>VLOOKUP(B50,CHOOSE({1,2},agix_holdings_raw!$B$1:$B$99,agix_holdings_raw!$E$1:$E$100),2,FALSE)</f>
        <v>4025</v>
      </c>
      <c r="F50" s="25">
        <f>VLOOKUP(B50,CHOOSE({1,2},agix_holdings_raw!$B$1:$B$99,agix_holdings_raw!$F$1:$F$100),2,FALSE)</f>
        <v>687832</v>
      </c>
    </row>
    <row r="51" spans="1:6" x14ac:dyDescent="0.25">
      <c r="A51" s="20">
        <v>49</v>
      </c>
      <c r="B51" s="21" t="s">
        <v>145</v>
      </c>
      <c r="C51" s="20">
        <f>VLOOKUP(B51,agix_holdings_raw!$B$1:$C$99,2,FALSE)</f>
        <v>0.82</v>
      </c>
      <c r="D51" s="20" t="s">
        <v>144</v>
      </c>
      <c r="E51" s="25">
        <f>VLOOKUP(B51,CHOOSE({1,2},agix_holdings_raw!$B$1:$B$99,agix_holdings_raw!$E$1:$E$100),2,FALSE)</f>
        <v>6536</v>
      </c>
      <c r="F51" s="25">
        <f>VLOOKUP(B51,CHOOSE({1,2},agix_holdings_raw!$B$1:$B$99,agix_holdings_raw!$F$1:$F$100),2,FALSE)</f>
        <v>456866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D730-C56E-47B6-A743-EC87759629A8}">
  <dimension ref="A1:F50"/>
  <sheetViews>
    <sheetView workbookViewId="0">
      <selection activeCell="D49" sqref="D49"/>
    </sheetView>
  </sheetViews>
  <sheetFormatPr defaultRowHeight="14" x14ac:dyDescent="0.25"/>
  <cols>
    <col min="1" max="1" width="8.7265625" style="1"/>
    <col min="2" max="2" width="29.6328125" style="1" customWidth="1"/>
    <col min="3" max="3" width="24.90625" style="1" customWidth="1"/>
    <col min="4" max="4" width="19.7265625" style="1" customWidth="1"/>
    <col min="5" max="5" width="24.08984375" style="1" customWidth="1"/>
    <col min="6" max="6" width="17.08984375" style="1" customWidth="1"/>
    <col min="7" max="16384" width="8.7265625" style="1"/>
  </cols>
  <sheetData>
    <row r="1" spans="1:6" x14ac:dyDescent="0.25">
      <c r="A1" s="1" t="s">
        <v>91</v>
      </c>
      <c r="B1" s="1" t="s">
        <v>92</v>
      </c>
      <c r="C1" s="1" t="s">
        <v>93</v>
      </c>
      <c r="D1" s="1" t="s">
        <v>0</v>
      </c>
      <c r="E1" s="1" t="s">
        <v>94</v>
      </c>
      <c r="F1" s="1" t="s">
        <v>95</v>
      </c>
    </row>
    <row r="2" spans="1:6" x14ac:dyDescent="0.25">
      <c r="A2" s="1">
        <v>1</v>
      </c>
      <c r="B2" s="1" t="s">
        <v>46</v>
      </c>
      <c r="C2" s="1">
        <v>5.69</v>
      </c>
      <c r="D2" s="1" t="s">
        <v>45</v>
      </c>
      <c r="E2" s="2">
        <v>4160</v>
      </c>
      <c r="F2" s="2">
        <v>3169213</v>
      </c>
    </row>
    <row r="3" spans="1:6" x14ac:dyDescent="0.25">
      <c r="A3" s="1">
        <v>2</v>
      </c>
      <c r="B3" s="1" t="s">
        <v>50</v>
      </c>
      <c r="C3" s="1">
        <v>5.51</v>
      </c>
      <c r="D3" s="1" t="s">
        <v>49</v>
      </c>
      <c r="E3" s="2">
        <v>5899</v>
      </c>
      <c r="F3" s="2">
        <v>3072435</v>
      </c>
    </row>
    <row r="4" spans="1:6" x14ac:dyDescent="0.25">
      <c r="A4" s="1">
        <v>3</v>
      </c>
      <c r="B4" s="1" t="s">
        <v>16</v>
      </c>
      <c r="C4" s="1">
        <v>4.13</v>
      </c>
      <c r="D4" s="1" t="s">
        <v>14</v>
      </c>
      <c r="E4" s="2">
        <v>10315</v>
      </c>
      <c r="F4" s="2">
        <v>2301586</v>
      </c>
    </row>
    <row r="5" spans="1:6" x14ac:dyDescent="0.25">
      <c r="A5" s="1">
        <v>4</v>
      </c>
      <c r="B5" s="1" t="s">
        <v>60</v>
      </c>
      <c r="C5" s="1">
        <v>3.92</v>
      </c>
      <c r="D5" s="1" t="s">
        <v>59</v>
      </c>
      <c r="E5" s="2">
        <v>12088</v>
      </c>
      <c r="F5" s="2">
        <v>2185148</v>
      </c>
    </row>
    <row r="6" spans="1:6" x14ac:dyDescent="0.25">
      <c r="A6" s="1">
        <v>5</v>
      </c>
      <c r="B6" s="1" t="s">
        <v>38</v>
      </c>
      <c r="C6" s="1">
        <v>3.4</v>
      </c>
      <c r="D6" s="1" t="s">
        <v>149</v>
      </c>
      <c r="E6" s="2">
        <v>9628</v>
      </c>
      <c r="F6" s="2">
        <v>1892095</v>
      </c>
    </row>
    <row r="7" spans="1:6" x14ac:dyDescent="0.25">
      <c r="A7" s="1">
        <v>6</v>
      </c>
      <c r="B7" s="1" t="s">
        <v>58</v>
      </c>
      <c r="C7" s="1">
        <v>2.85</v>
      </c>
      <c r="D7" s="1" t="s">
        <v>57</v>
      </c>
      <c r="E7" s="2">
        <v>1819</v>
      </c>
      <c r="F7" s="2">
        <v>1590024</v>
      </c>
    </row>
    <row r="8" spans="1:6" x14ac:dyDescent="0.25">
      <c r="A8" s="1">
        <v>7</v>
      </c>
      <c r="B8" s="1" t="s">
        <v>103</v>
      </c>
      <c r="C8" s="1">
        <v>2.78</v>
      </c>
      <c r="D8" s="1" t="s">
        <v>33</v>
      </c>
      <c r="E8" s="2">
        <v>3968</v>
      </c>
      <c r="F8" s="2">
        <v>1550853</v>
      </c>
    </row>
    <row r="9" spans="1:6" x14ac:dyDescent="0.25">
      <c r="A9" s="1">
        <v>10</v>
      </c>
      <c r="B9" s="1" t="s">
        <v>96</v>
      </c>
      <c r="C9" s="1">
        <v>2.52</v>
      </c>
      <c r="D9" s="1" t="s">
        <v>65</v>
      </c>
      <c r="E9" s="2">
        <v>7715</v>
      </c>
      <c r="F9" s="2">
        <v>1405673</v>
      </c>
    </row>
    <row r="10" spans="1:6" x14ac:dyDescent="0.25">
      <c r="A10" s="1">
        <v>11</v>
      </c>
      <c r="B10" s="1" t="s">
        <v>10</v>
      </c>
      <c r="C10" s="1">
        <v>2.52</v>
      </c>
      <c r="D10" s="1" t="s">
        <v>9</v>
      </c>
      <c r="E10" s="2">
        <v>6386</v>
      </c>
      <c r="F10" s="2">
        <v>1405112</v>
      </c>
    </row>
    <row r="11" spans="1:6" x14ac:dyDescent="0.25">
      <c r="A11" s="1">
        <v>12</v>
      </c>
      <c r="B11" s="1" t="s">
        <v>150</v>
      </c>
      <c r="C11" s="1">
        <v>2.5099999999999998</v>
      </c>
      <c r="D11" s="1" t="s">
        <v>151</v>
      </c>
      <c r="E11" s="2">
        <v>1183</v>
      </c>
      <c r="F11" s="2">
        <v>1396378</v>
      </c>
    </row>
    <row r="12" spans="1:6" x14ac:dyDescent="0.25">
      <c r="A12" s="1">
        <v>13</v>
      </c>
      <c r="B12" s="1" t="s">
        <v>84</v>
      </c>
      <c r="C12" s="1">
        <v>2.4700000000000002</v>
      </c>
      <c r="D12" s="1" t="s">
        <v>83</v>
      </c>
      <c r="E12" s="2">
        <v>4271</v>
      </c>
      <c r="F12" s="2">
        <v>1376415</v>
      </c>
    </row>
    <row r="13" spans="1:6" x14ac:dyDescent="0.25">
      <c r="A13" s="1">
        <v>14</v>
      </c>
      <c r="B13" s="1" t="s">
        <v>28</v>
      </c>
      <c r="C13" s="1">
        <v>2.3199999999999998</v>
      </c>
      <c r="D13" s="1" t="s">
        <v>27</v>
      </c>
      <c r="E13" s="2">
        <v>5358</v>
      </c>
      <c r="F13" s="2">
        <v>1290635</v>
      </c>
    </row>
    <row r="14" spans="1:6" x14ac:dyDescent="0.25">
      <c r="A14" s="1">
        <v>15</v>
      </c>
      <c r="B14" s="1" t="s">
        <v>62</v>
      </c>
      <c r="C14" s="1">
        <v>2.2799999999999998</v>
      </c>
      <c r="D14" s="1" t="s">
        <v>61</v>
      </c>
      <c r="E14" s="2">
        <v>5104</v>
      </c>
      <c r="F14" s="2">
        <v>1272887</v>
      </c>
    </row>
    <row r="15" spans="1:6" x14ac:dyDescent="0.25">
      <c r="A15" s="1">
        <v>16</v>
      </c>
      <c r="B15" s="1" t="s">
        <v>24</v>
      </c>
      <c r="C15" s="1">
        <v>2.2799999999999998</v>
      </c>
      <c r="D15" s="1" t="s">
        <v>23</v>
      </c>
      <c r="E15" s="2">
        <v>4184</v>
      </c>
      <c r="F15" s="2">
        <v>1270932</v>
      </c>
    </row>
    <row r="16" spans="1:6" x14ac:dyDescent="0.25">
      <c r="A16" s="1">
        <v>17</v>
      </c>
      <c r="B16" s="1" t="s">
        <v>54</v>
      </c>
      <c r="C16" s="1">
        <v>2.21</v>
      </c>
      <c r="D16" s="1" t="s">
        <v>53</v>
      </c>
      <c r="E16" s="2">
        <v>18845</v>
      </c>
      <c r="F16" s="2">
        <v>1230767</v>
      </c>
    </row>
    <row r="17" spans="1:6" x14ac:dyDescent="0.25">
      <c r="A17" s="1">
        <v>18</v>
      </c>
      <c r="B17" s="1" t="s">
        <v>72</v>
      </c>
      <c r="C17" s="1">
        <v>2.2000000000000002</v>
      </c>
      <c r="D17" s="1" t="s">
        <v>71</v>
      </c>
      <c r="E17" s="2">
        <v>4144</v>
      </c>
      <c r="F17" s="2">
        <v>1226969</v>
      </c>
    </row>
    <row r="18" spans="1:6" x14ac:dyDescent="0.25">
      <c r="A18" s="1">
        <v>19</v>
      </c>
      <c r="B18" s="1" t="s">
        <v>98</v>
      </c>
      <c r="C18" s="1">
        <v>2.14</v>
      </c>
      <c r="D18" s="1" t="s">
        <v>5</v>
      </c>
      <c r="E18" s="2">
        <v>30000</v>
      </c>
      <c r="F18" s="2">
        <v>1190757</v>
      </c>
    </row>
    <row r="19" spans="1:6" x14ac:dyDescent="0.25">
      <c r="A19" s="1">
        <v>20</v>
      </c>
      <c r="B19" s="1" t="s">
        <v>152</v>
      </c>
      <c r="C19" s="1">
        <v>2.09</v>
      </c>
      <c r="D19" s="1" t="s">
        <v>153</v>
      </c>
      <c r="E19" s="2">
        <v>9627</v>
      </c>
      <c r="F19" s="2">
        <v>1165637</v>
      </c>
    </row>
    <row r="20" spans="1:6" x14ac:dyDescent="0.25">
      <c r="A20" s="1">
        <v>21</v>
      </c>
      <c r="B20" s="1" t="s">
        <v>82</v>
      </c>
      <c r="C20" s="1">
        <v>1.94</v>
      </c>
      <c r="D20" s="1" t="s">
        <v>81</v>
      </c>
      <c r="E20" s="2">
        <v>18438</v>
      </c>
      <c r="F20" s="2">
        <v>1083048</v>
      </c>
    </row>
    <row r="21" spans="1:6" x14ac:dyDescent="0.25">
      <c r="A21" s="1">
        <v>22</v>
      </c>
      <c r="B21" s="1" t="s">
        <v>32</v>
      </c>
      <c r="C21" s="1">
        <v>1.85</v>
      </c>
      <c r="D21" s="1" t="s">
        <v>31</v>
      </c>
      <c r="E21" s="2">
        <v>2358</v>
      </c>
      <c r="F21" s="2">
        <v>1031248</v>
      </c>
    </row>
    <row r="22" spans="1:6" x14ac:dyDescent="0.25">
      <c r="A22" s="1">
        <v>23</v>
      </c>
      <c r="B22" s="1" t="s">
        <v>13</v>
      </c>
      <c r="C22" s="1">
        <v>1.81</v>
      </c>
      <c r="D22" s="1" t="s">
        <v>11</v>
      </c>
      <c r="E22" s="2">
        <v>2988</v>
      </c>
      <c r="F22" s="2">
        <v>1010751</v>
      </c>
    </row>
    <row r="23" spans="1:6" x14ac:dyDescent="0.25">
      <c r="A23" s="1">
        <v>24</v>
      </c>
      <c r="B23" s="1" t="s">
        <v>99</v>
      </c>
      <c r="C23" s="1">
        <v>1.78</v>
      </c>
      <c r="D23" s="1" t="s">
        <v>29</v>
      </c>
      <c r="E23" s="2">
        <v>7291</v>
      </c>
      <c r="F23" s="2">
        <v>994347</v>
      </c>
    </row>
    <row r="24" spans="1:6" x14ac:dyDescent="0.25">
      <c r="A24" s="1">
        <v>25</v>
      </c>
      <c r="B24" s="1" t="s">
        <v>76</v>
      </c>
      <c r="C24" s="1">
        <v>1.78</v>
      </c>
      <c r="D24" s="1" t="s">
        <v>75</v>
      </c>
      <c r="E24" s="2">
        <v>4816</v>
      </c>
      <c r="F24" s="2">
        <v>994022</v>
      </c>
    </row>
    <row r="25" spans="1:6" x14ac:dyDescent="0.25">
      <c r="A25" s="1">
        <v>26</v>
      </c>
      <c r="B25" s="1" t="s">
        <v>154</v>
      </c>
      <c r="C25" s="1">
        <v>1.77</v>
      </c>
      <c r="D25" s="1" t="s">
        <v>155</v>
      </c>
      <c r="E25" s="2">
        <v>8043</v>
      </c>
      <c r="F25" s="2">
        <v>984383</v>
      </c>
    </row>
    <row r="26" spans="1:6" x14ac:dyDescent="0.25">
      <c r="A26" s="1">
        <v>27</v>
      </c>
      <c r="B26" s="1" t="s">
        <v>102</v>
      </c>
      <c r="C26" s="1">
        <v>1.75</v>
      </c>
      <c r="D26" s="1" t="s">
        <v>41</v>
      </c>
      <c r="E26" s="2">
        <v>28131</v>
      </c>
      <c r="F26" s="2">
        <v>972770</v>
      </c>
    </row>
    <row r="27" spans="1:6" x14ac:dyDescent="0.25">
      <c r="A27" s="1">
        <v>28</v>
      </c>
      <c r="B27" s="1" t="s">
        <v>56</v>
      </c>
      <c r="C27" s="1">
        <v>1.66</v>
      </c>
      <c r="D27" s="1" t="s">
        <v>55</v>
      </c>
      <c r="E27" s="2">
        <v>4399</v>
      </c>
      <c r="F27" s="2">
        <v>925726</v>
      </c>
    </row>
    <row r="28" spans="1:6" x14ac:dyDescent="0.25">
      <c r="A28" s="1">
        <v>29</v>
      </c>
      <c r="B28" s="1" t="s">
        <v>97</v>
      </c>
      <c r="C28" s="1">
        <v>1.66</v>
      </c>
      <c r="D28" s="1" t="s">
        <v>69</v>
      </c>
      <c r="E28" s="2">
        <v>7123</v>
      </c>
      <c r="F28" s="2">
        <v>923354</v>
      </c>
    </row>
    <row r="29" spans="1:6" x14ac:dyDescent="0.25">
      <c r="A29" s="1">
        <v>30</v>
      </c>
      <c r="B29" s="1" t="s">
        <v>36</v>
      </c>
      <c r="C29" s="1">
        <v>1.55</v>
      </c>
      <c r="D29" s="1" t="s">
        <v>35</v>
      </c>
      <c r="E29" s="2">
        <v>11300</v>
      </c>
      <c r="F29" s="2">
        <v>862981</v>
      </c>
    </row>
    <row r="30" spans="1:6" x14ac:dyDescent="0.25">
      <c r="A30" s="1">
        <v>31</v>
      </c>
      <c r="B30" s="1" t="s">
        <v>100</v>
      </c>
      <c r="C30" s="1">
        <v>1.47</v>
      </c>
      <c r="D30" s="1" t="s">
        <v>73</v>
      </c>
      <c r="E30" s="2">
        <v>5438</v>
      </c>
      <c r="F30" s="2">
        <v>820135</v>
      </c>
    </row>
    <row r="31" spans="1:6" x14ac:dyDescent="0.25">
      <c r="A31" s="1">
        <v>32</v>
      </c>
      <c r="B31" s="1" t="s">
        <v>4</v>
      </c>
      <c r="C31" s="1">
        <v>1.39</v>
      </c>
      <c r="D31" s="1" t="s">
        <v>3</v>
      </c>
      <c r="E31" s="2">
        <v>4071</v>
      </c>
      <c r="F31" s="2">
        <v>772536</v>
      </c>
    </row>
    <row r="32" spans="1:6" x14ac:dyDescent="0.25">
      <c r="A32" s="1">
        <v>33</v>
      </c>
      <c r="B32" s="1" t="s">
        <v>156</v>
      </c>
      <c r="C32" s="1">
        <v>1.32</v>
      </c>
      <c r="D32" s="1" t="s">
        <v>157</v>
      </c>
      <c r="E32" s="2">
        <v>4269</v>
      </c>
      <c r="F32" s="2">
        <v>735976</v>
      </c>
    </row>
    <row r="33" spans="1:6" x14ac:dyDescent="0.25">
      <c r="A33" s="1">
        <v>34</v>
      </c>
      <c r="B33" s="1" t="s">
        <v>44</v>
      </c>
      <c r="C33" s="1">
        <v>1.25</v>
      </c>
      <c r="D33" s="1" t="s">
        <v>43</v>
      </c>
      <c r="E33" s="2">
        <v>3049</v>
      </c>
      <c r="F33" s="2">
        <v>694745</v>
      </c>
    </row>
    <row r="34" spans="1:6" x14ac:dyDescent="0.25">
      <c r="A34" s="1">
        <v>35</v>
      </c>
      <c r="B34" s="1" t="s">
        <v>143</v>
      </c>
      <c r="C34" s="1">
        <v>1.23</v>
      </c>
      <c r="D34" s="1" t="s">
        <v>158</v>
      </c>
      <c r="E34" s="2">
        <v>4025</v>
      </c>
      <c r="F34" s="2">
        <v>687832</v>
      </c>
    </row>
    <row r="35" spans="1:6" x14ac:dyDescent="0.25">
      <c r="A35" s="1">
        <v>36</v>
      </c>
      <c r="B35" s="1" t="s">
        <v>104</v>
      </c>
      <c r="C35" s="1">
        <v>1.22</v>
      </c>
      <c r="D35" s="1" t="s">
        <v>87</v>
      </c>
      <c r="E35" s="2">
        <v>3081</v>
      </c>
      <c r="F35" s="2">
        <v>680839</v>
      </c>
    </row>
    <row r="36" spans="1:6" x14ac:dyDescent="0.25">
      <c r="A36" s="1">
        <v>37</v>
      </c>
      <c r="B36" s="1" t="s">
        <v>106</v>
      </c>
      <c r="C36" s="1">
        <v>1.19</v>
      </c>
      <c r="D36" s="1" t="s">
        <v>67</v>
      </c>
      <c r="E36" s="2">
        <v>11432</v>
      </c>
      <c r="F36" s="2">
        <v>660884</v>
      </c>
    </row>
    <row r="37" spans="1:6" x14ac:dyDescent="0.25">
      <c r="A37" s="1">
        <v>38</v>
      </c>
      <c r="B37" s="1" t="s">
        <v>22</v>
      </c>
      <c r="C37" s="1">
        <v>1.1599999999999999</v>
      </c>
      <c r="D37" s="1" t="s">
        <v>159</v>
      </c>
      <c r="E37" s="1">
        <v>911</v>
      </c>
      <c r="F37" s="2">
        <v>646615</v>
      </c>
    </row>
    <row r="38" spans="1:6" x14ac:dyDescent="0.25">
      <c r="A38" s="1">
        <v>39</v>
      </c>
      <c r="B38" s="1" t="s">
        <v>48</v>
      </c>
      <c r="C38" s="1">
        <v>1.1499999999999999</v>
      </c>
      <c r="D38" s="1" t="s">
        <v>47</v>
      </c>
      <c r="E38" s="2">
        <v>8424</v>
      </c>
      <c r="F38" s="2">
        <v>638960</v>
      </c>
    </row>
    <row r="39" spans="1:6" x14ac:dyDescent="0.25">
      <c r="A39" s="1">
        <v>40</v>
      </c>
      <c r="B39" s="1" t="s">
        <v>105</v>
      </c>
      <c r="C39" s="1">
        <v>1.1299999999999999</v>
      </c>
      <c r="D39" s="1" t="s">
        <v>79</v>
      </c>
      <c r="E39" s="2">
        <v>3683</v>
      </c>
      <c r="F39" s="2">
        <v>629793</v>
      </c>
    </row>
    <row r="40" spans="1:6" x14ac:dyDescent="0.25">
      <c r="A40" s="1">
        <v>41</v>
      </c>
      <c r="B40" s="1" t="s">
        <v>101</v>
      </c>
      <c r="C40" s="1">
        <v>1.1200000000000001</v>
      </c>
      <c r="D40" s="1" t="s">
        <v>85</v>
      </c>
      <c r="E40" s="2">
        <v>4492</v>
      </c>
      <c r="F40" s="2">
        <v>626140</v>
      </c>
    </row>
    <row r="41" spans="1:6" x14ac:dyDescent="0.25">
      <c r="A41" s="1">
        <v>42</v>
      </c>
      <c r="B41" s="1" t="s">
        <v>40</v>
      </c>
      <c r="C41" s="1">
        <v>1.1000000000000001</v>
      </c>
      <c r="D41" s="1" t="s">
        <v>39</v>
      </c>
      <c r="E41" s="2">
        <v>14720</v>
      </c>
      <c r="F41" s="2">
        <v>612352</v>
      </c>
    </row>
    <row r="42" spans="1:6" x14ac:dyDescent="0.25">
      <c r="A42" s="1">
        <v>43</v>
      </c>
      <c r="B42" s="1" t="s">
        <v>18</v>
      </c>
      <c r="C42" s="1">
        <v>1.0900000000000001</v>
      </c>
      <c r="D42" s="1" t="s">
        <v>17</v>
      </c>
      <c r="E42" s="2">
        <v>4381</v>
      </c>
      <c r="F42" s="2">
        <v>610186</v>
      </c>
    </row>
    <row r="43" spans="1:6" x14ac:dyDescent="0.25">
      <c r="A43" s="1">
        <v>44</v>
      </c>
      <c r="B43" s="1" t="s">
        <v>90</v>
      </c>
      <c r="C43" s="1">
        <v>1.05</v>
      </c>
      <c r="D43" s="1" t="s">
        <v>89</v>
      </c>
      <c r="E43" s="2">
        <v>2155</v>
      </c>
      <c r="F43" s="2">
        <v>587238</v>
      </c>
    </row>
    <row r="44" spans="1:6" x14ac:dyDescent="0.25">
      <c r="A44" s="1">
        <v>45</v>
      </c>
      <c r="B44" s="1" t="s">
        <v>26</v>
      </c>
      <c r="C44" s="1">
        <v>1.03</v>
      </c>
      <c r="D44" s="1" t="s">
        <v>25</v>
      </c>
      <c r="E44" s="2">
        <v>33965</v>
      </c>
      <c r="F44" s="2">
        <v>575027</v>
      </c>
    </row>
    <row r="45" spans="1:6" x14ac:dyDescent="0.25">
      <c r="A45" s="1">
        <v>46</v>
      </c>
      <c r="B45" s="1" t="s">
        <v>78</v>
      </c>
      <c r="C45" s="1">
        <v>0.99</v>
      </c>
      <c r="D45" s="1" t="s">
        <v>77</v>
      </c>
      <c r="E45" s="1">
        <v>892</v>
      </c>
      <c r="F45" s="2">
        <v>553330</v>
      </c>
    </row>
    <row r="46" spans="1:6" x14ac:dyDescent="0.25">
      <c r="A46" s="1">
        <v>47</v>
      </c>
      <c r="B46" s="1" t="s">
        <v>64</v>
      </c>
      <c r="C46" s="1">
        <v>0.95</v>
      </c>
      <c r="D46" s="1" t="s">
        <v>63</v>
      </c>
      <c r="E46" s="2">
        <v>3156</v>
      </c>
      <c r="F46" s="2">
        <v>530524</v>
      </c>
    </row>
    <row r="47" spans="1:6" x14ac:dyDescent="0.25">
      <c r="A47" s="1">
        <v>48</v>
      </c>
      <c r="B47" s="1" t="s">
        <v>52</v>
      </c>
      <c r="C47" s="1">
        <v>0.9</v>
      </c>
      <c r="D47" s="1" t="s">
        <v>51</v>
      </c>
      <c r="E47" s="2">
        <v>4494</v>
      </c>
      <c r="F47" s="2">
        <v>502744</v>
      </c>
    </row>
    <row r="48" spans="1:6" x14ac:dyDescent="0.25">
      <c r="A48" s="1">
        <v>49</v>
      </c>
      <c r="B48" s="1" t="s">
        <v>145</v>
      </c>
      <c r="C48" s="1">
        <v>0.82</v>
      </c>
      <c r="D48" s="1" t="s">
        <v>160</v>
      </c>
      <c r="E48" s="2">
        <v>6536</v>
      </c>
      <c r="F48" s="2">
        <v>456866</v>
      </c>
    </row>
    <row r="49" spans="1:6" x14ac:dyDescent="0.25">
      <c r="A49" s="1">
        <v>50</v>
      </c>
      <c r="B49" s="1" t="s">
        <v>108</v>
      </c>
      <c r="C49" s="1">
        <v>0.82</v>
      </c>
      <c r="D49" s="1" t="s">
        <v>7</v>
      </c>
      <c r="E49" s="2">
        <v>10000</v>
      </c>
      <c r="F49" s="2">
        <v>455784</v>
      </c>
    </row>
    <row r="50" spans="1:6" x14ac:dyDescent="0.25">
      <c r="A50" s="1">
        <v>51</v>
      </c>
      <c r="B50" s="1" t="s">
        <v>107</v>
      </c>
      <c r="C50" s="1">
        <v>0.79</v>
      </c>
      <c r="D50" s="1" t="s">
        <v>19</v>
      </c>
      <c r="E50" s="2">
        <v>3256</v>
      </c>
      <c r="F50" s="2">
        <v>441416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shares</vt:lpstr>
      <vt:lpstr>agix_holdings</vt:lpstr>
      <vt:lpstr>agix_holdings_raw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Lareina</dc:creator>
  <cp:lastModifiedBy>DONG Jiayang</cp:lastModifiedBy>
  <dcterms:created xsi:type="dcterms:W3CDTF">2024-06-01T05:50:00Z</dcterms:created>
  <dcterms:modified xsi:type="dcterms:W3CDTF">2025-08-14T06:43:24Z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93EE16AC86484D17AEC76EB7EC8C547C_13</vt:lpwstr>
  </property>
  <property fmtid="{D5CDD505-2E9C-101B-9397-08002B2CF9AE}" pid="3" name="KSOProductBuildVer">
    <vt:lpwstr>2052-12.1.0.20784</vt:lpwstr>
  </property>
</Properties>
</file>