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2BA207BD-8301-4D74-9110-54965D6876AA}" xr6:coauthVersionLast="47" xr6:coauthVersionMax="47" xr10:uidLastSave="{00000000-0000-0000-0000-000000000000}"/>
  <bookViews>
    <workbookView xWindow="-98" yWindow="-98" windowWidth="21795" windowHeight="13096" firstSheet="3" activeTab="6" xr2:uid="{3B7A2A11-7063-4B75-97F7-BB53EAB7A810}"/>
  </bookViews>
  <sheets>
    <sheet name="DATABASE" sheetId="1" r:id="rId1"/>
    <sheet name="Unità immobiliari" sheetId="3" r:id="rId2"/>
    <sheet name="Media prezzo vendita" sheetId="4" r:id="rId3"/>
    <sheet name="Media prezzo affitto" sheetId="7" r:id="rId4"/>
    <sheet name="Media superficie e stanze" sheetId="8" r:id="rId5"/>
    <sheet name="Vendite per città" sheetId="9" r:id="rId6"/>
    <sheet name="Resoconto finale" sheetId="10" r:id="rId7"/>
  </sheets>
  <definedNames>
    <definedName name="_xlnm._FilterDatabase" localSheetId="0" hidden="1">DATABASE!$A$1:$I$62</definedName>
    <definedName name="CITTA">DATABASE!$A:$A</definedName>
  </definedNames>
  <calcPr calcId="191029"/>
  <pivotCaches>
    <pivotCache cacheId="6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9" l="1"/>
  <c r="G10" i="9"/>
  <c r="G9" i="9"/>
  <c r="G8" i="9"/>
  <c r="G7" i="9"/>
  <c r="G6" i="9"/>
  <c r="G5" i="9"/>
  <c r="G4" i="9"/>
  <c r="G3" i="9"/>
  <c r="G2" i="9"/>
  <c r="F3" i="9"/>
  <c r="F4" i="9"/>
  <c r="F5" i="9"/>
  <c r="F6" i="9"/>
  <c r="F7" i="9"/>
  <c r="F8" i="9"/>
  <c r="F9" i="9"/>
  <c r="F10" i="9"/>
  <c r="F11" i="9"/>
  <c r="F2" i="9"/>
  <c r="F11" i="8"/>
  <c r="F10" i="8"/>
  <c r="F9" i="8"/>
  <c r="F8" i="8"/>
  <c r="F7" i="8"/>
  <c r="F6" i="8"/>
  <c r="F5" i="8"/>
  <c r="F4" i="8"/>
  <c r="F3" i="8"/>
  <c r="F2" i="8"/>
  <c r="E11" i="8"/>
  <c r="E10" i="8"/>
  <c r="E9" i="8"/>
  <c r="E8" i="8"/>
  <c r="E7" i="8"/>
  <c r="E6" i="8"/>
  <c r="E5" i="8"/>
  <c r="E4" i="8"/>
  <c r="E3" i="8"/>
  <c r="E2" i="8"/>
  <c r="E11" i="7"/>
  <c r="E10" i="7"/>
  <c r="E9" i="7"/>
  <c r="E8" i="7"/>
  <c r="E7" i="7"/>
  <c r="E6" i="7"/>
  <c r="E5" i="7"/>
  <c r="E4" i="7"/>
  <c r="E3" i="7"/>
  <c r="E2" i="7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<sst xmlns="http://schemas.openxmlformats.org/spreadsheetml/2006/main" count="649" uniqueCount="100">
  <si>
    <t>CITTA</t>
  </si>
  <si>
    <t>QUARTIERE</t>
  </si>
  <si>
    <t>TIPOLOGIA</t>
  </si>
  <si>
    <t>PREZZO VENDITA</t>
  </si>
  <si>
    <t>PREZZO AFFITTO</t>
  </si>
  <si>
    <t>SUPERFICIE</t>
  </si>
  <si>
    <t>NUMERO STANZE</t>
  </si>
  <si>
    <t>PREZZO MQ</t>
  </si>
  <si>
    <t>DATA ANNUNCIO</t>
  </si>
  <si>
    <t>Milano</t>
  </si>
  <si>
    <t>Roma</t>
  </si>
  <si>
    <t>Napoli</t>
  </si>
  <si>
    <t>Torino</t>
  </si>
  <si>
    <t>Firenze</t>
  </si>
  <si>
    <t>Bologna</t>
  </si>
  <si>
    <t>Verona</t>
  </si>
  <si>
    <t>Palermo</t>
  </si>
  <si>
    <t>Genova</t>
  </si>
  <si>
    <t>Bari</t>
  </si>
  <si>
    <t>Navigli</t>
  </si>
  <si>
    <t>Brera</t>
  </si>
  <si>
    <t>Bovisa</t>
  </si>
  <si>
    <t>Trastevere</t>
  </si>
  <si>
    <t>Montesacro</t>
  </si>
  <si>
    <t>San Giovanni</t>
  </si>
  <si>
    <t>Vomero</t>
  </si>
  <si>
    <t>Posillipo</t>
  </si>
  <si>
    <t>Centro Storico</t>
  </si>
  <si>
    <t>San Salvario</t>
  </si>
  <si>
    <t>Crocetta</t>
  </si>
  <si>
    <t>Lingotto</t>
  </si>
  <si>
    <t>Campo di Marte</t>
  </si>
  <si>
    <t>Santo Spirito</t>
  </si>
  <si>
    <t>Novoli</t>
  </si>
  <si>
    <t>San Donato</t>
  </si>
  <si>
    <t>Borgo Trento</t>
  </si>
  <si>
    <t>Veronetta</t>
  </si>
  <si>
    <t>Politeama</t>
  </si>
  <si>
    <t>Mondello</t>
  </si>
  <si>
    <t>Albaro</t>
  </si>
  <si>
    <t>Sampierdarena</t>
  </si>
  <si>
    <t>Murat</t>
  </si>
  <si>
    <t>Poggiofranco</t>
  </si>
  <si>
    <t>San Vitale</t>
  </si>
  <si>
    <t>Borgo Panigale</t>
  </si>
  <si>
    <t>San Zeno</t>
  </si>
  <si>
    <t>Kalsa</t>
  </si>
  <si>
    <t>Foce</t>
  </si>
  <si>
    <t>Nervi</t>
  </si>
  <si>
    <t>Carignano</t>
  </si>
  <si>
    <t>Centro</t>
  </si>
  <si>
    <t>Torre a Mare</t>
  </si>
  <si>
    <t>Palese</t>
  </si>
  <si>
    <t>Porta Romana</t>
  </si>
  <si>
    <t>Centrale</t>
  </si>
  <si>
    <t>Isola</t>
  </si>
  <si>
    <t>Testaccio</t>
  </si>
  <si>
    <t>Eur</t>
  </si>
  <si>
    <t>Flaminio</t>
  </si>
  <si>
    <t>Chiaia</t>
  </si>
  <si>
    <t>Fuorigrotta</t>
  </si>
  <si>
    <t>Borgo Vittoria</t>
  </si>
  <si>
    <t>Parella</t>
  </si>
  <si>
    <t>Santa Croce</t>
  </si>
  <si>
    <t>Oltrarno</t>
  </si>
  <si>
    <t>Marconi</t>
  </si>
  <si>
    <t>Borgo Roma</t>
  </si>
  <si>
    <t>Verona Sud</t>
  </si>
  <si>
    <t>Piazza Politeama</t>
  </si>
  <si>
    <t>Castellammare</t>
  </si>
  <si>
    <t>Bari Vecchia</t>
  </si>
  <si>
    <t>Madonnella</t>
  </si>
  <si>
    <t>Appartamento</t>
  </si>
  <si>
    <t>Loft</t>
  </si>
  <si>
    <t>Villa</t>
  </si>
  <si>
    <t>Monolocale</t>
  </si>
  <si>
    <t>Conteggio di QUARTIERE</t>
  </si>
  <si>
    <t>MEDIA VENDITA</t>
  </si>
  <si>
    <t>MILANO</t>
  </si>
  <si>
    <t>ROMA</t>
  </si>
  <si>
    <t>NAPOLI</t>
  </si>
  <si>
    <t>TORINO</t>
  </si>
  <si>
    <t>FIRENZE</t>
  </si>
  <si>
    <t>BOLOGNA</t>
  </si>
  <si>
    <t>VERONA</t>
  </si>
  <si>
    <t>PALERMO</t>
  </si>
  <si>
    <t>GENOVA</t>
  </si>
  <si>
    <t>BARI</t>
  </si>
  <si>
    <t>MEDIA PREZZO AFFITTO</t>
  </si>
  <si>
    <t>ACQUISTATE</t>
  </si>
  <si>
    <t>SI</t>
  </si>
  <si>
    <t>NO</t>
  </si>
  <si>
    <t>MEDIA SUPERFICIE</t>
  </si>
  <si>
    <t>MEDIA STANZE</t>
  </si>
  <si>
    <t>VENDUTE</t>
  </si>
  <si>
    <t>NON VENDUTE</t>
  </si>
  <si>
    <t>TOT CASE</t>
  </si>
  <si>
    <t>MEDIA PREZZO VENDITA</t>
  </si>
  <si>
    <t>CASE VENDUTE</t>
  </si>
  <si>
    <t>CASE NON VENDUTE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</si>
</sst>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7" formatCode="#,##0\ &quot;€&quot;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1" fillId="0" borderId="0" xfId="0" applyNumberFormat="1" applyFont="1"/>
    <xf numFmtId="0" fontId="0" fillId="0" borderId="0" xfId="0" pivotButton="1"/>
    <xf numFmtId="164" fontId="3" fillId="3" borderId="0" xfId="0" applyNumberFormat="1" applyFont="1" applyFill="1"/>
    <xf numFmtId="164" fontId="4" fillId="3" borderId="0" xfId="0" applyNumberFormat="1" applyFont="1" applyFill="1"/>
    <xf numFmtId="164" fontId="5" fillId="3" borderId="0" xfId="0" applyNumberFormat="1" applyFont="1" applyFill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2" fontId="5" fillId="3" borderId="0" xfId="0" applyNumberFormat="1" applyFont="1" applyFill="1"/>
    <xf numFmtId="0" fontId="2" fillId="4" borderId="0" xfId="0" applyFont="1" applyFill="1"/>
    <xf numFmtId="0" fontId="3" fillId="6" borderId="0" xfId="0" applyFont="1" applyFill="1"/>
    <xf numFmtId="0" fontId="2" fillId="5" borderId="0" xfId="0" applyFont="1" applyFill="1"/>
    <xf numFmtId="0" fontId="5" fillId="5" borderId="0" xfId="0" applyFont="1" applyFill="1"/>
    <xf numFmtId="0" fontId="6" fillId="7" borderId="0" xfId="0" applyFont="1" applyFill="1"/>
    <xf numFmtId="0" fontId="6" fillId="2" borderId="0" xfId="0" applyFont="1" applyFill="1"/>
    <xf numFmtId="0" fontId="3" fillId="6" borderId="0" xfId="0" applyNumberFormat="1" applyFont="1" applyFill="1"/>
    <xf numFmtId="0" fontId="3" fillId="5" borderId="0" xfId="0" applyNumberFormat="1" applyFont="1" applyFill="1"/>
    <xf numFmtId="167" fontId="1" fillId="3" borderId="0" xfId="0" applyNumberFormat="1" applyFont="1" applyFill="1"/>
    <xf numFmtId="2" fontId="1" fillId="3" borderId="0" xfId="0" applyNumberFormat="1" applyFont="1" applyFill="1"/>
    <xf numFmtId="2" fontId="0" fillId="3" borderId="0" xfId="0" applyNumberFormat="1" applyFill="1"/>
    <xf numFmtId="0" fontId="1" fillId="3" borderId="0" xfId="0" applyFont="1" applyFill="1"/>
    <xf numFmtId="0" fontId="6" fillId="8" borderId="0" xfId="0" applyFont="1" applyFill="1"/>
  </cellXfs>
  <cellStyles count="1">
    <cellStyle name="Normale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5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#,##0\ &quot;€&quot;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#,##0\ &quot;€&quot;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z val="14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finito.xlsx]Unità immobiliari!Tabella pivot36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Conteggio</a:t>
            </a:r>
            <a:r>
              <a:rPr lang="it-IT" baseline="0"/>
              <a:t> unità immobiliare per città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'Unità immobiliari'!$B$3:$B$4</c:f>
              <c:strCache>
                <c:ptCount val="1"/>
                <c:pt idx="0">
                  <c:v>Appartamento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'Unità immobiliari'!$A$5:$A$14</c:f>
              <c:strCache>
                <c:ptCount val="10"/>
                <c:pt idx="0">
                  <c:v>Bari</c:v>
                </c:pt>
                <c:pt idx="1">
                  <c:v>Bologna</c:v>
                </c:pt>
                <c:pt idx="2">
                  <c:v>Firenze</c:v>
                </c:pt>
                <c:pt idx="3">
                  <c:v>Genova</c:v>
                </c:pt>
                <c:pt idx="4">
                  <c:v>Milano</c:v>
                </c:pt>
                <c:pt idx="5">
                  <c:v>Napoli</c:v>
                </c:pt>
                <c:pt idx="6">
                  <c:v>Palermo</c:v>
                </c:pt>
                <c:pt idx="7">
                  <c:v>Roma</c:v>
                </c:pt>
                <c:pt idx="8">
                  <c:v>Torino</c:v>
                </c:pt>
                <c:pt idx="9">
                  <c:v>Verona</c:v>
                </c:pt>
              </c:strCache>
            </c:strRef>
          </c:cat>
          <c:val>
            <c:numRef>
              <c:f>'Unità immobiliari'!$B$5:$B$14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A-42DC-B04D-5D85FF4B84F1}"/>
            </c:ext>
          </c:extLst>
        </c:ser>
        <c:ser>
          <c:idx val="1"/>
          <c:order val="1"/>
          <c:tx>
            <c:strRef>
              <c:f>'Unità immobiliari'!$C$3:$C$4</c:f>
              <c:strCache>
                <c:ptCount val="1"/>
                <c:pt idx="0">
                  <c:v>Loft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'Unità immobiliari'!$A$5:$A$14</c:f>
              <c:strCache>
                <c:ptCount val="10"/>
                <c:pt idx="0">
                  <c:v>Bari</c:v>
                </c:pt>
                <c:pt idx="1">
                  <c:v>Bologna</c:v>
                </c:pt>
                <c:pt idx="2">
                  <c:v>Firenze</c:v>
                </c:pt>
                <c:pt idx="3">
                  <c:v>Genova</c:v>
                </c:pt>
                <c:pt idx="4">
                  <c:v>Milano</c:v>
                </c:pt>
                <c:pt idx="5">
                  <c:v>Napoli</c:v>
                </c:pt>
                <c:pt idx="6">
                  <c:v>Palermo</c:v>
                </c:pt>
                <c:pt idx="7">
                  <c:v>Roma</c:v>
                </c:pt>
                <c:pt idx="8">
                  <c:v>Torino</c:v>
                </c:pt>
                <c:pt idx="9">
                  <c:v>Verona</c:v>
                </c:pt>
              </c:strCache>
            </c:strRef>
          </c:cat>
          <c:val>
            <c:numRef>
              <c:f>'Unità immobiliari'!$C$5:$C$14</c:f>
              <c:numCache>
                <c:formatCode>General</c:formatCode>
                <c:ptCount val="10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ECA-42DC-B04D-5D85FF4B84F1}"/>
            </c:ext>
          </c:extLst>
        </c:ser>
        <c:ser>
          <c:idx val="2"/>
          <c:order val="2"/>
          <c:tx>
            <c:strRef>
              <c:f>'Unità immobiliari'!$D$3:$D$4</c:f>
              <c:strCache>
                <c:ptCount val="1"/>
                <c:pt idx="0">
                  <c:v>Monolocale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'Unità immobiliari'!$A$5:$A$14</c:f>
              <c:strCache>
                <c:ptCount val="10"/>
                <c:pt idx="0">
                  <c:v>Bari</c:v>
                </c:pt>
                <c:pt idx="1">
                  <c:v>Bologna</c:v>
                </c:pt>
                <c:pt idx="2">
                  <c:v>Firenze</c:v>
                </c:pt>
                <c:pt idx="3">
                  <c:v>Genova</c:v>
                </c:pt>
                <c:pt idx="4">
                  <c:v>Milano</c:v>
                </c:pt>
                <c:pt idx="5">
                  <c:v>Napoli</c:v>
                </c:pt>
                <c:pt idx="6">
                  <c:v>Palermo</c:v>
                </c:pt>
                <c:pt idx="7">
                  <c:v>Roma</c:v>
                </c:pt>
                <c:pt idx="8">
                  <c:v>Torino</c:v>
                </c:pt>
                <c:pt idx="9">
                  <c:v>Verona</c:v>
                </c:pt>
              </c:strCache>
            </c:strRef>
          </c:cat>
          <c:val>
            <c:numRef>
              <c:f>'Unità immobiliari'!$D$5:$D$14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ECA-42DC-B04D-5D85FF4B84F1}"/>
            </c:ext>
          </c:extLst>
        </c:ser>
        <c:ser>
          <c:idx val="3"/>
          <c:order val="3"/>
          <c:tx>
            <c:strRef>
              <c:f>'Unità immobiliari'!$E$3:$E$4</c:f>
              <c:strCache>
                <c:ptCount val="1"/>
                <c:pt idx="0">
                  <c:v>Villa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'Unità immobiliari'!$A$5:$A$14</c:f>
              <c:strCache>
                <c:ptCount val="10"/>
                <c:pt idx="0">
                  <c:v>Bari</c:v>
                </c:pt>
                <c:pt idx="1">
                  <c:v>Bologna</c:v>
                </c:pt>
                <c:pt idx="2">
                  <c:v>Firenze</c:v>
                </c:pt>
                <c:pt idx="3">
                  <c:v>Genova</c:v>
                </c:pt>
                <c:pt idx="4">
                  <c:v>Milano</c:v>
                </c:pt>
                <c:pt idx="5">
                  <c:v>Napoli</c:v>
                </c:pt>
                <c:pt idx="6">
                  <c:v>Palermo</c:v>
                </c:pt>
                <c:pt idx="7">
                  <c:v>Roma</c:v>
                </c:pt>
                <c:pt idx="8">
                  <c:v>Torino</c:v>
                </c:pt>
                <c:pt idx="9">
                  <c:v>Verona</c:v>
                </c:pt>
              </c:strCache>
            </c:strRef>
          </c:cat>
          <c:val>
            <c:numRef>
              <c:f>'Unità immobiliari'!$E$5:$E$14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ECA-42DC-B04D-5D85FF4B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137504"/>
        <c:axId val="2127136064"/>
      </c:barChart>
      <c:catAx>
        <c:axId val="21271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136064"/>
        <c:crosses val="autoZero"/>
        <c:auto val="1"/>
        <c:lblAlgn val="ctr"/>
        <c:lblOffset val="100"/>
        <c:noMultiLvlLbl val="0"/>
      </c:catAx>
      <c:valAx>
        <c:axId val="21271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1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PREZZO </a:t>
            </a:r>
          </a:p>
          <a:p>
            <a:pPr>
              <a:defRPr/>
            </a:pPr>
            <a:r>
              <a:rPr lang="it-IT" baseline="0"/>
              <a:t>VENDITA PER CITTA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'Media prezzo vendita'!$C$1:$C$11</c:f>
              <c:strCache>
                <c:ptCount val="11"/>
                <c:pt idx="0">
                  <c:v>MEDIA VENDITA</c:v>
                </c:pt>
                <c:pt idx="1">
                  <c:v>MILANO</c:v>
                </c:pt>
                <c:pt idx="2">
                  <c:v>ROMA</c:v>
                </c:pt>
                <c:pt idx="3">
                  <c:v>NAPOLI</c:v>
                </c:pt>
                <c:pt idx="4">
                  <c:v>TORINO</c:v>
                </c:pt>
                <c:pt idx="5">
                  <c:v>FIRENZE</c:v>
                </c:pt>
                <c:pt idx="6">
                  <c:v>BOLOGNA</c:v>
                </c:pt>
                <c:pt idx="7">
                  <c:v>VERONA</c:v>
                </c:pt>
                <c:pt idx="8">
                  <c:v>PALERMO</c:v>
                </c:pt>
                <c:pt idx="9">
                  <c:v>GENOVA</c:v>
                </c:pt>
                <c:pt idx="10">
                  <c:v>BARI</c:v>
                </c:pt>
              </c:strCache>
            </c:strRef>
          </c:cat>
          <c:val>
            <c:numRef>
              <c:f>'Media prezzo vendita'!$D$1:$D$11</c:f>
              <c:numCache>
                <c:formatCode>#,##0.00\ "€"</c:formatCode>
                <c:ptCount val="11"/>
                <c:pt idx="1">
                  <c:v>540594.16666666663</c:v>
                </c:pt>
                <c:pt idx="2">
                  <c:v>413045</c:v>
                </c:pt>
                <c:pt idx="3">
                  <c:v>442302</c:v>
                </c:pt>
                <c:pt idx="4">
                  <c:v>242579</c:v>
                </c:pt>
                <c:pt idx="5">
                  <c:v>430044</c:v>
                </c:pt>
                <c:pt idx="6">
                  <c:v>308965.71428571426</c:v>
                </c:pt>
                <c:pt idx="7">
                  <c:v>291930</c:v>
                </c:pt>
                <c:pt idx="8">
                  <c:v>281110</c:v>
                </c:pt>
                <c:pt idx="9">
                  <c:v>352885</c:v>
                </c:pt>
                <c:pt idx="10">
                  <c:v>292289.28571428574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566-9481-503650DC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6684672"/>
        <c:axId val="342674592"/>
        <c:axId val="0"/>
      </c:bar3DChart>
      <c:catAx>
        <c:axId val="11266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674592"/>
        <c:crosses val="autoZero"/>
        <c:auto val="1"/>
        <c:lblAlgn val="ctr"/>
        <c:lblOffset val="100"/>
        <c:noMultiLvlLbl val="0"/>
      </c:catAx>
      <c:valAx>
        <c:axId val="3426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6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PREZZO AFFITTO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prezzo affitto'!$D$1:$D$11</c:f>
              <c:strCache>
                <c:ptCount val="11"/>
                <c:pt idx="0">
                  <c:v>MEDIA PREZZO AFFITTO</c:v>
                </c:pt>
                <c:pt idx="1">
                  <c:v>MILANO</c:v>
                </c:pt>
                <c:pt idx="2">
                  <c:v>ROMA</c:v>
                </c:pt>
                <c:pt idx="3">
                  <c:v>NAPOLI</c:v>
                </c:pt>
                <c:pt idx="4">
                  <c:v>TORINO</c:v>
                </c:pt>
                <c:pt idx="5">
                  <c:v>FIRENZE</c:v>
                </c:pt>
                <c:pt idx="6">
                  <c:v>BOLOGNA</c:v>
                </c:pt>
                <c:pt idx="7">
                  <c:v>VERONA</c:v>
                </c:pt>
                <c:pt idx="8">
                  <c:v>PALERMO</c:v>
                </c:pt>
                <c:pt idx="9">
                  <c:v>GENOVA</c:v>
                </c:pt>
                <c:pt idx="10">
                  <c:v>BARI</c:v>
                </c:pt>
              </c:strCache>
            </c:strRef>
          </c:cat>
          <c:val>
            <c:numRef>
              <c:f>'Media prezzo affitto'!$E$1:$E$11</c:f>
              <c:numCache>
                <c:formatCode>#,##0.00\ "€"</c:formatCode>
                <c:ptCount val="11"/>
                <c:pt idx="1">
                  <c:v>1836.1666666666667</c:v>
                </c:pt>
                <c:pt idx="2">
                  <c:v>1663.3333333333333</c:v>
                </c:pt>
                <c:pt idx="3">
                  <c:v>1657.6</c:v>
                </c:pt>
                <c:pt idx="4">
                  <c:v>1220.4000000000001</c:v>
                </c:pt>
                <c:pt idx="5">
                  <c:v>1876.2</c:v>
                </c:pt>
                <c:pt idx="6">
                  <c:v>1500.7142857142858</c:v>
                </c:pt>
                <c:pt idx="7">
                  <c:v>1444.5714285714287</c:v>
                </c:pt>
                <c:pt idx="8">
                  <c:v>1144.1666666666667</c:v>
                </c:pt>
                <c:pt idx="9">
                  <c:v>1889.1428571428571</c:v>
                </c:pt>
                <c:pt idx="10">
                  <c:v>1447.1428571428571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E-478F-A3EB-FF63E31086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26684192"/>
        <c:axId val="1126685632"/>
      </c:barChart>
      <c:catAx>
        <c:axId val="11266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685632"/>
        <c:crosses val="autoZero"/>
        <c:auto val="1"/>
        <c:lblAlgn val="ctr"/>
        <c:lblOffset val="100"/>
        <c:noMultiLvlLbl val="0"/>
      </c:catAx>
      <c:valAx>
        <c:axId val="1126685632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11266841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superficie e stanze'!$D$2</c:f>
              <c:strCache>
                <c:ptCount val="1"/>
                <c:pt idx="0">
                  <c:v>MILANO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stanze'!$E$2:$F$2</c:f>
              <c:numCache>
                <c:formatCode>0.00</c:formatCode>
                <c:ptCount val="2"/>
                <c:pt idx="0">
                  <c:v>88.333333333333329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9-4AE0-A1A9-25A63AE95F6F}"/>
            </c:ext>
          </c:extLst>
        </c:ser>
        <c:ser>
          <c:idx val="1"/>
          <c:order val="1"/>
          <c:tx>
            <c:strRef>
              <c:f>'Media superficie e stanze'!$D$3</c:f>
              <c:strCache>
                <c:ptCount val="1"/>
                <c:pt idx="0">
                  <c:v>ROMA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stanze'!$E$3:$F$3</c:f>
              <c:numCache>
                <c:formatCode>0.00</c:formatCode>
                <c:ptCount val="2"/>
                <c:pt idx="0">
                  <c:v>84.166666666666671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9-4AE0-A1A9-25A63AE95F6F}"/>
            </c:ext>
          </c:extLst>
        </c:ser>
        <c:ser>
          <c:idx val="2"/>
          <c:order val="2"/>
          <c:tx>
            <c:strRef>
              <c:f>'Media superficie e stanze'!$D$4</c:f>
              <c:strCache>
                <c:ptCount val="1"/>
                <c:pt idx="0">
                  <c:v>NAPOLI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stanze'!$E$4:$F$4</c:f>
              <c:numCache>
                <c:formatCode>0.00</c:formatCode>
                <c:ptCount val="2"/>
                <c:pt idx="0">
                  <c:v>105</c:v>
                </c:pt>
                <c:pt idx="1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9-4AE0-A1A9-25A63AE95F6F}"/>
            </c:ext>
          </c:extLst>
        </c:ser>
        <c:ser>
          <c:idx val="3"/>
          <c:order val="3"/>
          <c:tx>
            <c:strRef>
              <c:f>'Media superficie e stanze'!$D$5</c:f>
              <c:strCache>
                <c:ptCount val="1"/>
                <c:pt idx="0">
                  <c:v>TORINO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stanze'!$E$5:$F$5</c:f>
              <c:numCache>
                <c:formatCode>0.00</c:formatCode>
                <c:ptCount val="2"/>
                <c:pt idx="0">
                  <c:v>95</c:v>
                </c:pt>
                <c:pt idx="1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9-4AE0-A1A9-25A63AE95F6F}"/>
            </c:ext>
          </c:extLst>
        </c:ser>
        <c:ser>
          <c:idx val="4"/>
          <c:order val="4"/>
          <c:tx>
            <c:strRef>
              <c:f>'Media superficie e stanze'!$D$6</c:f>
              <c:strCache>
                <c:ptCount val="1"/>
                <c:pt idx="0">
                  <c:v>FIRENZE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stanze'!$E$6:$F$6</c:f>
              <c:numCache>
                <c:formatCode>0.00</c:formatCode>
                <c:ptCount val="2"/>
                <c:pt idx="0">
                  <c:v>93</c:v>
                </c:pt>
                <c:pt idx="1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9-4AE0-A1A9-25A63AE95F6F}"/>
            </c:ext>
          </c:extLst>
        </c:ser>
        <c:ser>
          <c:idx val="5"/>
          <c:order val="5"/>
          <c:tx>
            <c:strRef>
              <c:f>'Media superficie e stanze'!$D$7</c:f>
              <c:strCache>
                <c:ptCount val="1"/>
                <c:pt idx="0">
                  <c:v>BOLOGNA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stanze'!$E$7:$F$7</c:f>
              <c:numCache>
                <c:formatCode>0.00</c:formatCode>
                <c:ptCount val="2"/>
                <c:pt idx="0">
                  <c:v>87.857142857142861</c:v>
                </c:pt>
                <c:pt idx="1">
                  <c:v>3.1428571428571428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B9-4AE0-A1A9-25A63AE95F6F}"/>
            </c:ext>
          </c:extLst>
        </c:ser>
        <c:ser>
          <c:idx val="6"/>
          <c:order val="6"/>
          <c:tx>
            <c:strRef>
              <c:f>'Media superficie e stanze'!$D$8</c:f>
              <c:strCache>
                <c:ptCount val="1"/>
                <c:pt idx="0">
                  <c:v>VERONA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stanze'!$E$8:$F$8</c:f>
              <c:numCache>
                <c:formatCode>0.00</c:formatCode>
                <c:ptCount val="2"/>
                <c:pt idx="0">
                  <c:v>105.71428571428571</c:v>
                </c:pt>
                <c:pt idx="1">
                  <c:v>3.4285714285714284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B9-4AE0-A1A9-25A63AE95F6F}"/>
            </c:ext>
          </c:extLst>
        </c:ser>
        <c:ser>
          <c:idx val="7"/>
          <c:order val="7"/>
          <c:tx>
            <c:strRef>
              <c:f>'Media superficie e stanze'!$D$9</c:f>
              <c:strCache>
                <c:ptCount val="1"/>
                <c:pt idx="0">
                  <c:v>PALERMO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stanze'!$E$9:$F$9</c:f>
              <c:numCache>
                <c:formatCode>0.00</c:formatCode>
                <c:ptCount val="2"/>
                <c:pt idx="0">
                  <c:v>93.333333333333329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B9-4AE0-A1A9-25A63AE95F6F}"/>
            </c:ext>
          </c:extLst>
        </c:ser>
        <c:ser>
          <c:idx val="8"/>
          <c:order val="8"/>
          <c:tx>
            <c:strRef>
              <c:f>'Media superficie e stanze'!$D$10</c:f>
              <c:strCache>
                <c:ptCount val="1"/>
                <c:pt idx="0">
                  <c:v>GENOVA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stanze'!$E$10:$F$10</c:f>
              <c:numCache>
                <c:formatCode>0.00</c:formatCode>
                <c:ptCount val="2"/>
                <c:pt idx="0">
                  <c:v>121.42857142857143</c:v>
                </c:pt>
                <c:pt idx="1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B9-4AE0-A1A9-25A63AE95F6F}"/>
            </c:ext>
          </c:extLst>
        </c:ser>
        <c:ser>
          <c:idx val="9"/>
          <c:order val="9"/>
          <c:tx>
            <c:strRef>
              <c:f>'Media superficie e stanze'!$D$11</c:f>
              <c:strCache>
                <c:ptCount val="1"/>
                <c:pt idx="0">
                  <c:v>BARI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superficie e stanze'!$E$1:$F$1</c:f>
              <c:strCache>
                <c:ptCount val="2"/>
                <c:pt idx="0">
                  <c:v>MEDIA SUPERFICIE</c:v>
                </c:pt>
                <c:pt idx="1">
                  <c:v>MEDIA STANZE</c:v>
                </c:pt>
              </c:strCache>
            </c:strRef>
          </c:cat>
          <c:val>
            <c:numRef>
              <c:f>'Media superficie e stanze'!$E$11:$F$11</c:f>
              <c:numCache>
                <c:formatCode>0.00</c:formatCode>
                <c:ptCount val="2"/>
                <c:pt idx="0">
                  <c:v>90</c:v>
                </c:pt>
                <c:pt idx="1">
                  <c:v>3.2857142857142856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B9-4AE0-A1A9-25A63AE95F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50475056"/>
        <c:axId val="450477456"/>
      </c:barChart>
      <c:catAx>
        <c:axId val="4504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477456"/>
        <c:crosses val="autoZero"/>
        <c:auto val="1"/>
        <c:lblAlgn val="ctr"/>
        <c:lblOffset val="100"/>
        <c:noMultiLvlLbl val="0"/>
      </c:catAx>
      <c:valAx>
        <c:axId val="4504774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4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47594050743642E-2"/>
          <c:y val="0.19949074074074077"/>
          <c:w val="0.9155301837270341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'Vendite per città'!$E$2</c:f>
              <c:strCache>
                <c:ptCount val="1"/>
                <c:pt idx="0">
                  <c:v>MILANO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città'!$F$2:$H$2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D-4E39-AAA6-CAEB6FE6CD69}"/>
            </c:ext>
          </c:extLst>
        </c:ser>
        <c:ser>
          <c:idx val="1"/>
          <c:order val="1"/>
          <c:tx>
            <c:strRef>
              <c:f>'Vendite per città'!$E$3</c:f>
              <c:strCache>
                <c:ptCount val="1"/>
                <c:pt idx="0">
                  <c:v>ROMA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città'!$F$3:$H$3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D-4E39-AAA6-CAEB6FE6CD69}"/>
            </c:ext>
          </c:extLst>
        </c:ser>
        <c:ser>
          <c:idx val="2"/>
          <c:order val="2"/>
          <c:tx>
            <c:strRef>
              <c:f>'Vendite per città'!$E$4</c:f>
              <c:strCache>
                <c:ptCount val="1"/>
                <c:pt idx="0">
                  <c:v>NAPOLI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città'!$F$4:$H$4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D-4E39-AAA6-CAEB6FE6CD69}"/>
            </c:ext>
          </c:extLst>
        </c:ser>
        <c:ser>
          <c:idx val="3"/>
          <c:order val="3"/>
          <c:tx>
            <c:strRef>
              <c:f>'Vendite per città'!$E$5</c:f>
              <c:strCache>
                <c:ptCount val="1"/>
                <c:pt idx="0">
                  <c:v>TORINO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città'!$F$5:$H$5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D-4E39-AAA6-CAEB6FE6CD69}"/>
            </c:ext>
          </c:extLst>
        </c:ser>
        <c:ser>
          <c:idx val="4"/>
          <c:order val="4"/>
          <c:tx>
            <c:strRef>
              <c:f>'Vendite per città'!$E$6</c:f>
              <c:strCache>
                <c:ptCount val="1"/>
                <c:pt idx="0">
                  <c:v>FIRENZE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città'!$F$6:$H$6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AD-4E39-AAA6-CAEB6FE6CD69}"/>
            </c:ext>
          </c:extLst>
        </c:ser>
        <c:ser>
          <c:idx val="5"/>
          <c:order val="5"/>
          <c:tx>
            <c:strRef>
              <c:f>'Vendite per città'!$E$7</c:f>
              <c:strCache>
                <c:ptCount val="1"/>
                <c:pt idx="0">
                  <c:v>BOLOGNA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città'!$F$7:$H$7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AD-4E39-AAA6-CAEB6FE6CD69}"/>
            </c:ext>
          </c:extLst>
        </c:ser>
        <c:ser>
          <c:idx val="6"/>
          <c:order val="6"/>
          <c:tx>
            <c:strRef>
              <c:f>'Vendite per città'!$E$8</c:f>
              <c:strCache>
                <c:ptCount val="1"/>
                <c:pt idx="0">
                  <c:v>VERONA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città'!$F$8:$H$8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AD-4E39-AAA6-CAEB6FE6CD69}"/>
            </c:ext>
          </c:extLst>
        </c:ser>
        <c:ser>
          <c:idx val="7"/>
          <c:order val="7"/>
          <c:tx>
            <c:strRef>
              <c:f>'Vendite per città'!$E$9</c:f>
              <c:strCache>
                <c:ptCount val="1"/>
                <c:pt idx="0">
                  <c:v>PALERMO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città'!$F$9:$H$9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AD-4E39-AAA6-CAEB6FE6CD69}"/>
            </c:ext>
          </c:extLst>
        </c:ser>
        <c:ser>
          <c:idx val="8"/>
          <c:order val="8"/>
          <c:tx>
            <c:strRef>
              <c:f>'Vendite per città'!$E$10</c:f>
              <c:strCache>
                <c:ptCount val="1"/>
                <c:pt idx="0">
                  <c:v>GENOVA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città'!$F$10:$H$10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AD-4E39-AAA6-CAEB6FE6CD69}"/>
            </c:ext>
          </c:extLst>
        </c:ser>
        <c:ser>
          <c:idx val="9"/>
          <c:order val="9"/>
          <c:tx>
            <c:strRef>
              <c:f>'Vendite per città'!$E$11</c:f>
              <c:strCache>
                <c:ptCount val="1"/>
                <c:pt idx="0">
                  <c:v>BARI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'Vendite per città'!$F$1:$H$1</c:f>
              <c:strCache>
                <c:ptCount val="3"/>
                <c:pt idx="0">
                  <c:v>VENDUTE</c:v>
                </c:pt>
                <c:pt idx="1">
                  <c:v>NON VENDUTE</c:v>
                </c:pt>
                <c:pt idx="2">
                  <c:v>TOT CASE</c:v>
                </c:pt>
              </c:strCache>
            </c:strRef>
          </c:cat>
          <c:val>
            <c:numRef>
              <c:f>'Vendite per città'!$F$11:$H$11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AD-4E39-AAA6-CAEB6FE6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3146944"/>
        <c:axId val="1443147424"/>
      </c:barChart>
      <c:catAx>
        <c:axId val="14431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3147424"/>
        <c:crosses val="autoZero"/>
        <c:auto val="1"/>
        <c:lblAlgn val="ctr"/>
        <c:lblOffset val="100"/>
        <c:noMultiLvlLbl val="0"/>
      </c:catAx>
      <c:valAx>
        <c:axId val="14431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31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822278105289193E-2"/>
          <c:y val="0.81427958147753321"/>
          <c:w val="0.82737450357972264"/>
          <c:h val="0.12795867837297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</xdr:row>
      <xdr:rowOff>47623</xdr:rowOff>
    </xdr:from>
    <xdr:to>
      <xdr:col>16</xdr:col>
      <xdr:colOff>214312</xdr:colOff>
      <xdr:row>26</xdr:row>
      <xdr:rowOff>4763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3B6AD5-C5A5-D80D-B5DA-CB30DD48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33338</xdr:rowOff>
    </xdr:from>
    <xdr:to>
      <xdr:col>16</xdr:col>
      <xdr:colOff>52388</xdr:colOff>
      <xdr:row>24</xdr:row>
      <xdr:rowOff>119063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319F229-318C-6E51-CE6C-A5BE9BB55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166688</xdr:rowOff>
    </xdr:from>
    <xdr:to>
      <xdr:col>18</xdr:col>
      <xdr:colOff>409576</xdr:colOff>
      <xdr:row>24</xdr:row>
      <xdr:rowOff>90488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996BEA-2E6D-9B5F-25A2-315C1183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14287</xdr:rowOff>
    </xdr:from>
    <xdr:to>
      <xdr:col>20</xdr:col>
      <xdr:colOff>428625</xdr:colOff>
      <xdr:row>19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6B5226-BF91-DF41-7416-A5BFD779B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0</xdr:row>
      <xdr:rowOff>119063</xdr:rowOff>
    </xdr:from>
    <xdr:to>
      <xdr:col>19</xdr:col>
      <xdr:colOff>200024</xdr:colOff>
      <xdr:row>20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8611325-8186-A0B1-B271-DE7684D25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" refreshedDate="45560.641446296293" createdVersion="8" refreshedVersion="8" minRefreshableVersion="3" recordCount="61" xr:uid="{32F8C56A-C268-4A63-8196-6B8FF73369C9}">
  <cacheSource type="worksheet">
    <worksheetSource ref="A1:I62" sheet="DATABASE"/>
  </cacheSource>
  <cacheFields count="9">
    <cacheField name="CITTA" numFmtId="0">
      <sharedItems count="10">
        <s v="Milano"/>
        <s v="Roma"/>
        <s v="Napoli"/>
        <s v="Torino"/>
        <s v="Firenze"/>
        <s v="Bologna"/>
        <s v="Verona"/>
        <s v="Palermo"/>
        <s v="Genova"/>
        <s v="Bari"/>
      </sharedItems>
    </cacheField>
    <cacheField name="QUARTIERE" numFmtId="0">
      <sharedItems count="53">
        <s v="Navigli"/>
        <s v="Brera"/>
        <s v="Bovisa"/>
        <s v="Trastevere"/>
        <s v="Montesacro"/>
        <s v="San Giovanni"/>
        <s v="Vomero"/>
        <s v="Posillipo"/>
        <s v="Centro Storico"/>
        <s v="San Salvario"/>
        <s v="Crocetta"/>
        <s v="Lingotto"/>
        <s v="Campo di Marte"/>
        <s v="Santo Spirito"/>
        <s v="Novoli"/>
        <s v="San Donato"/>
        <s v="Borgo Trento"/>
        <s v="Veronetta"/>
        <s v="Politeama"/>
        <s v="Mondello"/>
        <s v="Albaro"/>
        <s v="Sampierdarena"/>
        <s v="Murat"/>
        <s v="Poggiofranco"/>
        <s v="San Vitale"/>
        <s v="San Zeno"/>
        <s v="Kalsa"/>
        <s v="Foce"/>
        <s v="Nervi"/>
        <s v="Carignano"/>
        <s v="Centro"/>
        <s v="Torre a Mare"/>
        <s v="Palese"/>
        <s v="Porta Romana"/>
        <s v="Centrale"/>
        <s v="Isola"/>
        <s v="Testaccio"/>
        <s v="Eur"/>
        <s v="Flaminio"/>
        <s v="Chiaia"/>
        <s v="Fuorigrotta"/>
        <s v="Borgo Vittoria"/>
        <s v="Parella"/>
        <s v="Santa Croce"/>
        <s v="Oltrarno"/>
        <s v="Marconi"/>
        <s v="Borgo Roma"/>
        <s v="Verona Sud"/>
        <s v="Piazza Politeama"/>
        <s v="Castellammare"/>
        <s v="Bari Vecchia"/>
        <s v="Madonnella"/>
        <s v="Borgo Panigale"/>
      </sharedItems>
    </cacheField>
    <cacheField name="TIPOLOGIA" numFmtId="0">
      <sharedItems count="4">
        <s v="Appartamento"/>
        <s v="Loft"/>
        <s v="Villa"/>
        <s v="Monolocale"/>
      </sharedItems>
    </cacheField>
    <cacheField name="PREZZO VENDITA" numFmtId="164">
      <sharedItems containsSemiMixedTypes="0" containsString="0" containsNumber="1" containsInteger="1" minValue="64870" maxValue="1011600"/>
    </cacheField>
    <cacheField name="PREZZO AFFITTO" numFmtId="164">
      <sharedItems containsSemiMixedTypes="0" containsString="0" containsNumber="1" containsInteger="1" minValue="471" maxValue="6000"/>
    </cacheField>
    <cacheField name="SUPERFICIE" numFmtId="0">
      <sharedItems containsSemiMixedTypes="0" containsString="0" containsNumber="1" containsInteger="1" minValue="50" maxValue="250"/>
    </cacheField>
    <cacheField name="NUMERO STANZE" numFmtId="0">
      <sharedItems containsSemiMixedTypes="0" containsString="0" containsNumber="1" containsInteger="1" minValue="1" maxValue="6"/>
    </cacheField>
    <cacheField name="PREZZO MQ" numFmtId="164">
      <sharedItems containsSemiMixedTypes="0" containsString="0" containsNumber="1" containsInteger="1" minValue="998" maxValue="7671"/>
    </cacheField>
    <cacheField name="DATA ANNUNCIO" numFmtId="14">
      <sharedItems containsSemiMixedTypes="0" containsNonDate="0" containsDate="1" containsString="0" minDate="2024-01-02T00:00:00" maxDate="2024-0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n v="318000"/>
    <n v="860"/>
    <n v="80"/>
    <n v="3"/>
    <n v="1075"/>
    <d v="2024-01-10T00:00:00"/>
  </r>
  <r>
    <x v="0"/>
    <x v="1"/>
    <x v="0"/>
    <n v="920000"/>
    <n v="2775"/>
    <n v="120"/>
    <n v="4"/>
    <n v="7671"/>
    <d v="2024-01-15T00:00:00"/>
  </r>
  <r>
    <x v="0"/>
    <x v="2"/>
    <x v="1"/>
    <n v="247000"/>
    <n v="950"/>
    <n v="65"/>
    <n v="2"/>
    <n v="3800"/>
    <d v="2024-02-01T00:00:00"/>
  </r>
  <r>
    <x v="1"/>
    <x v="3"/>
    <x v="0"/>
    <n v="614000"/>
    <n v="2200"/>
    <n v="100"/>
    <n v="4"/>
    <n v="2200"/>
    <d v="2024-01-20T00:00:00"/>
  </r>
  <r>
    <x v="1"/>
    <x v="4"/>
    <x v="0"/>
    <n v="268000"/>
    <n v="1095"/>
    <n v="75"/>
    <n v="3"/>
    <n v="1095"/>
    <d v="2024-02-05T00:00:00"/>
  </r>
  <r>
    <x v="1"/>
    <x v="5"/>
    <x v="0"/>
    <n v="388980"/>
    <n v="1800"/>
    <n v="90"/>
    <n v="3"/>
    <n v="1800"/>
    <d v="2024-02-10T00:00:00"/>
  </r>
  <r>
    <x v="2"/>
    <x v="6"/>
    <x v="0"/>
    <n v="360910"/>
    <n v="1275"/>
    <n v="85"/>
    <n v="3"/>
    <n v="4246"/>
    <d v="2024-01-25T00:00:00"/>
  </r>
  <r>
    <x v="2"/>
    <x v="7"/>
    <x v="2"/>
    <n v="1011600"/>
    <n v="3400"/>
    <n v="200"/>
    <n v="6"/>
    <n v="5058"/>
    <d v="2024-01-30T00:00:00"/>
  </r>
  <r>
    <x v="2"/>
    <x v="8"/>
    <x v="0"/>
    <n v="202020"/>
    <n v="1038"/>
    <n v="70"/>
    <n v="2"/>
    <n v="2886"/>
    <d v="2024-02-15T00:00:00"/>
  </r>
  <r>
    <x v="3"/>
    <x v="9"/>
    <x v="0"/>
    <n v="205280"/>
    <n v="1014"/>
    <n v="80"/>
    <n v="3"/>
    <n v="2566"/>
    <d v="2024-02-01T00:00:00"/>
  </r>
  <r>
    <x v="3"/>
    <x v="10"/>
    <x v="0"/>
    <n v="282700"/>
    <n v="1204"/>
    <n v="100"/>
    <n v="4"/>
    <n v="2827"/>
    <d v="2024-02-10T00:00:00"/>
  </r>
  <r>
    <x v="3"/>
    <x v="11"/>
    <x v="0"/>
    <n v="124040"/>
    <n v="697"/>
    <n v="70"/>
    <n v="2"/>
    <n v="1772"/>
    <d v="2024-01-18T00:00:00"/>
  </r>
  <r>
    <x v="4"/>
    <x v="12"/>
    <x v="0"/>
    <n v="426930"/>
    <n v="2087"/>
    <n v="95"/>
    <n v="4"/>
    <n v="4494"/>
    <d v="2024-02-05T00:00:00"/>
  </r>
  <r>
    <x v="4"/>
    <x v="13"/>
    <x v="0"/>
    <n v="440000"/>
    <n v="1375"/>
    <n v="110"/>
    <n v="4"/>
    <n v="4000"/>
    <d v="2024-01-28T00:00:00"/>
  </r>
  <r>
    <x v="4"/>
    <x v="14"/>
    <x v="0"/>
    <n v="281360"/>
    <n v="1303"/>
    <n v="80"/>
    <n v="3"/>
    <n v="3517"/>
    <d v="2024-02-12T00:00:00"/>
  </r>
  <r>
    <x v="5"/>
    <x v="8"/>
    <x v="0"/>
    <n v="360910"/>
    <n v="1653"/>
    <n v="85"/>
    <n v="3"/>
    <n v="4246"/>
    <d v="2024-02-20T00:00:00"/>
  </r>
  <r>
    <x v="5"/>
    <x v="15"/>
    <x v="0"/>
    <n v="198590"/>
    <n v="1090"/>
    <n v="70"/>
    <n v="2"/>
    <n v="2837"/>
    <d v="2024-02-18T00:00:00"/>
  </r>
  <r>
    <x v="6"/>
    <x v="16"/>
    <x v="0"/>
    <n v="244340"/>
    <n v="1117"/>
    <n v="95"/>
    <n v="4"/>
    <n v="2572"/>
    <d v="2024-02-15T00:00:00"/>
  </r>
  <r>
    <x v="6"/>
    <x v="17"/>
    <x v="0"/>
    <n v="241320"/>
    <n v="771"/>
    <n v="60"/>
    <n v="2"/>
    <n v="4022"/>
    <d v="2024-02-12T00:00:00"/>
  </r>
  <r>
    <x v="7"/>
    <x v="18"/>
    <x v="0"/>
    <n v="151130"/>
    <n v="665"/>
    <n v="70"/>
    <n v="3"/>
    <n v="2159"/>
    <d v="2024-02-10T00:00:00"/>
  </r>
  <r>
    <x v="7"/>
    <x v="19"/>
    <x v="2"/>
    <n v="810000"/>
    <n v="3003"/>
    <n v="180"/>
    <n v="5"/>
    <n v="4500"/>
    <d v="2024-02-08T00:00:00"/>
  </r>
  <r>
    <x v="8"/>
    <x v="20"/>
    <x v="0"/>
    <n v="301680"/>
    <n v="979"/>
    <n v="90"/>
    <n v="4"/>
    <n v="3352"/>
    <d v="2024-02-06T00:00:00"/>
  </r>
  <r>
    <x v="8"/>
    <x v="21"/>
    <x v="0"/>
    <n v="64870"/>
    <n v="471"/>
    <n v="65"/>
    <n v="2"/>
    <n v="998"/>
    <d v="2024-02-05T00:00:00"/>
  </r>
  <r>
    <x v="9"/>
    <x v="22"/>
    <x v="0"/>
    <n v="156750"/>
    <n v="888"/>
    <n v="75"/>
    <n v="3"/>
    <n v="2090"/>
    <d v="2024-02-03T00:00:00"/>
  </r>
  <r>
    <x v="9"/>
    <x v="23"/>
    <x v="2"/>
    <n v="637500"/>
    <n v="1518"/>
    <n v="150"/>
    <n v="6"/>
    <n v="4250"/>
    <d v="2024-02-01T00:00:00"/>
  </r>
  <r>
    <x v="5"/>
    <x v="8"/>
    <x v="0"/>
    <n v="424600"/>
    <n v="1945"/>
    <n v="100"/>
    <n v="6"/>
    <n v="4246"/>
    <d v="2024-01-10T00:00:00"/>
  </r>
  <r>
    <x v="5"/>
    <x v="24"/>
    <x v="0"/>
    <n v="231750"/>
    <n v="1167"/>
    <n v="75"/>
    <n v="2"/>
    <n v="3090"/>
    <d v="2024-01-15T00:00:00"/>
  </r>
  <r>
    <x v="6"/>
    <x v="8"/>
    <x v="0"/>
    <n v="382090"/>
    <n v="1221"/>
    <n v="95"/>
    <n v="3"/>
    <n v="4022"/>
    <d v="2024-01-25T00:00:00"/>
  </r>
  <r>
    <x v="6"/>
    <x v="16"/>
    <x v="0"/>
    <n v="205760"/>
    <n v="940"/>
    <n v="80"/>
    <n v="2"/>
    <n v="2572"/>
    <d v="2024-01-30T00:00:00"/>
  </r>
  <r>
    <x v="6"/>
    <x v="25"/>
    <x v="2"/>
    <n v="356700"/>
    <n v="2460"/>
    <n v="150"/>
    <n v="5"/>
    <n v="2378"/>
    <d v="2024-01-02T00:00:00"/>
  </r>
  <r>
    <x v="7"/>
    <x v="8"/>
    <x v="0"/>
    <n v="124810"/>
    <n v="777"/>
    <n v="70"/>
    <n v="3"/>
    <n v="1783"/>
    <d v="2024-02-05T00:00:00"/>
  </r>
  <r>
    <x v="7"/>
    <x v="26"/>
    <x v="0"/>
    <n v="108000"/>
    <n v="560"/>
    <n v="80"/>
    <n v="2"/>
    <n v="1350"/>
    <d v="2024-01-28T00:00:00"/>
  </r>
  <r>
    <x v="8"/>
    <x v="27"/>
    <x v="0"/>
    <n v="221085"/>
    <n v="1065"/>
    <n v="85"/>
    <n v="3"/>
    <n v="2601"/>
    <d v="2024-02-10T00:00:00"/>
  </r>
  <r>
    <x v="8"/>
    <x v="28"/>
    <x v="2"/>
    <n v="750000"/>
    <n v="3000"/>
    <n v="200"/>
    <n v="5"/>
    <n v="3750"/>
    <d v="2024-02-12T00:00:00"/>
  </r>
  <r>
    <x v="8"/>
    <x v="29"/>
    <x v="0"/>
    <n v="100425"/>
    <n v="644"/>
    <n v="75"/>
    <n v="2"/>
    <n v="1339"/>
    <d v="2024-02-15T00:00:00"/>
  </r>
  <r>
    <x v="9"/>
    <x v="30"/>
    <x v="0"/>
    <n v="135850"/>
    <n v="769"/>
    <n v="65"/>
    <n v="2"/>
    <n v="2090"/>
    <d v="2024-01-30T00:00:00"/>
  </r>
  <r>
    <x v="9"/>
    <x v="31"/>
    <x v="2"/>
    <n v="360000"/>
    <n v="2870"/>
    <n v="100"/>
    <n v="3"/>
    <n v="3600"/>
    <d v="2024-02-05T00:00:00"/>
  </r>
  <r>
    <x v="9"/>
    <x v="32"/>
    <x v="0"/>
    <n v="147000"/>
    <n v="735"/>
    <n v="75"/>
    <n v="3"/>
    <n v="1960"/>
    <d v="2024-02-10T00:00:00"/>
  </r>
  <r>
    <x v="0"/>
    <x v="33"/>
    <x v="0"/>
    <n v="617490"/>
    <n v="2140"/>
    <n v="90"/>
    <n v="3"/>
    <n v="6861"/>
    <d v="2024-01-12T00:00:00"/>
  </r>
  <r>
    <x v="0"/>
    <x v="34"/>
    <x v="0"/>
    <n v="663400"/>
    <n v="2459"/>
    <n v="100"/>
    <n v="4"/>
    <n v="6634"/>
    <d v="2024-01-18T00:00:00"/>
  </r>
  <r>
    <x v="0"/>
    <x v="35"/>
    <x v="1"/>
    <n v="477675"/>
    <n v="1833"/>
    <n v="75"/>
    <n v="2"/>
    <n v="6369"/>
    <d v="2024-02-02T00:00:00"/>
  </r>
  <r>
    <x v="1"/>
    <x v="36"/>
    <x v="0"/>
    <n v="491680"/>
    <n v="2046"/>
    <n v="80"/>
    <n v="3"/>
    <n v="2046"/>
    <d v="2024-01-25T00:00:00"/>
  </r>
  <r>
    <x v="1"/>
    <x v="37"/>
    <x v="0"/>
    <n v="418660"/>
    <n v="1707"/>
    <n v="110"/>
    <n v="4"/>
    <n v="3806"/>
    <d v="2024-02-01T00:00:00"/>
  </r>
  <r>
    <x v="1"/>
    <x v="38"/>
    <x v="3"/>
    <n v="296950"/>
    <n v="1132"/>
    <n v="50"/>
    <n v="1"/>
    <n v="5939"/>
    <d v="2024-02-05T00:00:00"/>
  </r>
  <r>
    <x v="2"/>
    <x v="39"/>
    <x v="0"/>
    <n v="418500"/>
    <n v="1652"/>
    <n v="90"/>
    <n v="3"/>
    <n v="4650"/>
    <d v="2024-02-05T00:00:00"/>
  </r>
  <r>
    <x v="2"/>
    <x v="40"/>
    <x v="0"/>
    <n v="218480"/>
    <n v="923"/>
    <n v="80"/>
    <n v="3"/>
    <n v="2731"/>
    <d v="2024-01-20T00:00:00"/>
  </r>
  <r>
    <x v="3"/>
    <x v="41"/>
    <x v="0"/>
    <n v="100875"/>
    <n v="687"/>
    <n v="75"/>
    <n v="2"/>
    <n v="1345"/>
    <d v="2024-01-28T00:00:00"/>
  </r>
  <r>
    <x v="3"/>
    <x v="42"/>
    <x v="2"/>
    <n v="500000"/>
    <n v="2500"/>
    <n v="150"/>
    <n v="5"/>
    <n v="3333"/>
    <d v="2024-02-10T00:00:00"/>
  </r>
  <r>
    <x v="4"/>
    <x v="43"/>
    <x v="0"/>
    <n v="461380"/>
    <n v="2154"/>
    <n v="85"/>
    <n v="3"/>
    <n v="5428"/>
    <d v="2024-02-15T00:00:00"/>
  </r>
  <r>
    <x v="4"/>
    <x v="44"/>
    <x v="0"/>
    <n v="540550"/>
    <n v="2462"/>
    <n v="95"/>
    <n v="4"/>
    <n v="5690"/>
    <d v="2024-01-22T00:00:00"/>
  </r>
  <r>
    <x v="5"/>
    <x v="8"/>
    <x v="0"/>
    <n v="360910"/>
    <n v="1653"/>
    <n v="85"/>
    <n v="3"/>
    <n v="4246"/>
    <d v="2024-01-12T00:00:00"/>
  </r>
  <r>
    <x v="5"/>
    <x v="45"/>
    <x v="0"/>
    <n v="205100"/>
    <n v="1049"/>
    <n v="70"/>
    <n v="2"/>
    <n v="2930"/>
    <d v="2024-01-20T00:00:00"/>
  </r>
  <r>
    <x v="6"/>
    <x v="46"/>
    <x v="0"/>
    <n v="151600"/>
    <n v="863"/>
    <n v="80"/>
    <n v="3"/>
    <n v="1895"/>
    <d v="2024-01-15T00:00:00"/>
  </r>
  <r>
    <x v="6"/>
    <x v="47"/>
    <x v="2"/>
    <n v="461700"/>
    <n v="2740"/>
    <n v="180"/>
    <n v="5"/>
    <n v="2156"/>
    <d v="2024-01-30T00:00:00"/>
  </r>
  <r>
    <x v="7"/>
    <x v="48"/>
    <x v="0"/>
    <n v="172720"/>
    <n v="760"/>
    <n v="80"/>
    <n v="2"/>
    <n v="2159"/>
    <d v="2024-02-05T00:00:00"/>
  </r>
  <r>
    <x v="7"/>
    <x v="49"/>
    <x v="0"/>
    <n v="320000"/>
    <n v="1100"/>
    <n v="80"/>
    <n v="3"/>
    <n v="4000"/>
    <d v="2024-01-28T00:00:00"/>
  </r>
  <r>
    <x v="8"/>
    <x v="30"/>
    <x v="0"/>
    <n v="232135"/>
    <n v="1065"/>
    <n v="85"/>
    <n v="3"/>
    <n v="2731"/>
    <d v="2024-01-22T00:00:00"/>
  </r>
  <r>
    <x v="8"/>
    <x v="28"/>
    <x v="2"/>
    <n v="800000"/>
    <n v="6000"/>
    <n v="250"/>
    <n v="6"/>
    <n v="3200"/>
    <d v="2024-01-30T00:00:00"/>
  </r>
  <r>
    <x v="9"/>
    <x v="50"/>
    <x v="0"/>
    <n v="158925"/>
    <n v="1000"/>
    <n v="65"/>
    <n v="2"/>
    <n v="1000"/>
    <d v="2024-02-02T00:00:00"/>
  </r>
  <r>
    <x v="9"/>
    <x v="51"/>
    <x v="2"/>
    <n v="450000"/>
    <n v="2350"/>
    <n v="100"/>
    <n v="4"/>
    <n v="4500"/>
    <d v="2024-01-18T00:00:00"/>
  </r>
  <r>
    <x v="5"/>
    <x v="52"/>
    <x v="2"/>
    <n v="380900"/>
    <n v="1948"/>
    <n v="130"/>
    <n v="4"/>
    <n v="2930"/>
    <d v="2024-01-2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D9CEA-BD54-4099-8CAE-F919DB89B9F6}" name="Tabella pivot36" cacheId="6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1">
  <location ref="A3:E14" firstHeaderRow="1" firstDataRow="2" firstDataCol="1"/>
  <pivotFields count="9">
    <pivotField axis="axisRow" compact="0" outline="0" showAll="0" defaultSubtotal="0">
      <items count="10">
        <item x="9"/>
        <item x="5"/>
        <item x="4"/>
        <item x="8"/>
        <item x="0"/>
        <item x="2"/>
        <item x="7"/>
        <item x="1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3">
        <item x="20"/>
        <item x="50"/>
        <item x="52"/>
        <item x="46"/>
        <item x="16"/>
        <item x="41"/>
        <item x="2"/>
        <item x="1"/>
        <item x="12"/>
        <item x="29"/>
        <item x="49"/>
        <item x="34"/>
        <item x="30"/>
        <item x="8"/>
        <item x="39"/>
        <item x="10"/>
        <item x="37"/>
        <item x="38"/>
        <item x="27"/>
        <item x="40"/>
        <item x="35"/>
        <item x="26"/>
        <item x="11"/>
        <item x="51"/>
        <item x="45"/>
        <item x="19"/>
        <item x="4"/>
        <item x="22"/>
        <item x="0"/>
        <item x="28"/>
        <item x="14"/>
        <item x="44"/>
        <item x="32"/>
        <item x="42"/>
        <item x="48"/>
        <item x="23"/>
        <item x="18"/>
        <item x="33"/>
        <item x="7"/>
        <item x="21"/>
        <item x="15"/>
        <item x="5"/>
        <item x="9"/>
        <item x="24"/>
        <item x="25"/>
        <item x="43"/>
        <item x="13"/>
        <item x="36"/>
        <item x="31"/>
        <item x="3"/>
        <item x="47"/>
        <item x="1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Conteggio di QUARTIERE" fld="1" subtotal="count" baseField="0" baseItem="0"/>
  </dataFields>
  <formats count="1">
    <format dxfId="9">
      <pivotArea dataOnly="0" labelOnly="1" outline="0" fieldPosition="0">
        <references count="1">
          <reference field="0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2E0C3-26F8-46D3-8E03-75478A482E11}" name="Tabella2" displayName="Tabella2" ref="A1:G11" totalsRowShown="0" headerRowDxfId="0" dataDxfId="1">
  <autoFilter ref="A1:G11" xr:uid="{94F2E0C3-26F8-46D3-8E03-75478A482E11}"/>
  <tableColumns count="7">
    <tableColumn id="1" xr3:uid="{59F44F8A-A5A0-476B-9CB2-27135295E88B}" name="CITTA" dataDxfId="8"/>
    <tableColumn id="2" xr3:uid="{CD8B7496-4C39-4F99-BB1C-4CA82D738A5E}" name="MEDIA PREZZO VENDITA" dataDxfId="7"/>
    <tableColumn id="3" xr3:uid="{48ACC0C1-D4F1-4B38-BA3C-35E6782E9089}" name="MEDIA PREZZO AFFITTO" dataDxfId="6"/>
    <tableColumn id="4" xr3:uid="{FD6EC39D-1CCF-4107-AC49-C8C46E99E7C4}" name="MEDIA SUPERFICIE" dataDxfId="5"/>
    <tableColumn id="5" xr3:uid="{923D9C12-1FF1-458E-87C1-E29CC2D71995}" name="MEDIA STANZE" dataDxfId="4"/>
    <tableColumn id="6" xr3:uid="{64D98A31-E50E-440C-AA6A-AB8BE9ADDC85}" name="CASE VENDUTE" dataDxfId="3"/>
    <tableColumn id="7" xr3:uid="{52217D42-3056-47A5-BD74-F354157B74C4}" name="CASE NON VENDU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862-E4C0-4B4C-A253-A38D7F30EFD5}">
  <dimension ref="A1:J62"/>
  <sheetViews>
    <sheetView workbookViewId="0">
      <selection activeCell="M19" sqref="M19"/>
    </sheetView>
  </sheetViews>
  <sheetFormatPr defaultRowHeight="18" x14ac:dyDescent="0.55000000000000004"/>
  <cols>
    <col min="1" max="1" width="12.9296875" customWidth="1"/>
    <col min="2" max="2" width="15.33203125" bestFit="1" customWidth="1"/>
    <col min="3" max="3" width="15.1328125" customWidth="1"/>
    <col min="4" max="4" width="18.19921875" style="4" bestFit="1" customWidth="1"/>
    <col min="5" max="5" width="17.59765625" style="4" bestFit="1" customWidth="1"/>
    <col min="6" max="6" width="15.796875" style="8" customWidth="1"/>
    <col min="7" max="7" width="18.73046875" bestFit="1" customWidth="1"/>
    <col min="8" max="8" width="13" style="1" bestFit="1" customWidth="1"/>
    <col min="9" max="9" width="18.46484375" style="1" bestFit="1" customWidth="1"/>
    <col min="10" max="10" width="13.664062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89</v>
      </c>
    </row>
    <row r="2" spans="1:10" x14ac:dyDescent="0.55000000000000004">
      <c r="A2" s="2" t="s">
        <v>9</v>
      </c>
      <c r="B2" s="2" t="s">
        <v>19</v>
      </c>
      <c r="C2" s="2" t="s">
        <v>72</v>
      </c>
      <c r="D2" s="5">
        <v>318000</v>
      </c>
      <c r="E2" s="5">
        <v>860</v>
      </c>
      <c r="F2" s="7">
        <v>80</v>
      </c>
      <c r="G2" s="1">
        <v>3</v>
      </c>
      <c r="H2" s="5">
        <v>1075</v>
      </c>
      <c r="I2" s="9">
        <v>45301</v>
      </c>
      <c r="J2" s="15" t="s">
        <v>90</v>
      </c>
    </row>
    <row r="3" spans="1:10" x14ac:dyDescent="0.55000000000000004">
      <c r="A3" s="2" t="s">
        <v>9</v>
      </c>
      <c r="B3" s="2" t="s">
        <v>20</v>
      </c>
      <c r="C3" s="2" t="s">
        <v>72</v>
      </c>
      <c r="D3" s="5">
        <v>920000</v>
      </c>
      <c r="E3" s="5">
        <v>2775</v>
      </c>
      <c r="F3" s="7">
        <v>120</v>
      </c>
      <c r="G3" s="1">
        <v>4</v>
      </c>
      <c r="H3" s="5">
        <v>7671</v>
      </c>
      <c r="I3" s="9">
        <v>45306</v>
      </c>
      <c r="J3" s="15" t="s">
        <v>90</v>
      </c>
    </row>
    <row r="4" spans="1:10" x14ac:dyDescent="0.55000000000000004">
      <c r="A4" s="2" t="s">
        <v>9</v>
      </c>
      <c r="B4" s="2" t="s">
        <v>21</v>
      </c>
      <c r="C4" s="2" t="s">
        <v>73</v>
      </c>
      <c r="D4" s="5">
        <v>247000</v>
      </c>
      <c r="E4" s="5">
        <v>950</v>
      </c>
      <c r="F4" s="7">
        <v>65</v>
      </c>
      <c r="G4" s="1">
        <v>2</v>
      </c>
      <c r="H4" s="5">
        <v>3800</v>
      </c>
      <c r="I4" s="9">
        <v>45323</v>
      </c>
      <c r="J4" s="16" t="s">
        <v>91</v>
      </c>
    </row>
    <row r="5" spans="1:10" x14ac:dyDescent="0.55000000000000004">
      <c r="A5" s="2" t="s">
        <v>10</v>
      </c>
      <c r="B5" s="2" t="s">
        <v>22</v>
      </c>
      <c r="C5" s="2" t="s">
        <v>72</v>
      </c>
      <c r="D5" s="5">
        <v>614000</v>
      </c>
      <c r="E5" s="5">
        <v>2200</v>
      </c>
      <c r="F5" s="7">
        <v>100</v>
      </c>
      <c r="G5" s="1">
        <v>4</v>
      </c>
      <c r="H5" s="5">
        <v>2200</v>
      </c>
      <c r="I5" s="9">
        <v>45311</v>
      </c>
      <c r="J5" s="16" t="s">
        <v>91</v>
      </c>
    </row>
    <row r="6" spans="1:10" x14ac:dyDescent="0.55000000000000004">
      <c r="A6" s="2" t="s">
        <v>10</v>
      </c>
      <c r="B6" s="2" t="s">
        <v>23</v>
      </c>
      <c r="C6" s="2" t="s">
        <v>72</v>
      </c>
      <c r="D6" s="5">
        <v>268000</v>
      </c>
      <c r="E6" s="5">
        <v>1095</v>
      </c>
      <c r="F6" s="7">
        <v>75</v>
      </c>
      <c r="G6" s="1">
        <v>3</v>
      </c>
      <c r="H6" s="5">
        <v>1095</v>
      </c>
      <c r="I6" s="9">
        <v>45327</v>
      </c>
      <c r="J6" s="15" t="s">
        <v>90</v>
      </c>
    </row>
    <row r="7" spans="1:10" x14ac:dyDescent="0.55000000000000004">
      <c r="A7" s="2" t="s">
        <v>10</v>
      </c>
      <c r="B7" s="2" t="s">
        <v>24</v>
      </c>
      <c r="C7" s="2" t="s">
        <v>72</v>
      </c>
      <c r="D7" s="5">
        <v>388980</v>
      </c>
      <c r="E7" s="5">
        <v>1800</v>
      </c>
      <c r="F7" s="7">
        <v>90</v>
      </c>
      <c r="G7" s="1">
        <v>3</v>
      </c>
      <c r="H7" s="5">
        <v>1800</v>
      </c>
      <c r="I7" s="9">
        <v>45332</v>
      </c>
      <c r="J7" s="15" t="s">
        <v>90</v>
      </c>
    </row>
    <row r="8" spans="1:10" x14ac:dyDescent="0.55000000000000004">
      <c r="A8" s="2" t="s">
        <v>11</v>
      </c>
      <c r="B8" s="2" t="s">
        <v>25</v>
      </c>
      <c r="C8" s="2" t="s">
        <v>72</v>
      </c>
      <c r="D8" s="5">
        <v>360910</v>
      </c>
      <c r="E8" s="5">
        <v>1275</v>
      </c>
      <c r="F8" s="7">
        <v>85</v>
      </c>
      <c r="G8" s="1">
        <v>3</v>
      </c>
      <c r="H8" s="5">
        <v>4246</v>
      </c>
      <c r="I8" s="9">
        <v>45316</v>
      </c>
      <c r="J8" s="15" t="s">
        <v>90</v>
      </c>
    </row>
    <row r="9" spans="1:10" x14ac:dyDescent="0.55000000000000004">
      <c r="A9" s="2" t="s">
        <v>11</v>
      </c>
      <c r="B9" s="2" t="s">
        <v>26</v>
      </c>
      <c r="C9" s="2" t="s">
        <v>74</v>
      </c>
      <c r="D9" s="5">
        <v>1011600</v>
      </c>
      <c r="E9" s="5">
        <v>3400</v>
      </c>
      <c r="F9" s="7">
        <v>200</v>
      </c>
      <c r="G9" s="1">
        <v>6</v>
      </c>
      <c r="H9" s="5">
        <v>5058</v>
      </c>
      <c r="I9" s="9">
        <v>45321</v>
      </c>
      <c r="J9" s="15" t="s">
        <v>90</v>
      </c>
    </row>
    <row r="10" spans="1:10" x14ac:dyDescent="0.55000000000000004">
      <c r="A10" s="2" t="s">
        <v>11</v>
      </c>
      <c r="B10" s="2" t="s">
        <v>27</v>
      </c>
      <c r="C10" s="2" t="s">
        <v>72</v>
      </c>
      <c r="D10" s="5">
        <v>202020</v>
      </c>
      <c r="E10" s="5">
        <v>1038</v>
      </c>
      <c r="F10" s="7">
        <v>70</v>
      </c>
      <c r="G10" s="1">
        <v>2</v>
      </c>
      <c r="H10" s="5">
        <v>2886</v>
      </c>
      <c r="I10" s="9">
        <v>45337</v>
      </c>
      <c r="J10" s="16" t="s">
        <v>91</v>
      </c>
    </row>
    <row r="11" spans="1:10" x14ac:dyDescent="0.55000000000000004">
      <c r="A11" s="2" t="s">
        <v>12</v>
      </c>
      <c r="B11" s="2" t="s">
        <v>28</v>
      </c>
      <c r="C11" s="2" t="s">
        <v>72</v>
      </c>
      <c r="D11" s="5">
        <v>205280</v>
      </c>
      <c r="E11" s="5">
        <v>1014</v>
      </c>
      <c r="F11" s="7">
        <v>80</v>
      </c>
      <c r="G11" s="1">
        <v>3</v>
      </c>
      <c r="H11" s="5">
        <v>2566</v>
      </c>
      <c r="I11" s="9">
        <v>45323</v>
      </c>
      <c r="J11" s="16" t="s">
        <v>91</v>
      </c>
    </row>
    <row r="12" spans="1:10" x14ac:dyDescent="0.55000000000000004">
      <c r="A12" s="2" t="s">
        <v>12</v>
      </c>
      <c r="B12" s="2" t="s">
        <v>29</v>
      </c>
      <c r="C12" s="2" t="s">
        <v>72</v>
      </c>
      <c r="D12" s="5">
        <v>282700</v>
      </c>
      <c r="E12" s="5">
        <v>1204</v>
      </c>
      <c r="F12" s="7">
        <v>100</v>
      </c>
      <c r="G12" s="1">
        <v>4</v>
      </c>
      <c r="H12" s="5">
        <v>2827</v>
      </c>
      <c r="I12" s="9">
        <v>45332</v>
      </c>
      <c r="J12" s="16" t="s">
        <v>91</v>
      </c>
    </row>
    <row r="13" spans="1:10" x14ac:dyDescent="0.55000000000000004">
      <c r="A13" s="2" t="s">
        <v>12</v>
      </c>
      <c r="B13" s="2" t="s">
        <v>30</v>
      </c>
      <c r="C13" s="2" t="s">
        <v>72</v>
      </c>
      <c r="D13" s="5">
        <v>124040</v>
      </c>
      <c r="E13" s="5">
        <v>697</v>
      </c>
      <c r="F13" s="7">
        <v>70</v>
      </c>
      <c r="G13" s="1">
        <v>2</v>
      </c>
      <c r="H13" s="5">
        <v>1772</v>
      </c>
      <c r="I13" s="9">
        <v>45309</v>
      </c>
      <c r="J13" s="15" t="s">
        <v>90</v>
      </c>
    </row>
    <row r="14" spans="1:10" x14ac:dyDescent="0.55000000000000004">
      <c r="A14" s="2" t="s">
        <v>13</v>
      </c>
      <c r="B14" s="2" t="s">
        <v>31</v>
      </c>
      <c r="C14" s="2" t="s">
        <v>72</v>
      </c>
      <c r="D14" s="5">
        <v>426930</v>
      </c>
      <c r="E14" s="5">
        <v>2087</v>
      </c>
      <c r="F14" s="7">
        <v>95</v>
      </c>
      <c r="G14" s="1">
        <v>4</v>
      </c>
      <c r="H14" s="5">
        <v>4494</v>
      </c>
      <c r="I14" s="9">
        <v>45327</v>
      </c>
      <c r="J14" s="15" t="s">
        <v>90</v>
      </c>
    </row>
    <row r="15" spans="1:10" x14ac:dyDescent="0.55000000000000004">
      <c r="A15" s="2" t="s">
        <v>13</v>
      </c>
      <c r="B15" s="2" t="s">
        <v>32</v>
      </c>
      <c r="C15" s="2" t="s">
        <v>72</v>
      </c>
      <c r="D15" s="5">
        <v>440000</v>
      </c>
      <c r="E15" s="5">
        <v>1375</v>
      </c>
      <c r="F15" s="7">
        <v>110</v>
      </c>
      <c r="G15" s="1">
        <v>4</v>
      </c>
      <c r="H15" s="5">
        <v>4000</v>
      </c>
      <c r="I15" s="9">
        <v>45319</v>
      </c>
      <c r="J15" s="16" t="s">
        <v>91</v>
      </c>
    </row>
    <row r="16" spans="1:10" x14ac:dyDescent="0.55000000000000004">
      <c r="A16" s="2" t="s">
        <v>13</v>
      </c>
      <c r="B16" s="2" t="s">
        <v>33</v>
      </c>
      <c r="C16" s="2" t="s">
        <v>72</v>
      </c>
      <c r="D16" s="5">
        <v>281360</v>
      </c>
      <c r="E16" s="5">
        <v>1303</v>
      </c>
      <c r="F16" s="7">
        <v>80</v>
      </c>
      <c r="G16" s="1">
        <v>3</v>
      </c>
      <c r="H16" s="5">
        <v>3517</v>
      </c>
      <c r="I16" s="9">
        <v>45334</v>
      </c>
      <c r="J16" s="15" t="s">
        <v>90</v>
      </c>
    </row>
    <row r="17" spans="1:10" x14ac:dyDescent="0.55000000000000004">
      <c r="A17" s="2" t="s">
        <v>14</v>
      </c>
      <c r="B17" s="2" t="s">
        <v>27</v>
      </c>
      <c r="C17" s="2" t="s">
        <v>72</v>
      </c>
      <c r="D17" s="5">
        <v>360910</v>
      </c>
      <c r="E17" s="5">
        <v>1653</v>
      </c>
      <c r="F17" s="7">
        <v>85</v>
      </c>
      <c r="G17" s="1">
        <v>3</v>
      </c>
      <c r="H17" s="5">
        <v>4246</v>
      </c>
      <c r="I17" s="9">
        <v>45342</v>
      </c>
      <c r="J17" s="16" t="s">
        <v>91</v>
      </c>
    </row>
    <row r="18" spans="1:10" x14ac:dyDescent="0.55000000000000004">
      <c r="A18" s="2" t="s">
        <v>14</v>
      </c>
      <c r="B18" s="2" t="s">
        <v>34</v>
      </c>
      <c r="C18" s="2" t="s">
        <v>72</v>
      </c>
      <c r="D18" s="5">
        <v>198590</v>
      </c>
      <c r="E18" s="5">
        <v>1090</v>
      </c>
      <c r="F18" s="7">
        <v>70</v>
      </c>
      <c r="G18" s="1">
        <v>2</v>
      </c>
      <c r="H18" s="5">
        <v>2837</v>
      </c>
      <c r="I18" s="9">
        <v>45340</v>
      </c>
      <c r="J18" s="16" t="s">
        <v>91</v>
      </c>
    </row>
    <row r="19" spans="1:10" x14ac:dyDescent="0.55000000000000004">
      <c r="A19" s="2" t="s">
        <v>15</v>
      </c>
      <c r="B19" s="2" t="s">
        <v>35</v>
      </c>
      <c r="C19" s="2" t="s">
        <v>72</v>
      </c>
      <c r="D19" s="5">
        <v>244340</v>
      </c>
      <c r="E19" s="5">
        <v>1117</v>
      </c>
      <c r="F19" s="7">
        <v>95</v>
      </c>
      <c r="G19" s="1">
        <v>4</v>
      </c>
      <c r="H19" s="5">
        <v>2572</v>
      </c>
      <c r="I19" s="9">
        <v>45337</v>
      </c>
      <c r="J19" s="15" t="s">
        <v>90</v>
      </c>
    </row>
    <row r="20" spans="1:10" x14ac:dyDescent="0.55000000000000004">
      <c r="A20" s="2" t="s">
        <v>15</v>
      </c>
      <c r="B20" s="2" t="s">
        <v>36</v>
      </c>
      <c r="C20" s="2" t="s">
        <v>72</v>
      </c>
      <c r="D20" s="5">
        <v>241320</v>
      </c>
      <c r="E20" s="5">
        <v>771</v>
      </c>
      <c r="F20" s="7">
        <v>60</v>
      </c>
      <c r="G20" s="1">
        <v>2</v>
      </c>
      <c r="H20" s="5">
        <v>4022</v>
      </c>
      <c r="I20" s="9">
        <v>45334</v>
      </c>
      <c r="J20" s="15" t="s">
        <v>90</v>
      </c>
    </row>
    <row r="21" spans="1:10" x14ac:dyDescent="0.55000000000000004">
      <c r="A21" s="2" t="s">
        <v>16</v>
      </c>
      <c r="B21" s="2" t="s">
        <v>37</v>
      </c>
      <c r="C21" s="2" t="s">
        <v>72</v>
      </c>
      <c r="D21" s="5">
        <v>151130</v>
      </c>
      <c r="E21" s="5">
        <v>665</v>
      </c>
      <c r="F21" s="7">
        <v>70</v>
      </c>
      <c r="G21" s="1">
        <v>3</v>
      </c>
      <c r="H21" s="5">
        <v>2159</v>
      </c>
      <c r="I21" s="9">
        <v>45332</v>
      </c>
      <c r="J21" s="16" t="s">
        <v>91</v>
      </c>
    </row>
    <row r="22" spans="1:10" x14ac:dyDescent="0.55000000000000004">
      <c r="A22" s="2" t="s">
        <v>16</v>
      </c>
      <c r="B22" s="2" t="s">
        <v>38</v>
      </c>
      <c r="C22" s="2" t="s">
        <v>74</v>
      </c>
      <c r="D22" s="5">
        <v>810000</v>
      </c>
      <c r="E22" s="5">
        <v>3003</v>
      </c>
      <c r="F22" s="7">
        <v>180</v>
      </c>
      <c r="G22" s="1">
        <v>5</v>
      </c>
      <c r="H22" s="5">
        <v>4500</v>
      </c>
      <c r="I22" s="9">
        <v>45330</v>
      </c>
      <c r="J22" s="16" t="s">
        <v>91</v>
      </c>
    </row>
    <row r="23" spans="1:10" x14ac:dyDescent="0.55000000000000004">
      <c r="A23" s="2" t="s">
        <v>17</v>
      </c>
      <c r="B23" s="2" t="s">
        <v>39</v>
      </c>
      <c r="C23" s="2" t="s">
        <v>72</v>
      </c>
      <c r="D23" s="5">
        <v>301680</v>
      </c>
      <c r="E23" s="5">
        <v>979</v>
      </c>
      <c r="F23" s="7">
        <v>90</v>
      </c>
      <c r="G23" s="1">
        <v>4</v>
      </c>
      <c r="H23" s="5">
        <v>3352</v>
      </c>
      <c r="I23" s="9">
        <v>45328</v>
      </c>
      <c r="J23" s="16" t="s">
        <v>91</v>
      </c>
    </row>
    <row r="24" spans="1:10" x14ac:dyDescent="0.55000000000000004">
      <c r="A24" s="2" t="s">
        <v>17</v>
      </c>
      <c r="B24" s="2" t="s">
        <v>40</v>
      </c>
      <c r="C24" s="2" t="s">
        <v>72</v>
      </c>
      <c r="D24" s="5">
        <v>64870</v>
      </c>
      <c r="E24" s="5">
        <v>471</v>
      </c>
      <c r="F24" s="7">
        <v>65</v>
      </c>
      <c r="G24" s="1">
        <v>2</v>
      </c>
      <c r="H24" s="5">
        <v>998</v>
      </c>
      <c r="I24" s="9">
        <v>45327</v>
      </c>
      <c r="J24" s="15" t="s">
        <v>90</v>
      </c>
    </row>
    <row r="25" spans="1:10" x14ac:dyDescent="0.55000000000000004">
      <c r="A25" s="2" t="s">
        <v>18</v>
      </c>
      <c r="B25" s="2" t="s">
        <v>41</v>
      </c>
      <c r="C25" s="2" t="s">
        <v>72</v>
      </c>
      <c r="D25" s="5">
        <v>156750</v>
      </c>
      <c r="E25" s="5">
        <v>888</v>
      </c>
      <c r="F25" s="7">
        <v>75</v>
      </c>
      <c r="G25" s="1">
        <v>3</v>
      </c>
      <c r="H25" s="5">
        <v>2090</v>
      </c>
      <c r="I25" s="9">
        <v>45325</v>
      </c>
      <c r="J25" s="15" t="s">
        <v>90</v>
      </c>
    </row>
    <row r="26" spans="1:10" x14ac:dyDescent="0.55000000000000004">
      <c r="A26" s="2" t="s">
        <v>18</v>
      </c>
      <c r="B26" s="2" t="s">
        <v>42</v>
      </c>
      <c r="C26" s="2" t="s">
        <v>74</v>
      </c>
      <c r="D26" s="5">
        <v>637500</v>
      </c>
      <c r="E26" s="5">
        <v>1518</v>
      </c>
      <c r="F26" s="7">
        <v>150</v>
      </c>
      <c r="G26" s="1">
        <v>6</v>
      </c>
      <c r="H26" s="5">
        <v>4250</v>
      </c>
      <c r="I26" s="9">
        <v>45323</v>
      </c>
      <c r="J26" s="15" t="s">
        <v>90</v>
      </c>
    </row>
    <row r="27" spans="1:10" x14ac:dyDescent="0.55000000000000004">
      <c r="A27" s="2" t="s">
        <v>14</v>
      </c>
      <c r="B27" s="2" t="s">
        <v>27</v>
      </c>
      <c r="C27" s="2" t="s">
        <v>72</v>
      </c>
      <c r="D27" s="5">
        <v>424600</v>
      </c>
      <c r="E27" s="5">
        <v>1945</v>
      </c>
      <c r="F27" s="7">
        <v>100</v>
      </c>
      <c r="G27" s="1">
        <v>6</v>
      </c>
      <c r="H27" s="5">
        <v>4246</v>
      </c>
      <c r="I27" s="9">
        <v>45301</v>
      </c>
      <c r="J27" s="15" t="s">
        <v>90</v>
      </c>
    </row>
    <row r="28" spans="1:10" x14ac:dyDescent="0.55000000000000004">
      <c r="A28" s="2" t="s">
        <v>14</v>
      </c>
      <c r="B28" s="2" t="s">
        <v>43</v>
      </c>
      <c r="C28" s="2" t="s">
        <v>72</v>
      </c>
      <c r="D28" s="5">
        <v>231750</v>
      </c>
      <c r="E28" s="5">
        <v>1167</v>
      </c>
      <c r="F28" s="7">
        <v>75</v>
      </c>
      <c r="G28" s="1">
        <v>2</v>
      </c>
      <c r="H28" s="5">
        <v>3090</v>
      </c>
      <c r="I28" s="9">
        <v>45306</v>
      </c>
      <c r="J28" s="16" t="s">
        <v>91</v>
      </c>
    </row>
    <row r="29" spans="1:10" x14ac:dyDescent="0.55000000000000004">
      <c r="A29" s="2" t="s">
        <v>15</v>
      </c>
      <c r="B29" s="2" t="s">
        <v>27</v>
      </c>
      <c r="C29" s="2" t="s">
        <v>72</v>
      </c>
      <c r="D29" s="5">
        <v>382090</v>
      </c>
      <c r="E29" s="5">
        <v>1221</v>
      </c>
      <c r="F29" s="7">
        <v>95</v>
      </c>
      <c r="G29" s="1">
        <v>3</v>
      </c>
      <c r="H29" s="5">
        <v>4022</v>
      </c>
      <c r="I29" s="9">
        <v>45316</v>
      </c>
      <c r="J29" s="16" t="s">
        <v>91</v>
      </c>
    </row>
    <row r="30" spans="1:10" x14ac:dyDescent="0.55000000000000004">
      <c r="A30" s="2" t="s">
        <v>15</v>
      </c>
      <c r="B30" s="2" t="s">
        <v>35</v>
      </c>
      <c r="C30" s="2" t="s">
        <v>72</v>
      </c>
      <c r="D30" s="5">
        <v>205760</v>
      </c>
      <c r="E30" s="5">
        <v>940</v>
      </c>
      <c r="F30" s="7">
        <v>80</v>
      </c>
      <c r="G30" s="1">
        <v>2</v>
      </c>
      <c r="H30" s="5">
        <v>2572</v>
      </c>
      <c r="I30" s="9">
        <v>45321</v>
      </c>
      <c r="J30" s="16" t="s">
        <v>91</v>
      </c>
    </row>
    <row r="31" spans="1:10" x14ac:dyDescent="0.55000000000000004">
      <c r="A31" s="2" t="s">
        <v>15</v>
      </c>
      <c r="B31" s="2" t="s">
        <v>45</v>
      </c>
      <c r="C31" s="2" t="s">
        <v>74</v>
      </c>
      <c r="D31" s="5">
        <v>356700</v>
      </c>
      <c r="E31" s="5">
        <v>2460</v>
      </c>
      <c r="F31" s="7">
        <v>150</v>
      </c>
      <c r="G31" s="1">
        <v>5</v>
      </c>
      <c r="H31" s="5">
        <v>2378</v>
      </c>
      <c r="I31" s="9">
        <v>45293</v>
      </c>
      <c r="J31" s="15" t="s">
        <v>90</v>
      </c>
    </row>
    <row r="32" spans="1:10" x14ac:dyDescent="0.55000000000000004">
      <c r="A32" s="2" t="s">
        <v>16</v>
      </c>
      <c r="B32" s="2" t="s">
        <v>27</v>
      </c>
      <c r="C32" s="2" t="s">
        <v>72</v>
      </c>
      <c r="D32" s="5">
        <v>124810</v>
      </c>
      <c r="E32" s="5">
        <v>777</v>
      </c>
      <c r="F32" s="7">
        <v>70</v>
      </c>
      <c r="G32" s="1">
        <v>3</v>
      </c>
      <c r="H32" s="5">
        <v>1783</v>
      </c>
      <c r="I32" s="9">
        <v>45327</v>
      </c>
      <c r="J32" s="15" t="s">
        <v>90</v>
      </c>
    </row>
    <row r="33" spans="1:10" x14ac:dyDescent="0.55000000000000004">
      <c r="A33" s="2" t="s">
        <v>16</v>
      </c>
      <c r="B33" s="2" t="s">
        <v>46</v>
      </c>
      <c r="C33" s="2" t="s">
        <v>72</v>
      </c>
      <c r="D33" s="5">
        <v>108000</v>
      </c>
      <c r="E33" s="5">
        <v>560</v>
      </c>
      <c r="F33" s="7">
        <v>80</v>
      </c>
      <c r="G33" s="1">
        <v>2</v>
      </c>
      <c r="H33" s="5">
        <v>1350</v>
      </c>
      <c r="I33" s="9">
        <v>45319</v>
      </c>
      <c r="J33" s="16" t="s">
        <v>91</v>
      </c>
    </row>
    <row r="34" spans="1:10" x14ac:dyDescent="0.55000000000000004">
      <c r="A34" s="2" t="s">
        <v>17</v>
      </c>
      <c r="B34" s="2" t="s">
        <v>47</v>
      </c>
      <c r="C34" s="2" t="s">
        <v>72</v>
      </c>
      <c r="D34" s="5">
        <v>221085</v>
      </c>
      <c r="E34" s="5">
        <v>1065</v>
      </c>
      <c r="F34" s="7">
        <v>85</v>
      </c>
      <c r="G34" s="1">
        <v>3</v>
      </c>
      <c r="H34" s="5">
        <v>2601</v>
      </c>
      <c r="I34" s="9">
        <v>45332</v>
      </c>
      <c r="J34" s="15" t="s">
        <v>90</v>
      </c>
    </row>
    <row r="35" spans="1:10" x14ac:dyDescent="0.55000000000000004">
      <c r="A35" s="2" t="s">
        <v>17</v>
      </c>
      <c r="B35" s="2" t="s">
        <v>48</v>
      </c>
      <c r="C35" s="2" t="s">
        <v>74</v>
      </c>
      <c r="D35" s="5">
        <v>750000</v>
      </c>
      <c r="E35" s="5">
        <v>3000</v>
      </c>
      <c r="F35" s="7">
        <v>200</v>
      </c>
      <c r="G35" s="1">
        <v>5</v>
      </c>
      <c r="H35" s="5">
        <v>3750</v>
      </c>
      <c r="I35" s="9">
        <v>45334</v>
      </c>
      <c r="J35" s="16" t="s">
        <v>91</v>
      </c>
    </row>
    <row r="36" spans="1:10" x14ac:dyDescent="0.55000000000000004">
      <c r="A36" s="2" t="s">
        <v>17</v>
      </c>
      <c r="B36" s="2" t="s">
        <v>49</v>
      </c>
      <c r="C36" s="2" t="s">
        <v>72</v>
      </c>
      <c r="D36" s="5">
        <v>100425</v>
      </c>
      <c r="E36" s="5">
        <v>644</v>
      </c>
      <c r="F36" s="7">
        <v>75</v>
      </c>
      <c r="G36" s="1">
        <v>2</v>
      </c>
      <c r="H36" s="5">
        <v>1339</v>
      </c>
      <c r="I36" s="9">
        <v>45337</v>
      </c>
      <c r="J36" s="15" t="s">
        <v>90</v>
      </c>
    </row>
    <row r="37" spans="1:10" x14ac:dyDescent="0.55000000000000004">
      <c r="A37" s="2" t="s">
        <v>18</v>
      </c>
      <c r="B37" s="2" t="s">
        <v>50</v>
      </c>
      <c r="C37" s="2" t="s">
        <v>72</v>
      </c>
      <c r="D37" s="5">
        <v>135850</v>
      </c>
      <c r="E37" s="5">
        <v>769</v>
      </c>
      <c r="F37" s="7">
        <v>65</v>
      </c>
      <c r="G37" s="1">
        <v>2</v>
      </c>
      <c r="H37" s="5">
        <v>2090</v>
      </c>
      <c r="I37" s="9">
        <v>45321</v>
      </c>
      <c r="J37" s="16" t="s">
        <v>91</v>
      </c>
    </row>
    <row r="38" spans="1:10" x14ac:dyDescent="0.55000000000000004">
      <c r="A38" s="2" t="s">
        <v>18</v>
      </c>
      <c r="B38" s="2" t="s">
        <v>51</v>
      </c>
      <c r="C38" s="2" t="s">
        <v>74</v>
      </c>
      <c r="D38" s="5">
        <v>360000</v>
      </c>
      <c r="E38" s="5">
        <v>2870</v>
      </c>
      <c r="F38" s="7">
        <v>100</v>
      </c>
      <c r="G38" s="1">
        <v>3</v>
      </c>
      <c r="H38" s="5">
        <v>3600</v>
      </c>
      <c r="I38" s="9">
        <v>45327</v>
      </c>
      <c r="J38" s="16" t="s">
        <v>91</v>
      </c>
    </row>
    <row r="39" spans="1:10" x14ac:dyDescent="0.55000000000000004">
      <c r="A39" s="2" t="s">
        <v>18</v>
      </c>
      <c r="B39" s="2" t="s">
        <v>52</v>
      </c>
      <c r="C39" s="2" t="s">
        <v>72</v>
      </c>
      <c r="D39" s="5">
        <v>147000</v>
      </c>
      <c r="E39" s="5">
        <v>735</v>
      </c>
      <c r="F39" s="7">
        <v>75</v>
      </c>
      <c r="G39" s="1">
        <v>3</v>
      </c>
      <c r="H39" s="5">
        <v>1960</v>
      </c>
      <c r="I39" s="9">
        <v>45332</v>
      </c>
      <c r="J39" s="15" t="s">
        <v>90</v>
      </c>
    </row>
    <row r="40" spans="1:10" x14ac:dyDescent="0.55000000000000004">
      <c r="A40" s="2" t="s">
        <v>9</v>
      </c>
      <c r="B40" s="2" t="s">
        <v>53</v>
      </c>
      <c r="C40" s="2" t="s">
        <v>72</v>
      </c>
      <c r="D40" s="5">
        <v>617490</v>
      </c>
      <c r="E40" s="5">
        <v>2140</v>
      </c>
      <c r="F40" s="7">
        <v>90</v>
      </c>
      <c r="G40" s="1">
        <v>3</v>
      </c>
      <c r="H40" s="5">
        <v>6861</v>
      </c>
      <c r="I40" s="9">
        <v>45303</v>
      </c>
      <c r="J40" s="15" t="s">
        <v>90</v>
      </c>
    </row>
    <row r="41" spans="1:10" x14ac:dyDescent="0.55000000000000004">
      <c r="A41" s="2" t="s">
        <v>9</v>
      </c>
      <c r="B41" s="2" t="s">
        <v>54</v>
      </c>
      <c r="C41" s="2" t="s">
        <v>72</v>
      </c>
      <c r="D41" s="5">
        <v>663400</v>
      </c>
      <c r="E41" s="5">
        <v>2459</v>
      </c>
      <c r="F41" s="7">
        <v>100</v>
      </c>
      <c r="G41" s="1">
        <v>4</v>
      </c>
      <c r="H41" s="5">
        <v>6634</v>
      </c>
      <c r="I41" s="9">
        <v>45309</v>
      </c>
      <c r="J41" s="15" t="s">
        <v>90</v>
      </c>
    </row>
    <row r="42" spans="1:10" x14ac:dyDescent="0.55000000000000004">
      <c r="A42" s="2" t="s">
        <v>9</v>
      </c>
      <c r="B42" s="2" t="s">
        <v>55</v>
      </c>
      <c r="C42" s="2" t="s">
        <v>73</v>
      </c>
      <c r="D42" s="5">
        <v>477675</v>
      </c>
      <c r="E42" s="5">
        <v>1833</v>
      </c>
      <c r="F42" s="7">
        <v>75</v>
      </c>
      <c r="G42" s="1">
        <v>2</v>
      </c>
      <c r="H42" s="5">
        <v>6369</v>
      </c>
      <c r="I42" s="9">
        <v>45324</v>
      </c>
      <c r="J42" s="16" t="s">
        <v>91</v>
      </c>
    </row>
    <row r="43" spans="1:10" x14ac:dyDescent="0.55000000000000004">
      <c r="A43" s="2" t="s">
        <v>10</v>
      </c>
      <c r="B43" s="2" t="s">
        <v>56</v>
      </c>
      <c r="C43" s="2" t="s">
        <v>72</v>
      </c>
      <c r="D43" s="5">
        <v>491680</v>
      </c>
      <c r="E43" s="5">
        <v>2046</v>
      </c>
      <c r="F43" s="7">
        <v>80</v>
      </c>
      <c r="G43" s="1">
        <v>3</v>
      </c>
      <c r="H43" s="5">
        <v>2046</v>
      </c>
      <c r="I43" s="9">
        <v>45316</v>
      </c>
      <c r="J43" s="15" t="s">
        <v>90</v>
      </c>
    </row>
    <row r="44" spans="1:10" x14ac:dyDescent="0.55000000000000004">
      <c r="A44" s="2" t="s">
        <v>10</v>
      </c>
      <c r="B44" s="2" t="s">
        <v>57</v>
      </c>
      <c r="C44" s="2" t="s">
        <v>72</v>
      </c>
      <c r="D44" s="5">
        <v>418660</v>
      </c>
      <c r="E44" s="5">
        <v>1707</v>
      </c>
      <c r="F44" s="7">
        <v>110</v>
      </c>
      <c r="G44" s="1">
        <v>4</v>
      </c>
      <c r="H44" s="5">
        <v>3806</v>
      </c>
      <c r="I44" s="9">
        <v>45323</v>
      </c>
      <c r="J44" s="16" t="s">
        <v>91</v>
      </c>
    </row>
    <row r="45" spans="1:10" x14ac:dyDescent="0.55000000000000004">
      <c r="A45" s="2" t="s">
        <v>10</v>
      </c>
      <c r="B45" s="2" t="s">
        <v>58</v>
      </c>
      <c r="C45" s="2" t="s">
        <v>75</v>
      </c>
      <c r="D45" s="5">
        <v>296950</v>
      </c>
      <c r="E45" s="5">
        <v>1132</v>
      </c>
      <c r="F45" s="7">
        <v>50</v>
      </c>
      <c r="G45" s="1">
        <v>1</v>
      </c>
      <c r="H45" s="5">
        <v>5939</v>
      </c>
      <c r="I45" s="9">
        <v>45327</v>
      </c>
      <c r="J45" s="15" t="s">
        <v>90</v>
      </c>
    </row>
    <row r="46" spans="1:10" x14ac:dyDescent="0.55000000000000004">
      <c r="A46" s="2" t="s">
        <v>11</v>
      </c>
      <c r="B46" s="2" t="s">
        <v>59</v>
      </c>
      <c r="C46" s="2" t="s">
        <v>72</v>
      </c>
      <c r="D46" s="5">
        <v>418500</v>
      </c>
      <c r="E46" s="5">
        <v>1652</v>
      </c>
      <c r="F46" s="7">
        <v>90</v>
      </c>
      <c r="G46" s="1">
        <v>3</v>
      </c>
      <c r="H46" s="5">
        <v>4650</v>
      </c>
      <c r="I46" s="9">
        <v>45327</v>
      </c>
      <c r="J46" s="15" t="s">
        <v>90</v>
      </c>
    </row>
    <row r="47" spans="1:10" x14ac:dyDescent="0.55000000000000004">
      <c r="A47" s="2" t="s">
        <v>11</v>
      </c>
      <c r="B47" s="2" t="s">
        <v>60</v>
      </c>
      <c r="C47" s="2" t="s">
        <v>72</v>
      </c>
      <c r="D47" s="5">
        <v>218480</v>
      </c>
      <c r="E47" s="5">
        <v>923</v>
      </c>
      <c r="F47" s="7">
        <v>80</v>
      </c>
      <c r="G47" s="1">
        <v>3</v>
      </c>
      <c r="H47" s="5">
        <v>2731</v>
      </c>
      <c r="I47" s="9">
        <v>45311</v>
      </c>
      <c r="J47" s="15" t="s">
        <v>90</v>
      </c>
    </row>
    <row r="48" spans="1:10" x14ac:dyDescent="0.55000000000000004">
      <c r="A48" s="2" t="s">
        <v>12</v>
      </c>
      <c r="B48" s="2" t="s">
        <v>61</v>
      </c>
      <c r="C48" s="2" t="s">
        <v>72</v>
      </c>
      <c r="D48" s="5">
        <v>100875</v>
      </c>
      <c r="E48" s="5">
        <v>687</v>
      </c>
      <c r="F48" s="7">
        <v>75</v>
      </c>
      <c r="G48" s="1">
        <v>2</v>
      </c>
      <c r="H48" s="5">
        <v>1345</v>
      </c>
      <c r="I48" s="9">
        <v>45319</v>
      </c>
      <c r="J48" s="16" t="s">
        <v>91</v>
      </c>
    </row>
    <row r="49" spans="1:10" x14ac:dyDescent="0.55000000000000004">
      <c r="A49" s="2" t="s">
        <v>12</v>
      </c>
      <c r="B49" s="2" t="s">
        <v>62</v>
      </c>
      <c r="C49" s="2" t="s">
        <v>74</v>
      </c>
      <c r="D49" s="5">
        <v>500000</v>
      </c>
      <c r="E49" s="5">
        <v>2500</v>
      </c>
      <c r="F49" s="7">
        <v>150</v>
      </c>
      <c r="G49" s="1">
        <v>5</v>
      </c>
      <c r="H49" s="5">
        <v>3333</v>
      </c>
      <c r="I49" s="9">
        <v>45332</v>
      </c>
      <c r="J49" s="16" t="s">
        <v>91</v>
      </c>
    </row>
    <row r="50" spans="1:10" x14ac:dyDescent="0.55000000000000004">
      <c r="A50" s="2" t="s">
        <v>13</v>
      </c>
      <c r="B50" s="2" t="s">
        <v>63</v>
      </c>
      <c r="C50" s="2" t="s">
        <v>72</v>
      </c>
      <c r="D50" s="5">
        <v>461380</v>
      </c>
      <c r="E50" s="5">
        <v>2154</v>
      </c>
      <c r="F50" s="7">
        <v>85</v>
      </c>
      <c r="G50" s="1">
        <v>3</v>
      </c>
      <c r="H50" s="5">
        <v>5428</v>
      </c>
      <c r="I50" s="9">
        <v>45337</v>
      </c>
      <c r="J50" s="16" t="s">
        <v>91</v>
      </c>
    </row>
    <row r="51" spans="1:10" x14ac:dyDescent="0.55000000000000004">
      <c r="A51" s="2" t="s">
        <v>13</v>
      </c>
      <c r="B51" s="2" t="s">
        <v>64</v>
      </c>
      <c r="C51" s="2" t="s">
        <v>72</v>
      </c>
      <c r="D51" s="5">
        <v>540550</v>
      </c>
      <c r="E51" s="5">
        <v>2462</v>
      </c>
      <c r="F51" s="7">
        <v>95</v>
      </c>
      <c r="G51" s="1">
        <v>4</v>
      </c>
      <c r="H51" s="5">
        <v>5690</v>
      </c>
      <c r="I51" s="9">
        <v>45313</v>
      </c>
      <c r="J51" s="15" t="s">
        <v>90</v>
      </c>
    </row>
    <row r="52" spans="1:10" x14ac:dyDescent="0.55000000000000004">
      <c r="A52" s="2" t="s">
        <v>14</v>
      </c>
      <c r="B52" s="2" t="s">
        <v>27</v>
      </c>
      <c r="C52" s="2" t="s">
        <v>72</v>
      </c>
      <c r="D52" s="5">
        <v>360910</v>
      </c>
      <c r="E52" s="5">
        <v>1653</v>
      </c>
      <c r="F52" s="7">
        <v>85</v>
      </c>
      <c r="G52" s="1">
        <v>3</v>
      </c>
      <c r="H52" s="5">
        <v>4246</v>
      </c>
      <c r="I52" s="9">
        <v>45303</v>
      </c>
      <c r="J52" s="15" t="s">
        <v>90</v>
      </c>
    </row>
    <row r="53" spans="1:10" x14ac:dyDescent="0.55000000000000004">
      <c r="A53" s="2" t="s">
        <v>14</v>
      </c>
      <c r="B53" s="2" t="s">
        <v>65</v>
      </c>
      <c r="C53" s="2" t="s">
        <v>72</v>
      </c>
      <c r="D53" s="5">
        <v>205100</v>
      </c>
      <c r="E53" s="5">
        <v>1049</v>
      </c>
      <c r="F53" s="7">
        <v>70</v>
      </c>
      <c r="G53" s="1">
        <v>2</v>
      </c>
      <c r="H53" s="5">
        <v>2930</v>
      </c>
      <c r="I53" s="9">
        <v>45311</v>
      </c>
      <c r="J53" s="16" t="s">
        <v>91</v>
      </c>
    </row>
    <row r="54" spans="1:10" x14ac:dyDescent="0.55000000000000004">
      <c r="A54" s="2" t="s">
        <v>15</v>
      </c>
      <c r="B54" s="2" t="s">
        <v>66</v>
      </c>
      <c r="C54" s="2" t="s">
        <v>72</v>
      </c>
      <c r="D54" s="5">
        <v>151600</v>
      </c>
      <c r="E54" s="5">
        <v>863</v>
      </c>
      <c r="F54" s="7">
        <v>80</v>
      </c>
      <c r="G54" s="1">
        <v>3</v>
      </c>
      <c r="H54" s="5">
        <v>1895</v>
      </c>
      <c r="I54" s="9">
        <v>45306</v>
      </c>
      <c r="J54" s="16" t="s">
        <v>91</v>
      </c>
    </row>
    <row r="55" spans="1:10" x14ac:dyDescent="0.55000000000000004">
      <c r="A55" s="2" t="s">
        <v>15</v>
      </c>
      <c r="B55" s="2" t="s">
        <v>67</v>
      </c>
      <c r="C55" s="2" t="s">
        <v>74</v>
      </c>
      <c r="D55" s="5">
        <v>461700</v>
      </c>
      <c r="E55" s="5">
        <v>2740</v>
      </c>
      <c r="F55" s="7">
        <v>180</v>
      </c>
      <c r="G55" s="1">
        <v>5</v>
      </c>
      <c r="H55" s="5">
        <v>2156</v>
      </c>
      <c r="I55" s="9">
        <v>45321</v>
      </c>
      <c r="J55" s="15" t="s">
        <v>90</v>
      </c>
    </row>
    <row r="56" spans="1:10" x14ac:dyDescent="0.55000000000000004">
      <c r="A56" s="2" t="s">
        <v>16</v>
      </c>
      <c r="B56" s="2" t="s">
        <v>68</v>
      </c>
      <c r="C56" s="2" t="s">
        <v>72</v>
      </c>
      <c r="D56" s="5">
        <v>172720</v>
      </c>
      <c r="E56" s="5">
        <v>760</v>
      </c>
      <c r="F56" s="7">
        <v>80</v>
      </c>
      <c r="G56" s="1">
        <v>2</v>
      </c>
      <c r="H56" s="5">
        <v>2159</v>
      </c>
      <c r="I56" s="9">
        <v>45327</v>
      </c>
      <c r="J56" s="15" t="s">
        <v>90</v>
      </c>
    </row>
    <row r="57" spans="1:10" x14ac:dyDescent="0.55000000000000004">
      <c r="A57" s="2" t="s">
        <v>16</v>
      </c>
      <c r="B57" s="2" t="s">
        <v>69</v>
      </c>
      <c r="C57" s="2" t="s">
        <v>72</v>
      </c>
      <c r="D57" s="5">
        <v>320000</v>
      </c>
      <c r="E57" s="5">
        <v>1100</v>
      </c>
      <c r="F57" s="7">
        <v>80</v>
      </c>
      <c r="G57" s="1">
        <v>3</v>
      </c>
      <c r="H57" s="5">
        <v>4000</v>
      </c>
      <c r="I57" s="9">
        <v>45319</v>
      </c>
      <c r="J57" s="16" t="s">
        <v>91</v>
      </c>
    </row>
    <row r="58" spans="1:10" x14ac:dyDescent="0.55000000000000004">
      <c r="A58" s="2" t="s">
        <v>17</v>
      </c>
      <c r="B58" s="2" t="s">
        <v>50</v>
      </c>
      <c r="C58" s="2" t="s">
        <v>72</v>
      </c>
      <c r="D58" s="5">
        <v>232135</v>
      </c>
      <c r="E58" s="5">
        <v>1065</v>
      </c>
      <c r="F58" s="7">
        <v>85</v>
      </c>
      <c r="G58" s="1">
        <v>3</v>
      </c>
      <c r="H58" s="5">
        <v>2731</v>
      </c>
      <c r="I58" s="9">
        <v>45313</v>
      </c>
      <c r="J58" s="15" t="s">
        <v>90</v>
      </c>
    </row>
    <row r="59" spans="1:10" x14ac:dyDescent="0.55000000000000004">
      <c r="A59" s="2" t="s">
        <v>17</v>
      </c>
      <c r="B59" s="2" t="s">
        <v>48</v>
      </c>
      <c r="C59" s="2" t="s">
        <v>74</v>
      </c>
      <c r="D59" s="5">
        <v>800000</v>
      </c>
      <c r="E59" s="5">
        <v>6000</v>
      </c>
      <c r="F59" s="7">
        <v>250</v>
      </c>
      <c r="G59" s="1">
        <v>6</v>
      </c>
      <c r="H59" s="5">
        <v>3200</v>
      </c>
      <c r="I59" s="9">
        <v>45321</v>
      </c>
      <c r="J59" s="16" t="s">
        <v>91</v>
      </c>
    </row>
    <row r="60" spans="1:10" x14ac:dyDescent="0.55000000000000004">
      <c r="A60" s="2" t="s">
        <v>18</v>
      </c>
      <c r="B60" s="2" t="s">
        <v>70</v>
      </c>
      <c r="C60" s="2" t="s">
        <v>72</v>
      </c>
      <c r="D60" s="5">
        <v>158925</v>
      </c>
      <c r="E60" s="5">
        <v>1000</v>
      </c>
      <c r="F60" s="7">
        <v>65</v>
      </c>
      <c r="G60" s="1">
        <v>2</v>
      </c>
      <c r="H60" s="5">
        <v>1000</v>
      </c>
      <c r="I60" s="9">
        <v>45324</v>
      </c>
      <c r="J60" s="15" t="s">
        <v>90</v>
      </c>
    </row>
    <row r="61" spans="1:10" x14ac:dyDescent="0.55000000000000004">
      <c r="A61" s="2" t="s">
        <v>18</v>
      </c>
      <c r="B61" s="2" t="s">
        <v>71</v>
      </c>
      <c r="C61" s="2" t="s">
        <v>74</v>
      </c>
      <c r="D61" s="5">
        <v>450000</v>
      </c>
      <c r="E61" s="5">
        <v>2350</v>
      </c>
      <c r="F61" s="7">
        <v>100</v>
      </c>
      <c r="G61" s="1">
        <v>4</v>
      </c>
      <c r="H61" s="5">
        <v>4500</v>
      </c>
      <c r="I61" s="9">
        <v>45309</v>
      </c>
      <c r="J61" s="15" t="s">
        <v>90</v>
      </c>
    </row>
    <row r="62" spans="1:10" x14ac:dyDescent="0.55000000000000004">
      <c r="A62" s="2" t="s">
        <v>14</v>
      </c>
      <c r="B62" s="2" t="s">
        <v>44</v>
      </c>
      <c r="C62" s="2" t="s">
        <v>74</v>
      </c>
      <c r="D62" s="5">
        <v>380900</v>
      </c>
      <c r="E62" s="5">
        <v>1948</v>
      </c>
      <c r="F62" s="7">
        <v>130</v>
      </c>
      <c r="G62" s="1">
        <v>4</v>
      </c>
      <c r="H62" s="5">
        <v>2930</v>
      </c>
      <c r="I62" s="9">
        <v>45311</v>
      </c>
      <c r="J62" s="16" t="s">
        <v>91</v>
      </c>
    </row>
  </sheetData>
  <autoFilter ref="A1:I62" xr:uid="{DD6AF862-E4C0-4B4C-A253-A38D7F30EF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A80C-A636-47E9-91B2-3532751534AF}">
  <dimension ref="A3:E14"/>
  <sheetViews>
    <sheetView workbookViewId="0">
      <selection activeCell="R14" sqref="R14"/>
    </sheetView>
  </sheetViews>
  <sheetFormatPr defaultRowHeight="14.25" x14ac:dyDescent="0.45"/>
  <cols>
    <col min="1" max="1" width="20.796875" bestFit="1" customWidth="1"/>
    <col min="2" max="2" width="12.6640625" bestFit="1" customWidth="1"/>
    <col min="3" max="3" width="3.86328125" bestFit="1" customWidth="1"/>
    <col min="4" max="4" width="10.33203125" bestFit="1" customWidth="1"/>
    <col min="5" max="5" width="4.19921875" bestFit="1" customWidth="1"/>
  </cols>
  <sheetData>
    <row r="3" spans="1:5" x14ac:dyDescent="0.45">
      <c r="A3" s="10" t="s">
        <v>76</v>
      </c>
      <c r="B3" s="10" t="s">
        <v>2</v>
      </c>
    </row>
    <row r="4" spans="1:5" x14ac:dyDescent="0.45">
      <c r="A4" s="10" t="s">
        <v>0</v>
      </c>
      <c r="B4" t="s">
        <v>72</v>
      </c>
      <c r="C4" t="s">
        <v>73</v>
      </c>
      <c r="D4" t="s">
        <v>75</v>
      </c>
      <c r="E4" t="s">
        <v>74</v>
      </c>
    </row>
    <row r="5" spans="1:5" ht="18" x14ac:dyDescent="0.55000000000000004">
      <c r="A5" s="1" t="s">
        <v>18</v>
      </c>
      <c r="B5" s="8">
        <v>4</v>
      </c>
      <c r="C5" s="8"/>
      <c r="D5" s="8"/>
      <c r="E5" s="8">
        <v>3</v>
      </c>
    </row>
    <row r="6" spans="1:5" ht="18" x14ac:dyDescent="0.55000000000000004">
      <c r="A6" s="1" t="s">
        <v>14</v>
      </c>
      <c r="B6" s="8">
        <v>6</v>
      </c>
      <c r="C6" s="8"/>
      <c r="D6" s="8"/>
      <c r="E6" s="8">
        <v>1</v>
      </c>
    </row>
    <row r="7" spans="1:5" ht="18" x14ac:dyDescent="0.55000000000000004">
      <c r="A7" s="1" t="s">
        <v>13</v>
      </c>
      <c r="B7" s="8">
        <v>5</v>
      </c>
      <c r="C7" s="8"/>
      <c r="D7" s="8"/>
      <c r="E7" s="8"/>
    </row>
    <row r="8" spans="1:5" ht="18" x14ac:dyDescent="0.55000000000000004">
      <c r="A8" s="1" t="s">
        <v>17</v>
      </c>
      <c r="B8" s="8">
        <v>5</v>
      </c>
      <c r="C8" s="8"/>
      <c r="D8" s="8"/>
      <c r="E8" s="8">
        <v>2</v>
      </c>
    </row>
    <row r="9" spans="1:5" ht="18" x14ac:dyDescent="0.55000000000000004">
      <c r="A9" s="1" t="s">
        <v>9</v>
      </c>
      <c r="B9" s="8">
        <v>4</v>
      </c>
      <c r="C9" s="8">
        <v>2</v>
      </c>
      <c r="D9" s="8"/>
      <c r="E9" s="8"/>
    </row>
    <row r="10" spans="1:5" ht="18" x14ac:dyDescent="0.55000000000000004">
      <c r="A10" s="1" t="s">
        <v>11</v>
      </c>
      <c r="B10" s="8">
        <v>4</v>
      </c>
      <c r="C10" s="8"/>
      <c r="D10" s="8"/>
      <c r="E10" s="8">
        <v>1</v>
      </c>
    </row>
    <row r="11" spans="1:5" ht="18" x14ac:dyDescent="0.55000000000000004">
      <c r="A11" s="1" t="s">
        <v>16</v>
      </c>
      <c r="B11" s="8">
        <v>5</v>
      </c>
      <c r="C11" s="8"/>
      <c r="D11" s="8"/>
      <c r="E11" s="8">
        <v>1</v>
      </c>
    </row>
    <row r="12" spans="1:5" ht="18" x14ac:dyDescent="0.55000000000000004">
      <c r="A12" s="1" t="s">
        <v>10</v>
      </c>
      <c r="B12" s="8">
        <v>5</v>
      </c>
      <c r="C12" s="8"/>
      <c r="D12" s="8">
        <v>1</v>
      </c>
      <c r="E12" s="8"/>
    </row>
    <row r="13" spans="1:5" ht="18" x14ac:dyDescent="0.55000000000000004">
      <c r="A13" s="1" t="s">
        <v>12</v>
      </c>
      <c r="B13" s="8">
        <v>4</v>
      </c>
      <c r="C13" s="8"/>
      <c r="D13" s="8"/>
      <c r="E13" s="8">
        <v>1</v>
      </c>
    </row>
    <row r="14" spans="1:5" ht="18" x14ac:dyDescent="0.55000000000000004">
      <c r="A14" s="1" t="s">
        <v>15</v>
      </c>
      <c r="B14" s="8">
        <v>5</v>
      </c>
      <c r="C14" s="8"/>
      <c r="D14" s="8"/>
      <c r="E14" s="8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38C2-03DF-417A-92F0-27633D799966}">
  <dimension ref="A1:D62"/>
  <sheetViews>
    <sheetView topLeftCell="C1" workbookViewId="0">
      <selection activeCell="S20" sqref="S20"/>
    </sheetView>
  </sheetViews>
  <sheetFormatPr defaultRowHeight="15.75" x14ac:dyDescent="0.5"/>
  <cols>
    <col min="1" max="1" width="12.9296875" hidden="1" customWidth="1"/>
    <col min="2" max="2" width="18.19921875" style="4" hidden="1" customWidth="1"/>
    <col min="3" max="3" width="17.33203125" bestFit="1" customWidth="1"/>
    <col min="4" max="4" width="11.86328125" style="5" bestFit="1" customWidth="1"/>
  </cols>
  <sheetData>
    <row r="1" spans="1:4" ht="18" x14ac:dyDescent="0.55000000000000004">
      <c r="A1" s="1" t="s">
        <v>0</v>
      </c>
      <c r="B1" s="3" t="s">
        <v>3</v>
      </c>
      <c r="C1" s="1" t="s">
        <v>77</v>
      </c>
    </row>
    <row r="2" spans="1:4" x14ac:dyDescent="0.5">
      <c r="A2" s="2" t="s">
        <v>9</v>
      </c>
      <c r="B2" s="5">
        <v>318000</v>
      </c>
      <c r="C2" s="2" t="s">
        <v>78</v>
      </c>
      <c r="D2" s="11">
        <f>AVERAGEIF(A:A,"milano",B:B)</f>
        <v>540594.16666666663</v>
      </c>
    </row>
    <row r="3" spans="1:4" x14ac:dyDescent="0.5">
      <c r="A3" s="2" t="s">
        <v>9</v>
      </c>
      <c r="B3" s="5">
        <v>920000</v>
      </c>
      <c r="C3" s="2" t="s">
        <v>79</v>
      </c>
      <c r="D3" s="13">
        <f>AVERAGEIF(A:A,"roma",B:B)</f>
        <v>413045</v>
      </c>
    </row>
    <row r="4" spans="1:4" x14ac:dyDescent="0.5">
      <c r="A4" s="2" t="s">
        <v>9</v>
      </c>
      <c r="B4" s="5">
        <v>247000</v>
      </c>
      <c r="C4" s="2" t="s">
        <v>80</v>
      </c>
      <c r="D4" s="13">
        <f>AVERAGEIF(A:A,"napoli",B:B)</f>
        <v>442302</v>
      </c>
    </row>
    <row r="5" spans="1:4" x14ac:dyDescent="0.5">
      <c r="A5" s="2" t="s">
        <v>10</v>
      </c>
      <c r="B5" s="5">
        <v>614000</v>
      </c>
      <c r="C5" s="2" t="s">
        <v>81</v>
      </c>
      <c r="D5" s="13">
        <f>AVERAGEIF(A:A,"torino",B:B)</f>
        <v>242579</v>
      </c>
    </row>
    <row r="6" spans="1:4" x14ac:dyDescent="0.5">
      <c r="A6" s="2" t="s">
        <v>10</v>
      </c>
      <c r="B6" s="5">
        <v>268000</v>
      </c>
      <c r="C6" s="2" t="s">
        <v>82</v>
      </c>
      <c r="D6" s="13">
        <f>AVERAGEIF(A:A,"firenze",B:B)</f>
        <v>430044</v>
      </c>
    </row>
    <row r="7" spans="1:4" x14ac:dyDescent="0.5">
      <c r="A7" s="2" t="s">
        <v>10</v>
      </c>
      <c r="B7" s="5">
        <v>388980</v>
      </c>
      <c r="C7" s="2" t="s">
        <v>83</v>
      </c>
      <c r="D7" s="13">
        <f>AVERAGEIF(A:A,"bologna",B:B)</f>
        <v>308965.71428571426</v>
      </c>
    </row>
    <row r="8" spans="1:4" x14ac:dyDescent="0.5">
      <c r="A8" s="2" t="s">
        <v>11</v>
      </c>
      <c r="B8" s="5">
        <v>360910</v>
      </c>
      <c r="C8" s="2" t="s">
        <v>84</v>
      </c>
      <c r="D8" s="13">
        <f>AVERAGEIF(A:A,"verona",B:B)</f>
        <v>291930</v>
      </c>
    </row>
    <row r="9" spans="1:4" x14ac:dyDescent="0.5">
      <c r="A9" s="2" t="s">
        <v>11</v>
      </c>
      <c r="B9" s="5">
        <v>1011600</v>
      </c>
      <c r="C9" s="2" t="s">
        <v>85</v>
      </c>
      <c r="D9" s="13">
        <f>AVERAGEIF(A:A,"palermo",B:B)</f>
        <v>281110</v>
      </c>
    </row>
    <row r="10" spans="1:4" x14ac:dyDescent="0.5">
      <c r="A10" s="2" t="s">
        <v>11</v>
      </c>
      <c r="B10" s="5">
        <v>202020</v>
      </c>
      <c r="C10" s="2" t="s">
        <v>86</v>
      </c>
      <c r="D10" s="13">
        <f>AVERAGEIF(A:A,"genova",B:B)</f>
        <v>352885</v>
      </c>
    </row>
    <row r="11" spans="1:4" x14ac:dyDescent="0.5">
      <c r="A11" s="2" t="s">
        <v>12</v>
      </c>
      <c r="B11" s="5">
        <v>205280</v>
      </c>
      <c r="C11" s="2" t="s">
        <v>87</v>
      </c>
      <c r="D11" s="12">
        <f>AVERAGEIF(A:A,"bari",B:B)</f>
        <v>292289.28571428574</v>
      </c>
    </row>
    <row r="12" spans="1:4" x14ac:dyDescent="0.5">
      <c r="A12" s="2" t="s">
        <v>12</v>
      </c>
      <c r="B12" s="5">
        <v>282700</v>
      </c>
      <c r="C12" s="2"/>
    </row>
    <row r="13" spans="1:4" x14ac:dyDescent="0.5">
      <c r="A13" s="2" t="s">
        <v>12</v>
      </c>
      <c r="B13" s="5">
        <v>124040</v>
      </c>
      <c r="C13" s="2"/>
    </row>
    <row r="14" spans="1:4" x14ac:dyDescent="0.5">
      <c r="A14" s="2" t="s">
        <v>13</v>
      </c>
      <c r="B14" s="5">
        <v>426930</v>
      </c>
      <c r="C14" s="2"/>
    </row>
    <row r="15" spans="1:4" x14ac:dyDescent="0.5">
      <c r="A15" s="2" t="s">
        <v>13</v>
      </c>
      <c r="B15" s="5">
        <v>440000</v>
      </c>
      <c r="C15" s="2"/>
    </row>
    <row r="16" spans="1:4" x14ac:dyDescent="0.5">
      <c r="A16" s="2" t="s">
        <v>13</v>
      </c>
      <c r="B16" s="5">
        <v>281360</v>
      </c>
      <c r="C16" s="2"/>
    </row>
    <row r="17" spans="1:2" x14ac:dyDescent="0.5">
      <c r="A17" s="2" t="s">
        <v>14</v>
      </c>
      <c r="B17" s="5">
        <v>360910</v>
      </c>
    </row>
    <row r="18" spans="1:2" x14ac:dyDescent="0.5">
      <c r="A18" s="2" t="s">
        <v>14</v>
      </c>
      <c r="B18" s="5">
        <v>198590</v>
      </c>
    </row>
    <row r="19" spans="1:2" x14ac:dyDescent="0.5">
      <c r="A19" s="2" t="s">
        <v>15</v>
      </c>
      <c r="B19" s="5">
        <v>244340</v>
      </c>
    </row>
    <row r="20" spans="1:2" x14ac:dyDescent="0.5">
      <c r="A20" s="2" t="s">
        <v>15</v>
      </c>
      <c r="B20" s="5">
        <v>241320</v>
      </c>
    </row>
    <row r="21" spans="1:2" x14ac:dyDescent="0.5">
      <c r="A21" s="2" t="s">
        <v>16</v>
      </c>
      <c r="B21" s="5">
        <v>151130</v>
      </c>
    </row>
    <row r="22" spans="1:2" x14ac:dyDescent="0.5">
      <c r="A22" s="2" t="s">
        <v>16</v>
      </c>
      <c r="B22" s="5">
        <v>810000</v>
      </c>
    </row>
    <row r="23" spans="1:2" x14ac:dyDescent="0.5">
      <c r="A23" s="2" t="s">
        <v>17</v>
      </c>
      <c r="B23" s="5">
        <v>301680</v>
      </c>
    </row>
    <row r="24" spans="1:2" x14ac:dyDescent="0.5">
      <c r="A24" s="2" t="s">
        <v>17</v>
      </c>
      <c r="B24" s="5">
        <v>64870</v>
      </c>
    </row>
    <row r="25" spans="1:2" x14ac:dyDescent="0.5">
      <c r="A25" s="2" t="s">
        <v>18</v>
      </c>
      <c r="B25" s="5">
        <v>156750</v>
      </c>
    </row>
    <row r="26" spans="1:2" x14ac:dyDescent="0.5">
      <c r="A26" s="2" t="s">
        <v>18</v>
      </c>
      <c r="B26" s="5">
        <v>637500</v>
      </c>
    </row>
    <row r="27" spans="1:2" x14ac:dyDescent="0.5">
      <c r="A27" s="2" t="s">
        <v>14</v>
      </c>
      <c r="B27" s="5">
        <v>424600</v>
      </c>
    </row>
    <row r="28" spans="1:2" x14ac:dyDescent="0.5">
      <c r="A28" s="2" t="s">
        <v>14</v>
      </c>
      <c r="B28" s="5">
        <v>231750</v>
      </c>
    </row>
    <row r="29" spans="1:2" x14ac:dyDescent="0.5">
      <c r="A29" s="2" t="s">
        <v>15</v>
      </c>
      <c r="B29" s="5">
        <v>382090</v>
      </c>
    </row>
    <row r="30" spans="1:2" x14ac:dyDescent="0.5">
      <c r="A30" s="2" t="s">
        <v>15</v>
      </c>
      <c r="B30" s="5">
        <v>205760</v>
      </c>
    </row>
    <row r="31" spans="1:2" x14ac:dyDescent="0.5">
      <c r="A31" s="2" t="s">
        <v>15</v>
      </c>
      <c r="B31" s="5">
        <v>356700</v>
      </c>
    </row>
    <row r="32" spans="1:2" x14ac:dyDescent="0.5">
      <c r="A32" s="2" t="s">
        <v>16</v>
      </c>
      <c r="B32" s="5">
        <v>124810</v>
      </c>
    </row>
    <row r="33" spans="1:2" x14ac:dyDescent="0.5">
      <c r="A33" s="2" t="s">
        <v>16</v>
      </c>
      <c r="B33" s="5">
        <v>108000</v>
      </c>
    </row>
    <row r="34" spans="1:2" x14ac:dyDescent="0.5">
      <c r="A34" s="2" t="s">
        <v>17</v>
      </c>
      <c r="B34" s="5">
        <v>221085</v>
      </c>
    </row>
    <row r="35" spans="1:2" x14ac:dyDescent="0.5">
      <c r="A35" s="2" t="s">
        <v>17</v>
      </c>
      <c r="B35" s="5">
        <v>750000</v>
      </c>
    </row>
    <row r="36" spans="1:2" x14ac:dyDescent="0.5">
      <c r="A36" s="2" t="s">
        <v>17</v>
      </c>
      <c r="B36" s="5">
        <v>100425</v>
      </c>
    </row>
    <row r="37" spans="1:2" x14ac:dyDescent="0.5">
      <c r="A37" s="2" t="s">
        <v>18</v>
      </c>
      <c r="B37" s="5">
        <v>135850</v>
      </c>
    </row>
    <row r="38" spans="1:2" x14ac:dyDescent="0.5">
      <c r="A38" s="2" t="s">
        <v>18</v>
      </c>
      <c r="B38" s="5">
        <v>360000</v>
      </c>
    </row>
    <row r="39" spans="1:2" x14ac:dyDescent="0.5">
      <c r="A39" s="2" t="s">
        <v>18</v>
      </c>
      <c r="B39" s="5">
        <v>147000</v>
      </c>
    </row>
    <row r="40" spans="1:2" x14ac:dyDescent="0.5">
      <c r="A40" s="2" t="s">
        <v>9</v>
      </c>
      <c r="B40" s="5">
        <v>617490</v>
      </c>
    </row>
    <row r="41" spans="1:2" x14ac:dyDescent="0.5">
      <c r="A41" s="2" t="s">
        <v>9</v>
      </c>
      <c r="B41" s="5">
        <v>663400</v>
      </c>
    </row>
    <row r="42" spans="1:2" x14ac:dyDescent="0.5">
      <c r="A42" s="2" t="s">
        <v>9</v>
      </c>
      <c r="B42" s="5">
        <v>477675</v>
      </c>
    </row>
    <row r="43" spans="1:2" x14ac:dyDescent="0.5">
      <c r="A43" s="2" t="s">
        <v>10</v>
      </c>
      <c r="B43" s="5">
        <v>491680</v>
      </c>
    </row>
    <row r="44" spans="1:2" x14ac:dyDescent="0.5">
      <c r="A44" s="2" t="s">
        <v>10</v>
      </c>
      <c r="B44" s="5">
        <v>418660</v>
      </c>
    </row>
    <row r="45" spans="1:2" x14ac:dyDescent="0.5">
      <c r="A45" s="2" t="s">
        <v>10</v>
      </c>
      <c r="B45" s="5">
        <v>296950</v>
      </c>
    </row>
    <row r="46" spans="1:2" x14ac:dyDescent="0.5">
      <c r="A46" s="2" t="s">
        <v>11</v>
      </c>
      <c r="B46" s="5">
        <v>418500</v>
      </c>
    </row>
    <row r="47" spans="1:2" x14ac:dyDescent="0.5">
      <c r="A47" s="2" t="s">
        <v>11</v>
      </c>
      <c r="B47" s="5">
        <v>218480</v>
      </c>
    </row>
    <row r="48" spans="1:2" x14ac:dyDescent="0.5">
      <c r="A48" s="2" t="s">
        <v>12</v>
      </c>
      <c r="B48" s="5">
        <v>100875</v>
      </c>
    </row>
    <row r="49" spans="1:2" x14ac:dyDescent="0.5">
      <c r="A49" s="2" t="s">
        <v>12</v>
      </c>
      <c r="B49" s="5">
        <v>500000</v>
      </c>
    </row>
    <row r="50" spans="1:2" x14ac:dyDescent="0.5">
      <c r="A50" s="2" t="s">
        <v>13</v>
      </c>
      <c r="B50" s="5">
        <v>461380</v>
      </c>
    </row>
    <row r="51" spans="1:2" x14ac:dyDescent="0.5">
      <c r="A51" s="2" t="s">
        <v>13</v>
      </c>
      <c r="B51" s="5">
        <v>540550</v>
      </c>
    </row>
    <row r="52" spans="1:2" x14ac:dyDescent="0.5">
      <c r="A52" s="2" t="s">
        <v>14</v>
      </c>
      <c r="B52" s="5">
        <v>360910</v>
      </c>
    </row>
    <row r="53" spans="1:2" x14ac:dyDescent="0.5">
      <c r="A53" s="2" t="s">
        <v>14</v>
      </c>
      <c r="B53" s="5">
        <v>205100</v>
      </c>
    </row>
    <row r="54" spans="1:2" x14ac:dyDescent="0.5">
      <c r="A54" s="2" t="s">
        <v>15</v>
      </c>
      <c r="B54" s="5">
        <v>151600</v>
      </c>
    </row>
    <row r="55" spans="1:2" x14ac:dyDescent="0.5">
      <c r="A55" s="2" t="s">
        <v>15</v>
      </c>
      <c r="B55" s="5">
        <v>461700</v>
      </c>
    </row>
    <row r="56" spans="1:2" x14ac:dyDescent="0.5">
      <c r="A56" s="2" t="s">
        <v>16</v>
      </c>
      <c r="B56" s="5">
        <v>172720</v>
      </c>
    </row>
    <row r="57" spans="1:2" x14ac:dyDescent="0.5">
      <c r="A57" s="2" t="s">
        <v>16</v>
      </c>
      <c r="B57" s="5">
        <v>320000</v>
      </c>
    </row>
    <row r="58" spans="1:2" x14ac:dyDescent="0.5">
      <c r="A58" s="2" t="s">
        <v>17</v>
      </c>
      <c r="B58" s="5">
        <v>232135</v>
      </c>
    </row>
    <row r="59" spans="1:2" x14ac:dyDescent="0.5">
      <c r="A59" s="2" t="s">
        <v>17</v>
      </c>
      <c r="B59" s="5">
        <v>800000</v>
      </c>
    </row>
    <row r="60" spans="1:2" x14ac:dyDescent="0.5">
      <c r="A60" s="2" t="s">
        <v>18</v>
      </c>
      <c r="B60" s="5">
        <v>158925</v>
      </c>
    </row>
    <row r="61" spans="1:2" x14ac:dyDescent="0.5">
      <c r="A61" s="2" t="s">
        <v>18</v>
      </c>
      <c r="B61" s="5">
        <v>450000</v>
      </c>
    </row>
    <row r="62" spans="1:2" x14ac:dyDescent="0.5">
      <c r="A62" s="2" t="s">
        <v>14</v>
      </c>
      <c r="B62" s="5">
        <v>380900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B5EF-7E8A-4ED4-9DFE-F6FC243C1CD9}">
  <dimension ref="A1:E62"/>
  <sheetViews>
    <sheetView topLeftCell="D1" workbookViewId="0">
      <selection activeCell="D25" sqref="D25"/>
    </sheetView>
  </sheetViews>
  <sheetFormatPr defaultRowHeight="14.25" x14ac:dyDescent="0.45"/>
  <cols>
    <col min="1" max="1" width="12.9296875" hidden="1" customWidth="1"/>
    <col min="2" max="2" width="17.59765625" style="4" hidden="1" customWidth="1"/>
    <col min="3" max="3" width="0" hidden="1" customWidth="1"/>
    <col min="4" max="4" width="25.1328125" bestFit="1" customWidth="1"/>
    <col min="5" max="5" width="9.73046875" style="4" bestFit="1" customWidth="1"/>
  </cols>
  <sheetData>
    <row r="1" spans="1:5" ht="18" x14ac:dyDescent="0.55000000000000004">
      <c r="A1" s="1" t="s">
        <v>0</v>
      </c>
      <c r="B1" s="3" t="s">
        <v>4</v>
      </c>
      <c r="D1" s="1" t="s">
        <v>88</v>
      </c>
    </row>
    <row r="2" spans="1:5" ht="15.75" x14ac:dyDescent="0.5">
      <c r="A2" s="2" t="s">
        <v>9</v>
      </c>
      <c r="B2" s="5">
        <v>860</v>
      </c>
      <c r="D2" s="2" t="s">
        <v>78</v>
      </c>
      <c r="E2" s="11">
        <f>AVERAGEIF(A:A,"milano",B:B)</f>
        <v>1836.1666666666667</v>
      </c>
    </row>
    <row r="3" spans="1:5" ht="15.75" x14ac:dyDescent="0.5">
      <c r="A3" s="2" t="s">
        <v>9</v>
      </c>
      <c r="B3" s="5">
        <v>2775</v>
      </c>
      <c r="D3" s="2" t="s">
        <v>79</v>
      </c>
      <c r="E3" s="11">
        <f>AVERAGEIF(A:A,"roma",B:B)</f>
        <v>1663.3333333333333</v>
      </c>
    </row>
    <row r="4" spans="1:5" ht="15.75" x14ac:dyDescent="0.5">
      <c r="A4" s="2" t="s">
        <v>9</v>
      </c>
      <c r="B4" s="5">
        <v>950</v>
      </c>
      <c r="D4" s="2" t="s">
        <v>80</v>
      </c>
      <c r="E4" s="11">
        <f>AVERAGEIF(A:A,"napoli",B:B)</f>
        <v>1657.6</v>
      </c>
    </row>
    <row r="5" spans="1:5" ht="15.75" x14ac:dyDescent="0.5">
      <c r="A5" s="2" t="s">
        <v>10</v>
      </c>
      <c r="B5" s="5">
        <v>2200</v>
      </c>
      <c r="D5" s="2" t="s">
        <v>81</v>
      </c>
      <c r="E5" s="11">
        <f>AVERAGEIF(A:A,"torino",B:B)</f>
        <v>1220.4000000000001</v>
      </c>
    </row>
    <row r="6" spans="1:5" ht="15.75" x14ac:dyDescent="0.5">
      <c r="A6" s="2" t="s">
        <v>10</v>
      </c>
      <c r="B6" s="5">
        <v>1095</v>
      </c>
      <c r="D6" s="2" t="s">
        <v>82</v>
      </c>
      <c r="E6" s="11">
        <f>AVERAGEIF(A:A,"firenze",B:B)</f>
        <v>1876.2</v>
      </c>
    </row>
    <row r="7" spans="1:5" ht="15.75" x14ac:dyDescent="0.5">
      <c r="A7" s="2" t="s">
        <v>10</v>
      </c>
      <c r="B7" s="5">
        <v>1800</v>
      </c>
      <c r="D7" s="2" t="s">
        <v>83</v>
      </c>
      <c r="E7" s="11">
        <f>AVERAGEIF(A:A,"bologna",B:B)</f>
        <v>1500.7142857142858</v>
      </c>
    </row>
    <row r="8" spans="1:5" ht="15.75" x14ac:dyDescent="0.5">
      <c r="A8" s="2" t="s">
        <v>11</v>
      </c>
      <c r="B8" s="5">
        <v>1275</v>
      </c>
      <c r="D8" s="2" t="s">
        <v>84</v>
      </c>
      <c r="E8" s="11">
        <f>AVERAGEIF(A:A,"verona",B:B)</f>
        <v>1444.5714285714287</v>
      </c>
    </row>
    <row r="9" spans="1:5" ht="15.75" x14ac:dyDescent="0.5">
      <c r="A9" s="2" t="s">
        <v>11</v>
      </c>
      <c r="B9" s="5">
        <v>3400</v>
      </c>
      <c r="D9" s="2" t="s">
        <v>85</v>
      </c>
      <c r="E9" s="11">
        <f>AVERAGEIF(A:A,"palermo",B:B)</f>
        <v>1144.1666666666667</v>
      </c>
    </row>
    <row r="10" spans="1:5" ht="15.75" x14ac:dyDescent="0.5">
      <c r="A10" s="2" t="s">
        <v>11</v>
      </c>
      <c r="B10" s="5">
        <v>1038</v>
      </c>
      <c r="D10" s="2" t="s">
        <v>86</v>
      </c>
      <c r="E10" s="11">
        <f>AVERAGEIF(A:A,"genova",B:B)</f>
        <v>1889.1428571428571</v>
      </c>
    </row>
    <row r="11" spans="1:5" ht="15.75" x14ac:dyDescent="0.5">
      <c r="A11" s="2" t="s">
        <v>12</v>
      </c>
      <c r="B11" s="5">
        <v>1014</v>
      </c>
      <c r="D11" s="2" t="s">
        <v>87</v>
      </c>
      <c r="E11" s="11">
        <f>AVERAGEIF(A:A,"bari",B:B)</f>
        <v>1447.1428571428571</v>
      </c>
    </row>
    <row r="12" spans="1:5" ht="15.75" x14ac:dyDescent="0.5">
      <c r="A12" s="2" t="s">
        <v>12</v>
      </c>
      <c r="B12" s="5">
        <v>1204</v>
      </c>
    </row>
    <row r="13" spans="1:5" ht="15.75" x14ac:dyDescent="0.5">
      <c r="A13" s="2" t="s">
        <v>12</v>
      </c>
      <c r="B13" s="5">
        <v>697</v>
      </c>
    </row>
    <row r="14" spans="1:5" ht="15.75" x14ac:dyDescent="0.5">
      <c r="A14" s="2" t="s">
        <v>13</v>
      </c>
      <c r="B14" s="5">
        <v>2087</v>
      </c>
    </row>
    <row r="15" spans="1:5" ht="15.75" x14ac:dyDescent="0.5">
      <c r="A15" s="2" t="s">
        <v>13</v>
      </c>
      <c r="B15" s="5">
        <v>1375</v>
      </c>
    </row>
    <row r="16" spans="1:5" ht="15.75" x14ac:dyDescent="0.5">
      <c r="A16" s="2" t="s">
        <v>13</v>
      </c>
      <c r="B16" s="5">
        <v>1303</v>
      </c>
    </row>
    <row r="17" spans="1:2" ht="15.75" x14ac:dyDescent="0.5">
      <c r="A17" s="2" t="s">
        <v>14</v>
      </c>
      <c r="B17" s="5">
        <v>1653</v>
      </c>
    </row>
    <row r="18" spans="1:2" ht="15.75" x14ac:dyDescent="0.5">
      <c r="A18" s="2" t="s">
        <v>14</v>
      </c>
      <c r="B18" s="5">
        <v>1090</v>
      </c>
    </row>
    <row r="19" spans="1:2" ht="15.75" x14ac:dyDescent="0.5">
      <c r="A19" s="2" t="s">
        <v>15</v>
      </c>
      <c r="B19" s="5">
        <v>1117</v>
      </c>
    </row>
    <row r="20" spans="1:2" ht="15.75" x14ac:dyDescent="0.5">
      <c r="A20" s="2" t="s">
        <v>15</v>
      </c>
      <c r="B20" s="5">
        <v>771</v>
      </c>
    </row>
    <row r="21" spans="1:2" ht="15.75" x14ac:dyDescent="0.5">
      <c r="A21" s="2" t="s">
        <v>16</v>
      </c>
      <c r="B21" s="5">
        <v>665</v>
      </c>
    </row>
    <row r="22" spans="1:2" ht="15.75" x14ac:dyDescent="0.5">
      <c r="A22" s="2" t="s">
        <v>16</v>
      </c>
      <c r="B22" s="5">
        <v>3003</v>
      </c>
    </row>
    <row r="23" spans="1:2" ht="15.75" x14ac:dyDescent="0.5">
      <c r="A23" s="2" t="s">
        <v>17</v>
      </c>
      <c r="B23" s="5">
        <v>979</v>
      </c>
    </row>
    <row r="24" spans="1:2" ht="15.75" x14ac:dyDescent="0.5">
      <c r="A24" s="2" t="s">
        <v>17</v>
      </c>
      <c r="B24" s="5">
        <v>471</v>
      </c>
    </row>
    <row r="25" spans="1:2" ht="15.75" x14ac:dyDescent="0.5">
      <c r="A25" s="2" t="s">
        <v>18</v>
      </c>
      <c r="B25" s="5">
        <v>888</v>
      </c>
    </row>
    <row r="26" spans="1:2" ht="15.75" x14ac:dyDescent="0.5">
      <c r="A26" s="2" t="s">
        <v>18</v>
      </c>
      <c r="B26" s="5">
        <v>1518</v>
      </c>
    </row>
    <row r="27" spans="1:2" ht="15.75" x14ac:dyDescent="0.5">
      <c r="A27" s="2" t="s">
        <v>14</v>
      </c>
      <c r="B27" s="5">
        <v>1945</v>
      </c>
    </row>
    <row r="28" spans="1:2" ht="15.75" x14ac:dyDescent="0.5">
      <c r="A28" s="2" t="s">
        <v>14</v>
      </c>
      <c r="B28" s="5">
        <v>1167</v>
      </c>
    </row>
    <row r="29" spans="1:2" ht="15.75" x14ac:dyDescent="0.5">
      <c r="A29" s="2" t="s">
        <v>15</v>
      </c>
      <c r="B29" s="5">
        <v>1221</v>
      </c>
    </row>
    <row r="30" spans="1:2" ht="15.75" x14ac:dyDescent="0.5">
      <c r="A30" s="2" t="s">
        <v>15</v>
      </c>
      <c r="B30" s="5">
        <v>940</v>
      </c>
    </row>
    <row r="31" spans="1:2" ht="15.75" x14ac:dyDescent="0.5">
      <c r="A31" s="2" t="s">
        <v>15</v>
      </c>
      <c r="B31" s="5">
        <v>2460</v>
      </c>
    </row>
    <row r="32" spans="1:2" ht="15.75" x14ac:dyDescent="0.5">
      <c r="A32" s="2" t="s">
        <v>16</v>
      </c>
      <c r="B32" s="5">
        <v>777</v>
      </c>
    </row>
    <row r="33" spans="1:2" ht="15.75" x14ac:dyDescent="0.5">
      <c r="A33" s="2" t="s">
        <v>16</v>
      </c>
      <c r="B33" s="5">
        <v>560</v>
      </c>
    </row>
    <row r="34" spans="1:2" ht="15.75" x14ac:dyDescent="0.5">
      <c r="A34" s="2" t="s">
        <v>17</v>
      </c>
      <c r="B34" s="5">
        <v>1065</v>
      </c>
    </row>
    <row r="35" spans="1:2" ht="15.75" x14ac:dyDescent="0.5">
      <c r="A35" s="2" t="s">
        <v>17</v>
      </c>
      <c r="B35" s="5">
        <v>3000</v>
      </c>
    </row>
    <row r="36" spans="1:2" ht="15.75" x14ac:dyDescent="0.5">
      <c r="A36" s="2" t="s">
        <v>17</v>
      </c>
      <c r="B36" s="5">
        <v>644</v>
      </c>
    </row>
    <row r="37" spans="1:2" ht="15.75" x14ac:dyDescent="0.5">
      <c r="A37" s="2" t="s">
        <v>18</v>
      </c>
      <c r="B37" s="5">
        <v>769</v>
      </c>
    </row>
    <row r="38" spans="1:2" ht="15.75" x14ac:dyDescent="0.5">
      <c r="A38" s="2" t="s">
        <v>18</v>
      </c>
      <c r="B38" s="5">
        <v>2870</v>
      </c>
    </row>
    <row r="39" spans="1:2" ht="15.75" x14ac:dyDescent="0.5">
      <c r="A39" s="2" t="s">
        <v>18</v>
      </c>
      <c r="B39" s="5">
        <v>735</v>
      </c>
    </row>
    <row r="40" spans="1:2" ht="15.75" x14ac:dyDescent="0.5">
      <c r="A40" s="2" t="s">
        <v>9</v>
      </c>
      <c r="B40" s="5">
        <v>2140</v>
      </c>
    </row>
    <row r="41" spans="1:2" ht="15.75" x14ac:dyDescent="0.5">
      <c r="A41" s="2" t="s">
        <v>9</v>
      </c>
      <c r="B41" s="5">
        <v>2459</v>
      </c>
    </row>
    <row r="42" spans="1:2" ht="15.75" x14ac:dyDescent="0.5">
      <c r="A42" s="2" t="s">
        <v>9</v>
      </c>
      <c r="B42" s="5">
        <v>1833</v>
      </c>
    </row>
    <row r="43" spans="1:2" ht="15.75" x14ac:dyDescent="0.5">
      <c r="A43" s="2" t="s">
        <v>10</v>
      </c>
      <c r="B43" s="5">
        <v>2046</v>
      </c>
    </row>
    <row r="44" spans="1:2" ht="15.75" x14ac:dyDescent="0.5">
      <c r="A44" s="2" t="s">
        <v>10</v>
      </c>
      <c r="B44" s="5">
        <v>1707</v>
      </c>
    </row>
    <row r="45" spans="1:2" ht="15.75" x14ac:dyDescent="0.5">
      <c r="A45" s="2" t="s">
        <v>10</v>
      </c>
      <c r="B45" s="5">
        <v>1132</v>
      </c>
    </row>
    <row r="46" spans="1:2" ht="15.75" x14ac:dyDescent="0.5">
      <c r="A46" s="2" t="s">
        <v>11</v>
      </c>
      <c r="B46" s="5">
        <v>1652</v>
      </c>
    </row>
    <row r="47" spans="1:2" ht="15.75" x14ac:dyDescent="0.5">
      <c r="A47" s="2" t="s">
        <v>11</v>
      </c>
      <c r="B47" s="5">
        <v>923</v>
      </c>
    </row>
    <row r="48" spans="1:2" ht="15.75" x14ac:dyDescent="0.5">
      <c r="A48" s="2" t="s">
        <v>12</v>
      </c>
      <c r="B48" s="5">
        <v>687</v>
      </c>
    </row>
    <row r="49" spans="1:2" ht="15.75" x14ac:dyDescent="0.5">
      <c r="A49" s="2" t="s">
        <v>12</v>
      </c>
      <c r="B49" s="5">
        <v>2500</v>
      </c>
    </row>
    <row r="50" spans="1:2" ht="15.75" x14ac:dyDescent="0.5">
      <c r="A50" s="2" t="s">
        <v>13</v>
      </c>
      <c r="B50" s="5">
        <v>2154</v>
      </c>
    </row>
    <row r="51" spans="1:2" ht="15.75" x14ac:dyDescent="0.5">
      <c r="A51" s="2" t="s">
        <v>13</v>
      </c>
      <c r="B51" s="5">
        <v>2462</v>
      </c>
    </row>
    <row r="52" spans="1:2" ht="15.75" x14ac:dyDescent="0.5">
      <c r="A52" s="2" t="s">
        <v>14</v>
      </c>
      <c r="B52" s="5">
        <v>1653</v>
      </c>
    </row>
    <row r="53" spans="1:2" ht="15.75" x14ac:dyDescent="0.5">
      <c r="A53" s="2" t="s">
        <v>14</v>
      </c>
      <c r="B53" s="5">
        <v>1049</v>
      </c>
    </row>
    <row r="54" spans="1:2" ht="15.75" x14ac:dyDescent="0.5">
      <c r="A54" s="2" t="s">
        <v>15</v>
      </c>
      <c r="B54" s="5">
        <v>863</v>
      </c>
    </row>
    <row r="55" spans="1:2" ht="15.75" x14ac:dyDescent="0.5">
      <c r="A55" s="2" t="s">
        <v>15</v>
      </c>
      <c r="B55" s="5">
        <v>2740</v>
      </c>
    </row>
    <row r="56" spans="1:2" ht="15.75" x14ac:dyDescent="0.5">
      <c r="A56" s="2" t="s">
        <v>16</v>
      </c>
      <c r="B56" s="5">
        <v>760</v>
      </c>
    </row>
    <row r="57" spans="1:2" ht="15.75" x14ac:dyDescent="0.5">
      <c r="A57" s="2" t="s">
        <v>16</v>
      </c>
      <c r="B57" s="5">
        <v>1100</v>
      </c>
    </row>
    <row r="58" spans="1:2" ht="15.75" x14ac:dyDescent="0.5">
      <c r="A58" s="2" t="s">
        <v>17</v>
      </c>
      <c r="B58" s="5">
        <v>1065</v>
      </c>
    </row>
    <row r="59" spans="1:2" ht="15.75" x14ac:dyDescent="0.5">
      <c r="A59" s="2" t="s">
        <v>17</v>
      </c>
      <c r="B59" s="5">
        <v>6000</v>
      </c>
    </row>
    <row r="60" spans="1:2" ht="15.75" x14ac:dyDescent="0.5">
      <c r="A60" s="2" t="s">
        <v>18</v>
      </c>
      <c r="B60" s="5">
        <v>1000</v>
      </c>
    </row>
    <row r="61" spans="1:2" ht="15.75" x14ac:dyDescent="0.5">
      <c r="A61" s="2" t="s">
        <v>18</v>
      </c>
      <c r="B61" s="5">
        <v>2350</v>
      </c>
    </row>
    <row r="62" spans="1:2" ht="15.75" x14ac:dyDescent="0.5">
      <c r="A62" s="2" t="s">
        <v>14</v>
      </c>
      <c r="B62" s="5">
        <v>1948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7DA5-885C-48B3-AE00-F9DAD00FB119}">
  <dimension ref="A1:F62"/>
  <sheetViews>
    <sheetView topLeftCell="D1" workbookViewId="0">
      <selection activeCell="F16" sqref="F16"/>
    </sheetView>
  </sheetViews>
  <sheetFormatPr defaultRowHeight="14.25" x14ac:dyDescent="0.45"/>
  <cols>
    <col min="1" max="1" width="12.9296875" hidden="1" customWidth="1"/>
    <col min="2" max="2" width="15.796875" style="8" hidden="1" customWidth="1"/>
    <col min="3" max="3" width="18.73046875" hidden="1" customWidth="1"/>
    <col min="5" max="5" width="19.796875" bestFit="1" customWidth="1"/>
    <col min="6" max="6" width="16" bestFit="1" customWidth="1"/>
  </cols>
  <sheetData>
    <row r="1" spans="1:6" ht="18" x14ac:dyDescent="0.55000000000000004">
      <c r="A1" s="1" t="s">
        <v>0</v>
      </c>
      <c r="B1" s="6" t="s">
        <v>5</v>
      </c>
      <c r="C1" s="1" t="s">
        <v>6</v>
      </c>
      <c r="D1" s="1"/>
      <c r="E1" s="1" t="s">
        <v>92</v>
      </c>
      <c r="F1" s="1" t="s">
        <v>93</v>
      </c>
    </row>
    <row r="2" spans="1:6" ht="18" x14ac:dyDescent="0.55000000000000004">
      <c r="A2" s="2" t="s">
        <v>9</v>
      </c>
      <c r="B2" s="7">
        <v>80</v>
      </c>
      <c r="C2" s="1">
        <v>3</v>
      </c>
      <c r="D2" s="2" t="s">
        <v>78</v>
      </c>
      <c r="E2" s="17">
        <f>AVERAGEIF(A:A,"milano",B:B)</f>
        <v>88.333333333333329</v>
      </c>
      <c r="F2" s="17">
        <f>AVERAGEIF(A:A,"milano",C:C)</f>
        <v>3</v>
      </c>
    </row>
    <row r="3" spans="1:6" ht="18" x14ac:dyDescent="0.55000000000000004">
      <c r="A3" s="2" t="s">
        <v>9</v>
      </c>
      <c r="B3" s="7">
        <v>120</v>
      </c>
      <c r="C3" s="1">
        <v>4</v>
      </c>
      <c r="D3" s="2" t="s">
        <v>79</v>
      </c>
      <c r="E3" s="17">
        <f>AVERAGEIF(A:A,"roma",B:B)</f>
        <v>84.166666666666671</v>
      </c>
      <c r="F3" s="17">
        <f>AVERAGEIF(A:A,"roma",C:C)</f>
        <v>3</v>
      </c>
    </row>
    <row r="4" spans="1:6" ht="18" x14ac:dyDescent="0.55000000000000004">
      <c r="A4" s="2" t="s">
        <v>9</v>
      </c>
      <c r="B4" s="7">
        <v>65</v>
      </c>
      <c r="C4" s="1">
        <v>2</v>
      </c>
      <c r="D4" s="2" t="s">
        <v>80</v>
      </c>
      <c r="E4" s="17">
        <f>AVERAGEIF(A:A,"napoli",B:B)</f>
        <v>105</v>
      </c>
      <c r="F4" s="17">
        <f>AVERAGEIF(A:A,"napoli",C:C)</f>
        <v>3.4</v>
      </c>
    </row>
    <row r="5" spans="1:6" ht="18" x14ac:dyDescent="0.55000000000000004">
      <c r="A5" s="2" t="s">
        <v>10</v>
      </c>
      <c r="B5" s="7">
        <v>100</v>
      </c>
      <c r="C5" s="1">
        <v>4</v>
      </c>
      <c r="D5" s="2" t="s">
        <v>81</v>
      </c>
      <c r="E5" s="17">
        <f>AVERAGEIF(A:A,"torino",B:B)</f>
        <v>95</v>
      </c>
      <c r="F5" s="17">
        <f>AVERAGEIF(A:A,"torino",C:C)</f>
        <v>3.2</v>
      </c>
    </row>
    <row r="6" spans="1:6" ht="18" x14ac:dyDescent="0.55000000000000004">
      <c r="A6" s="2" t="s">
        <v>10</v>
      </c>
      <c r="B6" s="7">
        <v>75</v>
      </c>
      <c r="C6" s="1">
        <v>3</v>
      </c>
      <c r="D6" s="2" t="s">
        <v>82</v>
      </c>
      <c r="E6" s="17">
        <f>AVERAGEIF(A:A,"firenze",B:B)</f>
        <v>93</v>
      </c>
      <c r="F6" s="17">
        <f>AVERAGEIF(A:A,"firenze",C:C)</f>
        <v>3.6</v>
      </c>
    </row>
    <row r="7" spans="1:6" ht="18" x14ac:dyDescent="0.55000000000000004">
      <c r="A7" s="2" t="s">
        <v>10</v>
      </c>
      <c r="B7" s="7">
        <v>90</v>
      </c>
      <c r="C7" s="1">
        <v>3</v>
      </c>
      <c r="D7" s="2" t="s">
        <v>83</v>
      </c>
      <c r="E7" s="17">
        <f>AVERAGEIF(A:A,"bologna",B:B)</f>
        <v>87.857142857142861</v>
      </c>
      <c r="F7" s="17">
        <f>AVERAGEIF(A:A,"bologna",C:C)</f>
        <v>3.1428571428571428</v>
      </c>
    </row>
    <row r="8" spans="1:6" ht="18" x14ac:dyDescent="0.55000000000000004">
      <c r="A8" s="2" t="s">
        <v>11</v>
      </c>
      <c r="B8" s="7">
        <v>85</v>
      </c>
      <c r="C8" s="1">
        <v>3</v>
      </c>
      <c r="D8" s="2" t="s">
        <v>84</v>
      </c>
      <c r="E8" s="17">
        <f>AVERAGEIF(A:A,"verona",B:B)</f>
        <v>105.71428571428571</v>
      </c>
      <c r="F8" s="17">
        <f>AVERAGEIF(A:A,"verona",C:C)</f>
        <v>3.4285714285714284</v>
      </c>
    </row>
    <row r="9" spans="1:6" ht="18" x14ac:dyDescent="0.55000000000000004">
      <c r="A9" s="2" t="s">
        <v>11</v>
      </c>
      <c r="B9" s="7">
        <v>200</v>
      </c>
      <c r="C9" s="1">
        <v>6</v>
      </c>
      <c r="D9" s="2" t="s">
        <v>85</v>
      </c>
      <c r="E9" s="17">
        <f>AVERAGEIF(A:A,"palermo",B:B)</f>
        <v>93.333333333333329</v>
      </c>
      <c r="F9" s="17">
        <f>AVERAGEIF(A:A,"palermo",C:C)</f>
        <v>3</v>
      </c>
    </row>
    <row r="10" spans="1:6" ht="18" x14ac:dyDescent="0.55000000000000004">
      <c r="A10" s="2" t="s">
        <v>11</v>
      </c>
      <c r="B10" s="7">
        <v>70</v>
      </c>
      <c r="C10" s="1">
        <v>2</v>
      </c>
      <c r="D10" s="2" t="s">
        <v>86</v>
      </c>
      <c r="E10" s="17">
        <f>AVERAGEIF(A:A,"genova",B:B)</f>
        <v>121.42857142857143</v>
      </c>
      <c r="F10" s="17">
        <f>AVERAGEIF(A:A,"genova",C:C)</f>
        <v>3.5714285714285716</v>
      </c>
    </row>
    <row r="11" spans="1:6" ht="18" x14ac:dyDescent="0.55000000000000004">
      <c r="A11" s="2" t="s">
        <v>12</v>
      </c>
      <c r="B11" s="7">
        <v>80</v>
      </c>
      <c r="C11" s="1">
        <v>3</v>
      </c>
      <c r="D11" s="2" t="s">
        <v>87</v>
      </c>
      <c r="E11" s="17">
        <f>AVERAGEIF(A:A,"bari",B:B)</f>
        <v>90</v>
      </c>
      <c r="F11" s="17">
        <f>AVERAGEIF(A:A,"bari",C:C)</f>
        <v>3.2857142857142856</v>
      </c>
    </row>
    <row r="12" spans="1:6" ht="18" x14ac:dyDescent="0.55000000000000004">
      <c r="A12" s="2" t="s">
        <v>12</v>
      </c>
      <c r="B12" s="7">
        <v>100</v>
      </c>
      <c r="C12" s="1">
        <v>4</v>
      </c>
    </row>
    <row r="13" spans="1:6" ht="18" x14ac:dyDescent="0.55000000000000004">
      <c r="A13" s="2" t="s">
        <v>12</v>
      </c>
      <c r="B13" s="7">
        <v>70</v>
      </c>
      <c r="C13" s="1">
        <v>2</v>
      </c>
    </row>
    <row r="14" spans="1:6" ht="18" x14ac:dyDescent="0.55000000000000004">
      <c r="A14" s="2" t="s">
        <v>13</v>
      </c>
      <c r="B14" s="7">
        <v>95</v>
      </c>
      <c r="C14" s="1">
        <v>4</v>
      </c>
    </row>
    <row r="15" spans="1:6" ht="18" x14ac:dyDescent="0.55000000000000004">
      <c r="A15" s="2" t="s">
        <v>13</v>
      </c>
      <c r="B15" s="7">
        <v>110</v>
      </c>
      <c r="C15" s="1">
        <v>4</v>
      </c>
    </row>
    <row r="16" spans="1:6" ht="18" x14ac:dyDescent="0.55000000000000004">
      <c r="A16" s="2" t="s">
        <v>13</v>
      </c>
      <c r="B16" s="7">
        <v>80</v>
      </c>
      <c r="C16" s="1">
        <v>3</v>
      </c>
    </row>
    <row r="17" spans="1:3" ht="18" x14ac:dyDescent="0.55000000000000004">
      <c r="A17" s="2" t="s">
        <v>14</v>
      </c>
      <c r="B17" s="7">
        <v>85</v>
      </c>
      <c r="C17" s="1">
        <v>3</v>
      </c>
    </row>
    <row r="18" spans="1:3" ht="18" x14ac:dyDescent="0.55000000000000004">
      <c r="A18" s="2" t="s">
        <v>14</v>
      </c>
      <c r="B18" s="7">
        <v>70</v>
      </c>
      <c r="C18" s="1">
        <v>2</v>
      </c>
    </row>
    <row r="19" spans="1:3" ht="18" x14ac:dyDescent="0.55000000000000004">
      <c r="A19" s="2" t="s">
        <v>15</v>
      </c>
      <c r="B19" s="7">
        <v>95</v>
      </c>
      <c r="C19" s="1">
        <v>4</v>
      </c>
    </row>
    <row r="20" spans="1:3" ht="18" x14ac:dyDescent="0.55000000000000004">
      <c r="A20" s="2" t="s">
        <v>15</v>
      </c>
      <c r="B20" s="7">
        <v>60</v>
      </c>
      <c r="C20" s="1">
        <v>2</v>
      </c>
    </row>
    <row r="21" spans="1:3" ht="18" x14ac:dyDescent="0.55000000000000004">
      <c r="A21" s="2" t="s">
        <v>16</v>
      </c>
      <c r="B21" s="7">
        <v>70</v>
      </c>
      <c r="C21" s="1">
        <v>3</v>
      </c>
    </row>
    <row r="22" spans="1:3" ht="18" x14ac:dyDescent="0.55000000000000004">
      <c r="A22" s="2" t="s">
        <v>16</v>
      </c>
      <c r="B22" s="7">
        <v>180</v>
      </c>
      <c r="C22" s="1">
        <v>5</v>
      </c>
    </row>
    <row r="23" spans="1:3" ht="18" x14ac:dyDescent="0.55000000000000004">
      <c r="A23" s="2" t="s">
        <v>17</v>
      </c>
      <c r="B23" s="7">
        <v>90</v>
      </c>
      <c r="C23" s="1">
        <v>4</v>
      </c>
    </row>
    <row r="24" spans="1:3" ht="18" x14ac:dyDescent="0.55000000000000004">
      <c r="A24" s="2" t="s">
        <v>17</v>
      </c>
      <c r="B24" s="7">
        <v>65</v>
      </c>
      <c r="C24" s="1">
        <v>2</v>
      </c>
    </row>
    <row r="25" spans="1:3" ht="18" x14ac:dyDescent="0.55000000000000004">
      <c r="A25" s="2" t="s">
        <v>18</v>
      </c>
      <c r="B25" s="7">
        <v>75</v>
      </c>
      <c r="C25" s="1">
        <v>3</v>
      </c>
    </row>
    <row r="26" spans="1:3" ht="18" x14ac:dyDescent="0.55000000000000004">
      <c r="A26" s="2" t="s">
        <v>18</v>
      </c>
      <c r="B26" s="7">
        <v>150</v>
      </c>
      <c r="C26" s="1">
        <v>6</v>
      </c>
    </row>
    <row r="27" spans="1:3" ht="18" x14ac:dyDescent="0.55000000000000004">
      <c r="A27" s="2" t="s">
        <v>14</v>
      </c>
      <c r="B27" s="7">
        <v>100</v>
      </c>
      <c r="C27" s="1">
        <v>6</v>
      </c>
    </row>
    <row r="28" spans="1:3" ht="18" x14ac:dyDescent="0.55000000000000004">
      <c r="A28" s="2" t="s">
        <v>14</v>
      </c>
      <c r="B28" s="7">
        <v>75</v>
      </c>
      <c r="C28" s="1">
        <v>2</v>
      </c>
    </row>
    <row r="29" spans="1:3" ht="18" x14ac:dyDescent="0.55000000000000004">
      <c r="A29" s="2" t="s">
        <v>15</v>
      </c>
      <c r="B29" s="7">
        <v>95</v>
      </c>
      <c r="C29" s="1">
        <v>3</v>
      </c>
    </row>
    <row r="30" spans="1:3" ht="18" x14ac:dyDescent="0.55000000000000004">
      <c r="A30" s="2" t="s">
        <v>15</v>
      </c>
      <c r="B30" s="7">
        <v>80</v>
      </c>
      <c r="C30" s="1">
        <v>2</v>
      </c>
    </row>
    <row r="31" spans="1:3" ht="18" x14ac:dyDescent="0.55000000000000004">
      <c r="A31" s="2" t="s">
        <v>15</v>
      </c>
      <c r="B31" s="7">
        <v>150</v>
      </c>
      <c r="C31" s="1">
        <v>5</v>
      </c>
    </row>
    <row r="32" spans="1:3" ht="18" x14ac:dyDescent="0.55000000000000004">
      <c r="A32" s="2" t="s">
        <v>16</v>
      </c>
      <c r="B32" s="7">
        <v>70</v>
      </c>
      <c r="C32" s="1">
        <v>3</v>
      </c>
    </row>
    <row r="33" spans="1:3" ht="18" x14ac:dyDescent="0.55000000000000004">
      <c r="A33" s="2" t="s">
        <v>16</v>
      </c>
      <c r="B33" s="7">
        <v>80</v>
      </c>
      <c r="C33" s="1">
        <v>2</v>
      </c>
    </row>
    <row r="34" spans="1:3" ht="18" x14ac:dyDescent="0.55000000000000004">
      <c r="A34" s="2" t="s">
        <v>17</v>
      </c>
      <c r="B34" s="7">
        <v>85</v>
      </c>
      <c r="C34" s="1">
        <v>3</v>
      </c>
    </row>
    <row r="35" spans="1:3" ht="18" x14ac:dyDescent="0.55000000000000004">
      <c r="A35" s="2" t="s">
        <v>17</v>
      </c>
      <c r="B35" s="7">
        <v>200</v>
      </c>
      <c r="C35" s="1">
        <v>5</v>
      </c>
    </row>
    <row r="36" spans="1:3" ht="18" x14ac:dyDescent="0.55000000000000004">
      <c r="A36" s="2" t="s">
        <v>17</v>
      </c>
      <c r="B36" s="7">
        <v>75</v>
      </c>
      <c r="C36" s="1">
        <v>2</v>
      </c>
    </row>
    <row r="37" spans="1:3" ht="18" x14ac:dyDescent="0.55000000000000004">
      <c r="A37" s="2" t="s">
        <v>18</v>
      </c>
      <c r="B37" s="7">
        <v>65</v>
      </c>
      <c r="C37" s="1">
        <v>2</v>
      </c>
    </row>
    <row r="38" spans="1:3" ht="18" x14ac:dyDescent="0.55000000000000004">
      <c r="A38" s="2" t="s">
        <v>18</v>
      </c>
      <c r="B38" s="7">
        <v>100</v>
      </c>
      <c r="C38" s="1">
        <v>3</v>
      </c>
    </row>
    <row r="39" spans="1:3" ht="18" x14ac:dyDescent="0.55000000000000004">
      <c r="A39" s="2" t="s">
        <v>18</v>
      </c>
      <c r="B39" s="7">
        <v>75</v>
      </c>
      <c r="C39" s="1">
        <v>3</v>
      </c>
    </row>
    <row r="40" spans="1:3" ht="18" x14ac:dyDescent="0.55000000000000004">
      <c r="A40" s="2" t="s">
        <v>9</v>
      </c>
      <c r="B40" s="7">
        <v>90</v>
      </c>
      <c r="C40" s="1">
        <v>3</v>
      </c>
    </row>
    <row r="41" spans="1:3" ht="18" x14ac:dyDescent="0.55000000000000004">
      <c r="A41" s="2" t="s">
        <v>9</v>
      </c>
      <c r="B41" s="7">
        <v>100</v>
      </c>
      <c r="C41" s="1">
        <v>4</v>
      </c>
    </row>
    <row r="42" spans="1:3" ht="18" x14ac:dyDescent="0.55000000000000004">
      <c r="A42" s="2" t="s">
        <v>9</v>
      </c>
      <c r="B42" s="7">
        <v>75</v>
      </c>
      <c r="C42" s="1">
        <v>2</v>
      </c>
    </row>
    <row r="43" spans="1:3" ht="18" x14ac:dyDescent="0.55000000000000004">
      <c r="A43" s="2" t="s">
        <v>10</v>
      </c>
      <c r="B43" s="7">
        <v>80</v>
      </c>
      <c r="C43" s="1">
        <v>3</v>
      </c>
    </row>
    <row r="44" spans="1:3" ht="18" x14ac:dyDescent="0.55000000000000004">
      <c r="A44" s="2" t="s">
        <v>10</v>
      </c>
      <c r="B44" s="7">
        <v>110</v>
      </c>
      <c r="C44" s="1">
        <v>4</v>
      </c>
    </row>
    <row r="45" spans="1:3" ht="18" x14ac:dyDescent="0.55000000000000004">
      <c r="A45" s="2" t="s">
        <v>10</v>
      </c>
      <c r="B45" s="7">
        <v>50</v>
      </c>
      <c r="C45" s="1">
        <v>1</v>
      </c>
    </row>
    <row r="46" spans="1:3" ht="18" x14ac:dyDescent="0.55000000000000004">
      <c r="A46" s="2" t="s">
        <v>11</v>
      </c>
      <c r="B46" s="7">
        <v>90</v>
      </c>
      <c r="C46" s="1">
        <v>3</v>
      </c>
    </row>
    <row r="47" spans="1:3" ht="18" x14ac:dyDescent="0.55000000000000004">
      <c r="A47" s="2" t="s">
        <v>11</v>
      </c>
      <c r="B47" s="7">
        <v>80</v>
      </c>
      <c r="C47" s="1">
        <v>3</v>
      </c>
    </row>
    <row r="48" spans="1:3" ht="18" x14ac:dyDescent="0.55000000000000004">
      <c r="A48" s="2" t="s">
        <v>12</v>
      </c>
      <c r="B48" s="7">
        <v>75</v>
      </c>
      <c r="C48" s="1">
        <v>2</v>
      </c>
    </row>
    <row r="49" spans="1:3" ht="18" x14ac:dyDescent="0.55000000000000004">
      <c r="A49" s="2" t="s">
        <v>12</v>
      </c>
      <c r="B49" s="7">
        <v>150</v>
      </c>
      <c r="C49" s="1">
        <v>5</v>
      </c>
    </row>
    <row r="50" spans="1:3" ht="18" x14ac:dyDescent="0.55000000000000004">
      <c r="A50" s="2" t="s">
        <v>13</v>
      </c>
      <c r="B50" s="7">
        <v>85</v>
      </c>
      <c r="C50" s="1">
        <v>3</v>
      </c>
    </row>
    <row r="51" spans="1:3" ht="18" x14ac:dyDescent="0.55000000000000004">
      <c r="A51" s="2" t="s">
        <v>13</v>
      </c>
      <c r="B51" s="7">
        <v>95</v>
      </c>
      <c r="C51" s="1">
        <v>4</v>
      </c>
    </row>
    <row r="52" spans="1:3" ht="18" x14ac:dyDescent="0.55000000000000004">
      <c r="A52" s="2" t="s">
        <v>14</v>
      </c>
      <c r="B52" s="7">
        <v>85</v>
      </c>
      <c r="C52" s="1">
        <v>3</v>
      </c>
    </row>
    <row r="53" spans="1:3" ht="18" x14ac:dyDescent="0.55000000000000004">
      <c r="A53" s="2" t="s">
        <v>14</v>
      </c>
      <c r="B53" s="7">
        <v>70</v>
      </c>
      <c r="C53" s="1">
        <v>2</v>
      </c>
    </row>
    <row r="54" spans="1:3" ht="18" x14ac:dyDescent="0.55000000000000004">
      <c r="A54" s="2" t="s">
        <v>15</v>
      </c>
      <c r="B54" s="7">
        <v>80</v>
      </c>
      <c r="C54" s="1">
        <v>3</v>
      </c>
    </row>
    <row r="55" spans="1:3" ht="18" x14ac:dyDescent="0.55000000000000004">
      <c r="A55" s="2" t="s">
        <v>15</v>
      </c>
      <c r="B55" s="7">
        <v>180</v>
      </c>
      <c r="C55" s="1">
        <v>5</v>
      </c>
    </row>
    <row r="56" spans="1:3" ht="18" x14ac:dyDescent="0.55000000000000004">
      <c r="A56" s="2" t="s">
        <v>16</v>
      </c>
      <c r="B56" s="7">
        <v>80</v>
      </c>
      <c r="C56" s="1">
        <v>2</v>
      </c>
    </row>
    <row r="57" spans="1:3" ht="18" x14ac:dyDescent="0.55000000000000004">
      <c r="A57" s="2" t="s">
        <v>16</v>
      </c>
      <c r="B57" s="7">
        <v>80</v>
      </c>
      <c r="C57" s="1">
        <v>3</v>
      </c>
    </row>
    <row r="58" spans="1:3" ht="18" x14ac:dyDescent="0.55000000000000004">
      <c r="A58" s="2" t="s">
        <v>17</v>
      </c>
      <c r="B58" s="7">
        <v>85</v>
      </c>
      <c r="C58" s="1">
        <v>3</v>
      </c>
    </row>
    <row r="59" spans="1:3" ht="18" x14ac:dyDescent="0.55000000000000004">
      <c r="A59" s="2" t="s">
        <v>17</v>
      </c>
      <c r="B59" s="7">
        <v>250</v>
      </c>
      <c r="C59" s="1">
        <v>6</v>
      </c>
    </row>
    <row r="60" spans="1:3" ht="18" x14ac:dyDescent="0.55000000000000004">
      <c r="A60" s="2" t="s">
        <v>18</v>
      </c>
      <c r="B60" s="7">
        <v>65</v>
      </c>
      <c r="C60" s="1">
        <v>2</v>
      </c>
    </row>
    <row r="61" spans="1:3" ht="18" x14ac:dyDescent="0.55000000000000004">
      <c r="A61" s="2" t="s">
        <v>18</v>
      </c>
      <c r="B61" s="7">
        <v>100</v>
      </c>
      <c r="C61" s="1">
        <v>4</v>
      </c>
    </row>
    <row r="62" spans="1:3" ht="18" x14ac:dyDescent="0.55000000000000004">
      <c r="A62" s="2" t="s">
        <v>14</v>
      </c>
      <c r="B62" s="7">
        <v>130</v>
      </c>
      <c r="C62" s="1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193A-4B10-4336-AD86-C3C0F13E7ABD}">
  <dimension ref="A1:H62"/>
  <sheetViews>
    <sheetView topLeftCell="E1" workbookViewId="0">
      <selection activeCell="G14" sqref="G14:G15"/>
    </sheetView>
  </sheetViews>
  <sheetFormatPr defaultRowHeight="14.25" x14ac:dyDescent="0.45"/>
  <cols>
    <col min="1" max="1" width="12.9296875" hidden="1" customWidth="1"/>
    <col min="2" max="2" width="13.6640625" hidden="1" customWidth="1"/>
    <col min="3" max="4" width="0" hidden="1" customWidth="1"/>
    <col min="5" max="5" width="9.19921875" customWidth="1"/>
    <col min="6" max="6" width="15.19921875" bestFit="1" customWidth="1"/>
    <col min="7" max="7" width="15.33203125" customWidth="1"/>
    <col min="8" max="8" width="16.86328125" customWidth="1"/>
    <col min="9" max="9" width="17.33203125" customWidth="1"/>
  </cols>
  <sheetData>
    <row r="1" spans="1:8" ht="18" x14ac:dyDescent="0.55000000000000004">
      <c r="A1" s="1" t="s">
        <v>0</v>
      </c>
      <c r="B1" s="1" t="s">
        <v>89</v>
      </c>
      <c r="F1" s="18" t="s">
        <v>94</v>
      </c>
      <c r="G1" s="20" t="s">
        <v>95</v>
      </c>
      <c r="H1" s="1" t="s">
        <v>96</v>
      </c>
    </row>
    <row r="2" spans="1:8" ht="15.75" x14ac:dyDescent="0.5">
      <c r="A2" s="2" t="s">
        <v>9</v>
      </c>
      <c r="B2" s="15" t="s">
        <v>90</v>
      </c>
      <c r="E2" s="2" t="s">
        <v>78</v>
      </c>
      <c r="F2" s="19">
        <f>COUNTIFS(A:A,"milano",B:B,"si")</f>
        <v>4</v>
      </c>
      <c r="G2" s="21">
        <f>COUNTIFS(A:A,"milano",B:B,"no")</f>
        <v>2</v>
      </c>
      <c r="H2" s="14">
        <v>6</v>
      </c>
    </row>
    <row r="3" spans="1:8" ht="15.75" x14ac:dyDescent="0.5">
      <c r="A3" s="2" t="s">
        <v>9</v>
      </c>
      <c r="B3" s="15" t="s">
        <v>90</v>
      </c>
      <c r="E3" s="2" t="s">
        <v>79</v>
      </c>
      <c r="F3" s="19">
        <f>COUNTIFS(A:A,"roma",B:B,"si")</f>
        <v>4</v>
      </c>
      <c r="G3" s="21">
        <f>COUNTIFS(A:A,"roma",B:B,"no")</f>
        <v>2</v>
      </c>
      <c r="H3" s="14">
        <v>6</v>
      </c>
    </row>
    <row r="4" spans="1:8" ht="15.75" x14ac:dyDescent="0.5">
      <c r="A4" s="2" t="s">
        <v>9</v>
      </c>
      <c r="B4" s="16" t="s">
        <v>91</v>
      </c>
      <c r="E4" s="2" t="s">
        <v>80</v>
      </c>
      <c r="F4" s="19">
        <f>COUNTIFS(A:A,"napoli",B:B,"si")</f>
        <v>4</v>
      </c>
      <c r="G4" s="21">
        <f>COUNTIFS(A:A,"napoli",B:B,"no")</f>
        <v>1</v>
      </c>
      <c r="H4" s="14">
        <v>5</v>
      </c>
    </row>
    <row r="5" spans="1:8" ht="15.75" x14ac:dyDescent="0.5">
      <c r="A5" s="2" t="s">
        <v>10</v>
      </c>
      <c r="B5" s="16" t="s">
        <v>91</v>
      </c>
      <c r="E5" s="2" t="s">
        <v>81</v>
      </c>
      <c r="F5" s="19">
        <f>COUNTIFS(A:A,"torino",B:B,"si")</f>
        <v>1</v>
      </c>
      <c r="G5" s="21">
        <f>COUNTIFS(A:A,"torino",B:B,"no")</f>
        <v>4</v>
      </c>
      <c r="H5" s="14">
        <v>5</v>
      </c>
    </row>
    <row r="6" spans="1:8" ht="15.75" x14ac:dyDescent="0.5">
      <c r="A6" s="2" t="s">
        <v>10</v>
      </c>
      <c r="B6" s="15" t="s">
        <v>90</v>
      </c>
      <c r="E6" s="2" t="s">
        <v>82</v>
      </c>
      <c r="F6" s="19">
        <f>COUNTIFS(A:A,"firenze",B:B,"si")</f>
        <v>3</v>
      </c>
      <c r="G6" s="21">
        <f>COUNTIFS(A:A,"firenze",B:B,"no")</f>
        <v>2</v>
      </c>
      <c r="H6" s="14">
        <v>5</v>
      </c>
    </row>
    <row r="7" spans="1:8" ht="15.75" x14ac:dyDescent="0.5">
      <c r="A7" s="2" t="s">
        <v>10</v>
      </c>
      <c r="B7" s="15" t="s">
        <v>90</v>
      </c>
      <c r="E7" s="2" t="s">
        <v>83</v>
      </c>
      <c r="F7" s="19">
        <f>COUNTIFS(A:A,"bologna",B:B,"si")</f>
        <v>2</v>
      </c>
      <c r="G7" s="21">
        <f>COUNTIFS(A:A,"bologna",B:B,"no")</f>
        <v>5</v>
      </c>
      <c r="H7" s="14">
        <v>7</v>
      </c>
    </row>
    <row r="8" spans="1:8" ht="15.75" x14ac:dyDescent="0.5">
      <c r="A8" s="2" t="s">
        <v>11</v>
      </c>
      <c r="B8" s="15" t="s">
        <v>90</v>
      </c>
      <c r="E8" s="2" t="s">
        <v>84</v>
      </c>
      <c r="F8" s="19">
        <f>COUNTIFS(A:A,"verona",B:B,"si")</f>
        <v>4</v>
      </c>
      <c r="G8" s="21">
        <f>COUNTIFS(A:A,"verona",B:B,"no")</f>
        <v>3</v>
      </c>
      <c r="H8" s="14">
        <v>7</v>
      </c>
    </row>
    <row r="9" spans="1:8" ht="15.75" x14ac:dyDescent="0.5">
      <c r="A9" s="2" t="s">
        <v>11</v>
      </c>
      <c r="B9" s="15" t="s">
        <v>90</v>
      </c>
      <c r="E9" s="2" t="s">
        <v>85</v>
      </c>
      <c r="F9" s="19">
        <f>COUNTIFS(A:A,"palermo",B:B,"si")</f>
        <v>2</v>
      </c>
      <c r="G9" s="21">
        <f>COUNTIFS(A:A,"palermo",B:B,"no")</f>
        <v>4</v>
      </c>
      <c r="H9" s="14">
        <v>6</v>
      </c>
    </row>
    <row r="10" spans="1:8" ht="15.75" x14ac:dyDescent="0.5">
      <c r="A10" s="2" t="s">
        <v>11</v>
      </c>
      <c r="B10" s="16" t="s">
        <v>91</v>
      </c>
      <c r="E10" s="2" t="s">
        <v>86</v>
      </c>
      <c r="F10" s="19">
        <f>COUNTIFS(A:A,"genova",B:B,"si")</f>
        <v>4</v>
      </c>
      <c r="G10" s="21">
        <f>COUNTIFS(A:A,"genova",B:B,"no")</f>
        <v>3</v>
      </c>
      <c r="H10" s="14">
        <v>7</v>
      </c>
    </row>
    <row r="11" spans="1:8" ht="15.75" x14ac:dyDescent="0.5">
      <c r="A11" s="2" t="s">
        <v>12</v>
      </c>
      <c r="B11" s="16" t="s">
        <v>91</v>
      </c>
      <c r="E11" s="2" t="s">
        <v>87</v>
      </c>
      <c r="F11" s="19">
        <f>COUNTIFS(A:A,"bari",B:B,"si")</f>
        <v>5</v>
      </c>
      <c r="G11" s="21">
        <f>COUNTIFS(A:A,"bari",B:B,"no")</f>
        <v>2</v>
      </c>
      <c r="H11" s="14">
        <v>7</v>
      </c>
    </row>
    <row r="12" spans="1:8" ht="15.75" x14ac:dyDescent="0.5">
      <c r="A12" s="2" t="s">
        <v>12</v>
      </c>
      <c r="B12" s="16" t="s">
        <v>91</v>
      </c>
    </row>
    <row r="13" spans="1:8" ht="15.75" x14ac:dyDescent="0.5">
      <c r="A13" s="2" t="s">
        <v>12</v>
      </c>
      <c r="B13" s="15" t="s">
        <v>90</v>
      </c>
    </row>
    <row r="14" spans="1:8" ht="15.75" x14ac:dyDescent="0.5">
      <c r="A14" s="2" t="s">
        <v>13</v>
      </c>
      <c r="B14" s="15" t="s">
        <v>90</v>
      </c>
    </row>
    <row r="15" spans="1:8" ht="15.75" x14ac:dyDescent="0.5">
      <c r="A15" s="2" t="s">
        <v>13</v>
      </c>
      <c r="B15" s="16" t="s">
        <v>91</v>
      </c>
    </row>
    <row r="16" spans="1:8" ht="15.75" x14ac:dyDescent="0.5">
      <c r="A16" s="2" t="s">
        <v>13</v>
      </c>
      <c r="B16" s="15" t="s">
        <v>90</v>
      </c>
    </row>
    <row r="17" spans="1:2" ht="15.75" x14ac:dyDescent="0.5">
      <c r="A17" s="2" t="s">
        <v>14</v>
      </c>
      <c r="B17" s="16" t="s">
        <v>91</v>
      </c>
    </row>
    <row r="18" spans="1:2" ht="15.75" x14ac:dyDescent="0.5">
      <c r="A18" s="2" t="s">
        <v>14</v>
      </c>
      <c r="B18" s="16" t="s">
        <v>91</v>
      </c>
    </row>
    <row r="19" spans="1:2" ht="15.75" x14ac:dyDescent="0.5">
      <c r="A19" s="2" t="s">
        <v>15</v>
      </c>
      <c r="B19" s="15" t="s">
        <v>90</v>
      </c>
    </row>
    <row r="20" spans="1:2" ht="15.75" x14ac:dyDescent="0.5">
      <c r="A20" s="2" t="s">
        <v>15</v>
      </c>
      <c r="B20" s="15" t="s">
        <v>90</v>
      </c>
    </row>
    <row r="21" spans="1:2" ht="15.75" x14ac:dyDescent="0.5">
      <c r="A21" s="2" t="s">
        <v>16</v>
      </c>
      <c r="B21" s="16" t="s">
        <v>91</v>
      </c>
    </row>
    <row r="22" spans="1:2" ht="15.75" x14ac:dyDescent="0.5">
      <c r="A22" s="2" t="s">
        <v>16</v>
      </c>
      <c r="B22" s="16" t="s">
        <v>91</v>
      </c>
    </row>
    <row r="23" spans="1:2" ht="15.75" x14ac:dyDescent="0.5">
      <c r="A23" s="2" t="s">
        <v>17</v>
      </c>
      <c r="B23" s="16" t="s">
        <v>91</v>
      </c>
    </row>
    <row r="24" spans="1:2" ht="15.75" x14ac:dyDescent="0.5">
      <c r="A24" s="2" t="s">
        <v>17</v>
      </c>
      <c r="B24" s="15" t="s">
        <v>90</v>
      </c>
    </row>
    <row r="25" spans="1:2" ht="15.75" x14ac:dyDescent="0.5">
      <c r="A25" s="2" t="s">
        <v>18</v>
      </c>
      <c r="B25" s="15" t="s">
        <v>90</v>
      </c>
    </row>
    <row r="26" spans="1:2" ht="15.75" x14ac:dyDescent="0.5">
      <c r="A26" s="2" t="s">
        <v>18</v>
      </c>
      <c r="B26" s="15" t="s">
        <v>90</v>
      </c>
    </row>
    <row r="27" spans="1:2" ht="15.75" x14ac:dyDescent="0.5">
      <c r="A27" s="2" t="s">
        <v>14</v>
      </c>
      <c r="B27" s="15" t="s">
        <v>90</v>
      </c>
    </row>
    <row r="28" spans="1:2" ht="15.75" x14ac:dyDescent="0.5">
      <c r="A28" s="2" t="s">
        <v>14</v>
      </c>
      <c r="B28" s="16" t="s">
        <v>91</v>
      </c>
    </row>
    <row r="29" spans="1:2" ht="15.75" x14ac:dyDescent="0.5">
      <c r="A29" s="2" t="s">
        <v>15</v>
      </c>
      <c r="B29" s="16" t="s">
        <v>91</v>
      </c>
    </row>
    <row r="30" spans="1:2" ht="15.75" x14ac:dyDescent="0.5">
      <c r="A30" s="2" t="s">
        <v>15</v>
      </c>
      <c r="B30" s="16" t="s">
        <v>91</v>
      </c>
    </row>
    <row r="31" spans="1:2" ht="15.75" x14ac:dyDescent="0.5">
      <c r="A31" s="2" t="s">
        <v>15</v>
      </c>
      <c r="B31" s="15" t="s">
        <v>90</v>
      </c>
    </row>
    <row r="32" spans="1:2" ht="15.75" x14ac:dyDescent="0.5">
      <c r="A32" s="2" t="s">
        <v>16</v>
      </c>
      <c r="B32" s="15" t="s">
        <v>90</v>
      </c>
    </row>
    <row r="33" spans="1:2" ht="15.75" x14ac:dyDescent="0.5">
      <c r="A33" s="2" t="s">
        <v>16</v>
      </c>
      <c r="B33" s="16" t="s">
        <v>91</v>
      </c>
    </row>
    <row r="34" spans="1:2" ht="15.75" x14ac:dyDescent="0.5">
      <c r="A34" s="2" t="s">
        <v>17</v>
      </c>
      <c r="B34" s="15" t="s">
        <v>90</v>
      </c>
    </row>
    <row r="35" spans="1:2" ht="15.75" x14ac:dyDescent="0.5">
      <c r="A35" s="2" t="s">
        <v>17</v>
      </c>
      <c r="B35" s="16" t="s">
        <v>91</v>
      </c>
    </row>
    <row r="36" spans="1:2" ht="15.75" x14ac:dyDescent="0.5">
      <c r="A36" s="2" t="s">
        <v>17</v>
      </c>
      <c r="B36" s="15" t="s">
        <v>90</v>
      </c>
    </row>
    <row r="37" spans="1:2" ht="15.75" x14ac:dyDescent="0.5">
      <c r="A37" s="2" t="s">
        <v>18</v>
      </c>
      <c r="B37" s="16" t="s">
        <v>91</v>
      </c>
    </row>
    <row r="38" spans="1:2" ht="15.75" x14ac:dyDescent="0.5">
      <c r="A38" s="2" t="s">
        <v>18</v>
      </c>
      <c r="B38" s="16" t="s">
        <v>91</v>
      </c>
    </row>
    <row r="39" spans="1:2" ht="15.75" x14ac:dyDescent="0.5">
      <c r="A39" s="2" t="s">
        <v>18</v>
      </c>
      <c r="B39" s="15" t="s">
        <v>90</v>
      </c>
    </row>
    <row r="40" spans="1:2" ht="15.75" x14ac:dyDescent="0.5">
      <c r="A40" s="2" t="s">
        <v>9</v>
      </c>
      <c r="B40" s="15" t="s">
        <v>90</v>
      </c>
    </row>
    <row r="41" spans="1:2" ht="15.75" x14ac:dyDescent="0.5">
      <c r="A41" s="2" t="s">
        <v>9</v>
      </c>
      <c r="B41" s="15" t="s">
        <v>90</v>
      </c>
    </row>
    <row r="42" spans="1:2" ht="15.75" x14ac:dyDescent="0.5">
      <c r="A42" s="2" t="s">
        <v>9</v>
      </c>
      <c r="B42" s="16" t="s">
        <v>91</v>
      </c>
    </row>
    <row r="43" spans="1:2" ht="15.75" x14ac:dyDescent="0.5">
      <c r="A43" s="2" t="s">
        <v>10</v>
      </c>
      <c r="B43" s="15" t="s">
        <v>90</v>
      </c>
    </row>
    <row r="44" spans="1:2" ht="15.75" x14ac:dyDescent="0.5">
      <c r="A44" s="2" t="s">
        <v>10</v>
      </c>
      <c r="B44" s="16" t="s">
        <v>91</v>
      </c>
    </row>
    <row r="45" spans="1:2" ht="15.75" x14ac:dyDescent="0.5">
      <c r="A45" s="2" t="s">
        <v>10</v>
      </c>
      <c r="B45" s="15" t="s">
        <v>90</v>
      </c>
    </row>
    <row r="46" spans="1:2" ht="15.75" x14ac:dyDescent="0.5">
      <c r="A46" s="2" t="s">
        <v>11</v>
      </c>
      <c r="B46" s="15" t="s">
        <v>90</v>
      </c>
    </row>
    <row r="47" spans="1:2" ht="15.75" x14ac:dyDescent="0.5">
      <c r="A47" s="2" t="s">
        <v>11</v>
      </c>
      <c r="B47" s="15" t="s">
        <v>90</v>
      </c>
    </row>
    <row r="48" spans="1:2" ht="15.75" x14ac:dyDescent="0.5">
      <c r="A48" s="2" t="s">
        <v>12</v>
      </c>
      <c r="B48" s="16" t="s">
        <v>91</v>
      </c>
    </row>
    <row r="49" spans="1:2" ht="15.75" x14ac:dyDescent="0.5">
      <c r="A49" s="2" t="s">
        <v>12</v>
      </c>
      <c r="B49" s="16" t="s">
        <v>91</v>
      </c>
    </row>
    <row r="50" spans="1:2" ht="15.75" x14ac:dyDescent="0.5">
      <c r="A50" s="2" t="s">
        <v>13</v>
      </c>
      <c r="B50" s="16" t="s">
        <v>91</v>
      </c>
    </row>
    <row r="51" spans="1:2" ht="15.75" x14ac:dyDescent="0.5">
      <c r="A51" s="2" t="s">
        <v>13</v>
      </c>
      <c r="B51" s="15" t="s">
        <v>90</v>
      </c>
    </row>
    <row r="52" spans="1:2" ht="15.75" x14ac:dyDescent="0.5">
      <c r="A52" s="2" t="s">
        <v>14</v>
      </c>
      <c r="B52" s="15" t="s">
        <v>90</v>
      </c>
    </row>
    <row r="53" spans="1:2" ht="15.75" x14ac:dyDescent="0.5">
      <c r="A53" s="2" t="s">
        <v>14</v>
      </c>
      <c r="B53" s="16" t="s">
        <v>91</v>
      </c>
    </row>
    <row r="54" spans="1:2" ht="15.75" x14ac:dyDescent="0.5">
      <c r="A54" s="2" t="s">
        <v>15</v>
      </c>
      <c r="B54" s="16" t="s">
        <v>91</v>
      </c>
    </row>
    <row r="55" spans="1:2" ht="15.75" x14ac:dyDescent="0.5">
      <c r="A55" s="2" t="s">
        <v>15</v>
      </c>
      <c r="B55" s="15" t="s">
        <v>90</v>
      </c>
    </row>
    <row r="56" spans="1:2" ht="15.75" x14ac:dyDescent="0.5">
      <c r="A56" s="2" t="s">
        <v>16</v>
      </c>
      <c r="B56" s="15" t="s">
        <v>90</v>
      </c>
    </row>
    <row r="57" spans="1:2" ht="15.75" x14ac:dyDescent="0.5">
      <c r="A57" s="2" t="s">
        <v>16</v>
      </c>
      <c r="B57" s="16" t="s">
        <v>91</v>
      </c>
    </row>
    <row r="58" spans="1:2" ht="15.75" x14ac:dyDescent="0.5">
      <c r="A58" s="2" t="s">
        <v>17</v>
      </c>
      <c r="B58" s="15" t="s">
        <v>90</v>
      </c>
    </row>
    <row r="59" spans="1:2" ht="15.75" x14ac:dyDescent="0.5">
      <c r="A59" s="2" t="s">
        <v>17</v>
      </c>
      <c r="B59" s="16" t="s">
        <v>91</v>
      </c>
    </row>
    <row r="60" spans="1:2" ht="15.75" x14ac:dyDescent="0.5">
      <c r="A60" s="2" t="s">
        <v>18</v>
      </c>
      <c r="B60" s="15" t="s">
        <v>90</v>
      </c>
    </row>
    <row r="61" spans="1:2" ht="15.75" x14ac:dyDescent="0.5">
      <c r="A61" s="2" t="s">
        <v>18</v>
      </c>
      <c r="B61" s="15" t="s">
        <v>90</v>
      </c>
    </row>
    <row r="62" spans="1:2" ht="15.75" x14ac:dyDescent="0.5">
      <c r="A62" s="2" t="s">
        <v>14</v>
      </c>
      <c r="B62" s="16" t="s">
        <v>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8A00-3CF0-4D94-A083-77316DC761CE}">
  <dimension ref="A1:G11"/>
  <sheetViews>
    <sheetView tabSelected="1" workbookViewId="0">
      <selection activeCell="E18" sqref="E18"/>
    </sheetView>
  </sheetViews>
  <sheetFormatPr defaultRowHeight="14.25" x14ac:dyDescent="0.45"/>
  <cols>
    <col min="1" max="1" width="14.46484375" customWidth="1"/>
    <col min="2" max="2" width="27.796875" customWidth="1"/>
    <col min="3" max="3" width="27.1328125" customWidth="1"/>
    <col min="4" max="4" width="21.796875" customWidth="1"/>
    <col min="5" max="5" width="17.9296875" customWidth="1"/>
    <col min="6" max="6" width="20.73046875" bestFit="1" customWidth="1"/>
    <col min="7" max="7" width="23.46484375" customWidth="1"/>
  </cols>
  <sheetData>
    <row r="1" spans="1:7" ht="18" x14ac:dyDescent="0.55000000000000004">
      <c r="A1" s="30" t="s">
        <v>0</v>
      </c>
      <c r="B1" s="30" t="s">
        <v>97</v>
      </c>
      <c r="C1" s="30" t="s">
        <v>88</v>
      </c>
      <c r="D1" s="30" t="s">
        <v>92</v>
      </c>
      <c r="E1" s="30" t="s">
        <v>93</v>
      </c>
      <c r="F1" s="22" t="s">
        <v>98</v>
      </c>
      <c r="G1" s="23" t="s">
        <v>99</v>
      </c>
    </row>
    <row r="2" spans="1:7" ht="15.75" x14ac:dyDescent="0.5">
      <c r="A2" s="29" t="s">
        <v>78</v>
      </c>
      <c r="B2" s="26">
        <v>540594017</v>
      </c>
      <c r="C2" s="26">
        <v>1836017</v>
      </c>
      <c r="D2" s="27">
        <v>88.33</v>
      </c>
      <c r="E2" s="27">
        <v>3</v>
      </c>
      <c r="F2" s="24">
        <v>4</v>
      </c>
      <c r="G2" s="25">
        <v>2</v>
      </c>
    </row>
    <row r="3" spans="1:7" ht="15.75" x14ac:dyDescent="0.5">
      <c r="A3" s="29" t="s">
        <v>79</v>
      </c>
      <c r="B3" s="26">
        <v>413045000</v>
      </c>
      <c r="C3" s="26">
        <v>1663033</v>
      </c>
      <c r="D3" s="27">
        <v>84.17</v>
      </c>
      <c r="E3" s="27">
        <v>3</v>
      </c>
      <c r="F3" s="24">
        <v>4</v>
      </c>
      <c r="G3" s="25">
        <v>2</v>
      </c>
    </row>
    <row r="4" spans="1:7" ht="15.75" x14ac:dyDescent="0.5">
      <c r="A4" s="29" t="s">
        <v>80</v>
      </c>
      <c r="B4" s="26">
        <v>442302000</v>
      </c>
      <c r="C4" s="26">
        <v>1657060</v>
      </c>
      <c r="D4" s="27">
        <v>105</v>
      </c>
      <c r="E4" s="27">
        <v>3.4</v>
      </c>
      <c r="F4" s="24">
        <v>4</v>
      </c>
      <c r="G4" s="25">
        <v>1</v>
      </c>
    </row>
    <row r="5" spans="1:7" ht="15.75" x14ac:dyDescent="0.5">
      <c r="A5" s="29" t="s">
        <v>81</v>
      </c>
      <c r="B5" s="26">
        <v>242579000</v>
      </c>
      <c r="C5" s="26">
        <v>1220040</v>
      </c>
      <c r="D5" s="27">
        <v>95</v>
      </c>
      <c r="E5" s="27">
        <v>3.2</v>
      </c>
      <c r="F5" s="24">
        <v>1</v>
      </c>
      <c r="G5" s="25">
        <v>4</v>
      </c>
    </row>
    <row r="6" spans="1:7" ht="15.75" x14ac:dyDescent="0.5">
      <c r="A6" s="29" t="s">
        <v>82</v>
      </c>
      <c r="B6" s="26">
        <v>430044000</v>
      </c>
      <c r="C6" s="26">
        <v>1876020</v>
      </c>
      <c r="D6" s="27">
        <v>93</v>
      </c>
      <c r="E6" s="27">
        <v>3.6</v>
      </c>
      <c r="F6" s="24">
        <v>3</v>
      </c>
      <c r="G6" s="25">
        <v>2</v>
      </c>
    </row>
    <row r="7" spans="1:7" ht="15.75" x14ac:dyDescent="0.5">
      <c r="A7" s="29" t="s">
        <v>83</v>
      </c>
      <c r="B7" s="26">
        <v>308965071</v>
      </c>
      <c r="C7" s="26">
        <v>1500071</v>
      </c>
      <c r="D7" s="27">
        <v>87.86</v>
      </c>
      <c r="E7" s="27">
        <v>3.14</v>
      </c>
      <c r="F7" s="24">
        <v>2</v>
      </c>
      <c r="G7" s="25">
        <v>5</v>
      </c>
    </row>
    <row r="8" spans="1:7" ht="15.75" x14ac:dyDescent="0.5">
      <c r="A8" s="29" t="s">
        <v>84</v>
      </c>
      <c r="B8" s="26">
        <v>291930000</v>
      </c>
      <c r="C8" s="26">
        <v>1444057</v>
      </c>
      <c r="D8" s="27">
        <v>105.71</v>
      </c>
      <c r="E8" s="27">
        <v>3.43</v>
      </c>
      <c r="F8" s="24">
        <v>4</v>
      </c>
      <c r="G8" s="25">
        <v>3</v>
      </c>
    </row>
    <row r="9" spans="1:7" ht="15.75" x14ac:dyDescent="0.5">
      <c r="A9" s="29" t="s">
        <v>85</v>
      </c>
      <c r="B9" s="26">
        <v>281110000</v>
      </c>
      <c r="C9" s="26">
        <v>1144017</v>
      </c>
      <c r="D9" s="27">
        <v>93.33</v>
      </c>
      <c r="E9" s="27">
        <v>3</v>
      </c>
      <c r="F9" s="24">
        <v>2</v>
      </c>
      <c r="G9" s="25">
        <v>4</v>
      </c>
    </row>
    <row r="10" spans="1:7" ht="15.75" x14ac:dyDescent="0.5">
      <c r="A10" s="29" t="s">
        <v>86</v>
      </c>
      <c r="B10" s="26">
        <v>352885000</v>
      </c>
      <c r="C10" s="26">
        <v>1889014</v>
      </c>
      <c r="D10" s="27">
        <v>121.43</v>
      </c>
      <c r="E10" s="27">
        <v>3.57</v>
      </c>
      <c r="F10" s="24">
        <v>4</v>
      </c>
      <c r="G10" s="25">
        <v>3</v>
      </c>
    </row>
    <row r="11" spans="1:7" ht="15.75" x14ac:dyDescent="0.5">
      <c r="A11" s="29" t="s">
        <v>87</v>
      </c>
      <c r="B11" s="26">
        <v>292289029</v>
      </c>
      <c r="C11" s="26">
        <v>1447014</v>
      </c>
      <c r="D11" s="28">
        <v>90</v>
      </c>
      <c r="E11" s="27">
        <v>3.29</v>
      </c>
      <c r="F11" s="24">
        <v>5</v>
      </c>
      <c r="G11" s="25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</vt:i4>
      </vt:variant>
    </vt:vector>
  </HeadingPairs>
  <TitlesOfParts>
    <vt:vector size="8" baseType="lpstr">
      <vt:lpstr>DATABASE</vt:lpstr>
      <vt:lpstr>Unità immobiliari</vt:lpstr>
      <vt:lpstr>Media prezzo vendita</vt:lpstr>
      <vt:lpstr>Media prezzo affitto</vt:lpstr>
      <vt:lpstr>Media superficie e stanze</vt:lpstr>
      <vt:lpstr>Vendite per città</vt:lpstr>
      <vt:lpstr>Resoconto finale</vt:lpstr>
      <vt:lpstr>CITTA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cp:lastPrinted>2024-09-25T15:24:24Z</cp:lastPrinted>
  <dcterms:created xsi:type="dcterms:W3CDTF">2024-09-24T13:20:46Z</dcterms:created>
  <dcterms:modified xsi:type="dcterms:W3CDTF">2024-09-27T09:34:52Z</dcterms:modified>
</cp:coreProperties>
</file>