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eSantucci\Downloads\"/>
    </mc:Choice>
  </mc:AlternateContent>
  <xr:revisionPtr revIDLastSave="0" documentId="13_ncr:1_{3AF96981-E833-48F3-8150-1644ED58D69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D337" i="1" l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8" i="2"/>
  <c r="D6" i="2"/>
  <c r="D5" i="2"/>
  <c r="D4" i="2"/>
  <c r="D3" i="2"/>
  <c r="D2" i="2"/>
  <c r="D7" i="2"/>
  <c r="E2" i="2"/>
  <c r="E3" i="2"/>
  <c r="E4" i="2"/>
  <c r="E5" i="2"/>
  <c r="E6" i="2"/>
  <c r="E7" i="2"/>
  <c r="E8" i="2"/>
  <c r="H30" i="3"/>
  <c r="H29" i="3"/>
  <c r="H28" i="3"/>
  <c r="H27" i="3"/>
  <c r="H26" i="3"/>
  <c r="H25" i="3"/>
  <c r="H24" i="3"/>
  <c r="H21" i="3"/>
  <c r="H20" i="3"/>
  <c r="H19" i="3"/>
  <c r="H18" i="3"/>
  <c r="H14" i="3"/>
  <c r="H13" i="3"/>
  <c r="H12" i="3"/>
  <c r="H11" i="3"/>
  <c r="H10" i="3"/>
  <c r="H9" i="3"/>
  <c r="H8" i="3"/>
  <c r="H5" i="3"/>
  <c r="H4" i="3"/>
  <c r="H3" i="3"/>
  <c r="H2" i="3"/>
  <c r="C8" i="2"/>
  <c r="C7" i="2"/>
  <c r="C6" i="2"/>
  <c r="C5" i="2"/>
  <c r="C4" i="2"/>
  <c r="C3" i="2"/>
  <c r="C2" i="2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<sst xmlns="http://schemas.openxmlformats.org/spreadsheetml/2006/main" count="838" uniqueCount="584">
  <si>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</si>
  <si>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</si>
  <si>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</si>
  <si>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</si>
  <si>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</si>
  <si>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</si>
  <si>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</si>
  <si>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</si>
  <si>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</si>
  <si>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</si>
  <si>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</si>
  <si>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</si>
  <si>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</si>
  <si>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</si>
  <si>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</si>
  <si>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</si>
  <si>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</si>
  <si>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</si>
  <si>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</si>
  <si>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</si>
  <si>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</si>
  <si>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</si>
  <si>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</si>
  <si>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</si>
  <si>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</si>
  <si>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</si>
  <si>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</si>
  <si>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</si>
  <si>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</si>
  <si>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</si>
  <si>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</si>
  <si>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</si>
  <si>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</si>
  <si>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</si>
  <si>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</si>
  <si>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</si>
  <si>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</si>
  <si>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</si>
  <si>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</si>
  <si>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</si>
  <si>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</si>
  <si>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</si>
  <si>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</si>
  <si>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</si>
  <si>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</si>
  <si>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</si>
  <si>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</si>
  <si>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</si>
  <si>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</si>
  <si>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</si>
  <si>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</si>
  <si>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</si>
  <si>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</si>
  <si>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</si>
  <si>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</si>
  <si>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</si>
  <si>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</si>
  <si>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</si>
  <si>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</si>
  <si>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</si>
  <si>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</si>
  <si>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</si>
  <si>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</si>
  <si>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</si>
  <si>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</si>
  <si>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</si>
  <si>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</si>
  <si>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</si>
  <si>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</si>
  <si>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</si>
  <si>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</si>
  <si>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</si>
  <si>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</si>
  <si>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</si>
  <si>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</si>
  <si>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</si>
  <si>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</si>
  <si>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</si>
  <si>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</si>
  <si>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</si>
  <si>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</si>
  <si>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</si>
  <si>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</si>
  <si>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</si>
  <si>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</si>
  <si>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</si>
  <si>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</si>
  <si>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</si>
  <si>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</si>
  <si>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</si>
  <si>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</si>
  <si>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</si>
  <si>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</si>
  <si>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</si>
  <si>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</si>
  <si>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</si>
  <si>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</si>
  <si>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</si>
  <si>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</si>
  <si>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</si>
  <si>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</si>
  <si>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</si>
  <si>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</si>
  <si>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</si>
  <si>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</si>
  <si>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</si>
  <si>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</si>
  <si>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</si>
  <si>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</si>
  <si>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</si>
  <si>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</si>
  <si>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</si>
  <si>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</si>
  <si>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</si>
  <si>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</si>
  <si>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</si>
  <si>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</si>
  <si>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</si>
  <si>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</si>
  <si>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</si>
  <si>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</si>
  <si>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</si>
  <si>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</si>
  <si>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</si>
  <si>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</si>
  <si>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</si>
  <si>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</si>
  <si>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</si>
  <si>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</si>
  <si>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</si>
  <si>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</si>
  <si>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</si>
  <si>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</si>
  <si>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</si>
  <si>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</si>
  <si>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</si>
  <si>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</si>
  <si>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</si>
  <si>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</si>
  <si>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</si>
  <si>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</si>
  <si>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</si>
  <si>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</si>
  <si>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</si>
  <si>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</si>
  <si>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</si>
  <si>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</si>
  <si>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</si>
  <si>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</si>
  <si>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</si>
  <si>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</si>
  <si>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</si>
  <si>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</si>
  <si>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</si>
  <si>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</si>
  <si>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</si>
  <si>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</si>
  <si>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</si>
  <si>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</si>
  <si>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</si>
  <si>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</si>
  <si>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</si>
  <si>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</si>
  <si>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</si>
  <si>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</si>
  <si>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</si>
  <si>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</si>
  <si>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</si>
  <si>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</si>
  <si>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</si>
  <si>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</si>
  <si>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</si>
  <si>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</si>
  <si>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</si>
  <si>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</si>
  <si>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</si>
  <si>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</si>
  <si>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</si>
  <si>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</si>
  <si>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</si>
  <si>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</si>
  <si>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</si>
  <si>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</si>
  <si>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</si>
  <si>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</si>
  <si>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</si>
  <si>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</si>
  <si>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</si>
  <si>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</si>
  <si>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</si>
  <si>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</si>
  <si>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</si>
  <si>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</si>
  <si>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</si>
  <si>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</si>
  <si>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</si>
  <si>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</si>
  <si>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</si>
  <si>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</si>
  <si>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</si>
  <si>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</si>
  <si>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</si>
  <si>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</si>
  <si>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</si>
  <si>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</si>
  <si>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</si>
  <si>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</si>
  <si>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</si>
  <si>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</si>
  <si>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</si>
  <si>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</si>
  <si>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</si>
  <si>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</si>
  <si>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</si>
  <si>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</si>
  <si>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</si>
  <si>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</si>
  <si>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</si>
  <si>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</si>
  <si>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</si>
  <si>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</si>
  <si>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</si>
  <si>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</si>
  <si>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</si>
  <si>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</si>
  <si>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</si>
  <si>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</si>
  <si>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</si>
  <si>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</si>
  <si>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</si>
  <si>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</si>
  <si>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</si>
  <si>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</si>
  <si>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</si>
  <si>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</si>
  <si>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</si>
  <si>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</si>
  <si>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</si>
  <si>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</si>
  <si>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</si>
  <si>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</si>
  <si>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</si>
  <si>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</si>
  <si>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</si>
  <si>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</si>
  <si>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</si>
  <si>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</si>
  <si>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</si>
  <si>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</si>
  <si>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</si>
  <si>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</si>
  <si>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</si>
  <si>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</si>
  <si>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</si>
  <si>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</si>
  <si>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</si>
  <si>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</si>
  <si>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</si>
  <si>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</si>
  <si>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</si>
  <si>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</si>
  <si>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</si>
  <si>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</si>
  <si>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</si>
  <si>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</si>
  <si>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</si>
  <si>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</si>
  <si>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</si>
  <si>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</si>
  <si>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</si>
  <si>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</si>
  <si>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</si>
  <si>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</si>
  <si>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</si>
  <si>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</si>
  <si>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</si>
  <si>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</si>
  <si>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</si>
  <si>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</si>
  <si>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</si>
  <si>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</si>
  <si>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</si>
  <si>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</si>
  <si>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</si>
  <si>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</si>
  <si>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</si>
  <si>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</si>
  <si>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</si>
  <si>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</si>
  <si>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</si>
  <si>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</si>
  <si>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</si>
  <si>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</si>
  <si>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</si>
  <si>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</si>
  <si>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</si>
  <si>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</si>
  <si>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</si>
  <si>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</si>
  <si>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</si>
  <si>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</si>
  <si>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</si>
  <si>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</si>
  <si>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</si>
  <si>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</si>
  <si>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</si>
  <si>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</si>
  <si>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</si>
  <si>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</si>
  <si>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</si>
  <si>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</si>
  <si>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</si>
  <si>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</si>
  <si>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</si>
  <si>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</si>
  <si>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</si>
  <si>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</si>
  <si>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</si>
  <si>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</si>
  <si>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</si>
  <si>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</si>
  <si>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</si>
  <si>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</si>
  <si>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</si>
  <si>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</si>
  <si>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</si>
  <si>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</si>
  <si>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</si>
  <si>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</si>
  <si>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</si>
  <si>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</si>
  <si>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</si>
  <si>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</si>
  <si>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</si>
  <si>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</si>
  <si>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</si>
  <si>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</si>
  <si>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</si>
  <si>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</si>
  <si>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</si>
  <si>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</si>
  <si>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</si>
  <si>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</si>
  <si>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</si>
  <si>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</si>
  <si>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</si>
  <si>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</si>
  <si>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</si>
  <si>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</si>
  <si>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</si>
  <si>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</si>
  <si>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</si>
  <si>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</si>
  <si>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</si>
  <si>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</si>
  <si>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</si>
  <si>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</si>
  <si>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</si>
  <si>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</si>
  <si>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</si>
  <si>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</si>
  <si>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</si>
  <si>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</si>
  <si>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</si>
  <si>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</si>
  <si>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</si>
  <si>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</si>
  <si>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</si>
  <si>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</si>
  <si>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</si>
  <si>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</si>
  <si>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</si>
  <si>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</si>
  <si>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</si>
  <si>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</si>
  <si>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</si>
  <si>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</si>
  <si>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</si>
  <si>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</si>
  <si>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</si>
  <si>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</si>
  <si>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</si>
  <si>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</si>
  <si>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</si>
  <si>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</si>
  <si>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</si>
  <si>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</si>
  <si>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</si>
  <si>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</si>
  <si>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</si>
  <si>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</si>
  <si>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</si>
  <si>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</si>
  <si>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</si>
  <si>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</si>
  <si>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</si>
  <si>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</si>
  <si>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</si>
  <si>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</si>
  <si>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</si>
  <si>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</si>
  <si>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</si>
  <si>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</si>
  <si>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</si>
  <si>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</si>
  <si>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</si>
  <si>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</si>
  <si>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</si>
  <si>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</si>
  <si>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</si>
  <si>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</si>
  <si>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</si>
  <si>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</si>
  <si>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</si>
  <si>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</si>
  <si>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</si>
  <si>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</si>
  <si>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</si>
  <si>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</si>
  <si>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</si>
  <si>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</si>
  <si>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</si>
  <si>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</si>
  <si>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</si>
  <si>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</si>
  <si>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</si>
  <si>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</si>
  <si>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</si>
  <si>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</si>
  <si>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</si>
  <si>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</si>
  <si>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</si>
  <si>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</si>
  <si>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</si>
  <si>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</si>
  <si>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</si>
  <si>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</si>
  <si>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</si>
  <si>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</si>
  <si>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</si>
  <si>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</si>
  <si>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</si>
  <si>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</si>
  <si>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</si>
  <si>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</si>
  <si>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</si>
  <si>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</si>
  <si>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</si>
  <si>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</si>
  <si>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</si>
  <si>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</si>
  <si>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</si>
  <si>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</si>
  <si>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</si>
  <si>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</si>
  <si>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</si>
  <si>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</si>
  <si>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</si>
  <si>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</si>
  <si>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</si>
  <si>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</si>
  <si>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</si>
  <si>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</si>
  <si>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</si>
  <si>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</si>
  <si>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</si>
  <si>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</si>
  <si>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</si>
  <si>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</si>
  <si>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</si>
  <si>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</si>
  <si>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</si>
  <si>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</si>
  <si>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</si>
  <si>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</si>
  <si>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</si>
  <si>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</si>
  <si>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</si>
  <si>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</si>
  <si>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</si>
  <si>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</si>
  <si>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</si>
  <si>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</si>
  <si>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</si>
  <si>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</si>
  <si>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</si>
  <si>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</si>
  <si>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</si>
  <si>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</si>
  <si>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</si>
  <si>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</si>
  <si>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</si>
  <si>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</si>
  <si>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</si>
  <si>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</si>
  <si>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</si>
  <si>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</si>
  <si>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</si>
  <si>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</si>
  <si>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</si>
  <si>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</si>
  <si>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</si>
  <si>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</si>
  <si>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</si>
  <si>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</si>
  <si>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</si>
  <si>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</si>
  <si>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</si>
  <si>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</si>
  <si>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</si>
  <si>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</si>
  <si>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</si>
  <si>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</si>
  <si>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</si>
  <si>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</si>
  <si>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</si>
  <si>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</si>
  <si>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</si>
  <si>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</si>
  <si>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</si>
  <si>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</si>
  <si>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</si>
  <si>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</si>
  <si>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</si>
  <si>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</si>
  <si>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</si>
  <si>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</si>
  <si>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</si>
  <si>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</si>
  <si>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</si>
  <si>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</si>
  <si>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</si>
  <si>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</si>
  <si>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</si>
  <si>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</si>
  <si>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</si>
  <si>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</si>
  <si>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</si>
  <si>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</si>
  <si>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</si>
  <si>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</si>
  <si>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</si>
  <si>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</si>
  <si>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</si>
  <si>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</si>
  <si>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</si>
  <si>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</si>
  <si>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</si>
  <si>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</si>
  <si>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</si>
  <si>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</si>
  <si>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</si>
  <si>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</si>
  <si>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</si>
  <si>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</si>
  <si>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</si>
  <si>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</si>
  <si>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</si>
  <si>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</si>
  <si>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</si>
  <si>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</si>
  <si>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</si>
  <si>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</si>
  <si>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</si>
  <si>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</si>
  <si>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</si>
  <si>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</si>
  <si>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</si>
  <si>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</si>
  <si>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IVA APPLICATA</t>
  </si>
  <si>
    <t>CONCATENA</t>
  </si>
  <si>
    <t>PUNTEGGIO</t>
  </si>
  <si>
    <t>ESITO</t>
  </si>
  <si>
    <t>ESITO SE</t>
  </si>
  <si>
    <t>ESITO CERCA VERT</t>
  </si>
  <si>
    <t>RESPINTO</t>
  </si>
  <si>
    <t>SUFFICIENTE</t>
  </si>
  <si>
    <t>DISCRETO</t>
  </si>
  <si>
    <t>BUONO</t>
  </si>
  <si>
    <t>CATEGORIA</t>
  </si>
  <si>
    <t>FORNITORE</t>
  </si>
  <si>
    <t>FATTURATO</t>
  </si>
  <si>
    <t>NUMERO FATTURE</t>
  </si>
  <si>
    <t>ESITO CERCA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</si>
</sst>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* #,##0.00\ &quot;€&quot;_-;\-* #,##0.00\ &quot;€&quot;_-;_-* &quot;-&quot;??\ &quot;€&quot;_-;_-@_-"/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_-* #,##0.00\ [$€-803]_-;\-* #,##0.00\ [$€-803]_-;_-* &quot;-&quot;??\ [$€-803]_-;_-@_-"/>
  </numFmts>
  <fonts count="9" x14ac:knownFonts="1">
    <font>
      <sz val="10"/>
      <color rgb="FF000000"/>
      <name val="Calibri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44" fontId="0" fillId="0" borderId="0" xfId="1" applyFont="1"/>
    <xf numFmtId="167" fontId="2" fillId="0" borderId="0" xfId="0" applyNumberFormat="1" applyFont="1"/>
  </cellXfs>
  <cellStyles count="2">
    <cellStyle name="Normale" xfId="0" builtinId="0"/>
    <cellStyle name="Valuta" xfId="1" builtinId="4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8" headerRowCount="0"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59F2D99B-87BF-4DD3-9CB1-B418A6D0BA96}" name="Colonna1"/>
    <tableColumn id="5" xr3:uid="{075F50D8-BD8F-4DD8-B3B9-4769430DF94D}" name="Colonna2" dataDxfId="0">
      <calculatedColumnFormula>_xlfn.XLOOKUP(B1,$G$1:$G$5,$H$1:$H$5)</calculatedColumnFormula>
    </tableColumn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B1" workbookViewId="0">
      <pane ySplit="1" topLeftCell="A2" activePane="bottomLeft" state="frozen"/>
      <selection pane="bottomLeft" activeCell="D2" sqref="D2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5.5546875" bestFit="1" customWidth="1"/>
    <col min="5" max="5" width="89.6640625" bestFit="1" customWidth="1"/>
    <col min="6" max="6" width="5.5546875" customWidth="1"/>
    <col min="7" max="7" width="13.109375" bestFit="1" customWidth="1"/>
    <col min="8" max="8" width="12" bestFit="1" customWidth="1"/>
    <col min="9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 t="s">
        <v>569</v>
      </c>
      <c r="E1" s="1" t="s">
        <v>570</v>
      </c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>
        <f>+C2-(C2/1.2)</f>
        <v>46833.333333333314</v>
      </c>
      <c r="E2" s="4" t="str">
        <f>_xlfn.CONCAT(A2," ",B2)</f>
        <v>MON.SVGA 0,28 14" AOC 4VLR 1024 x 768, MPR II, N.I.,  Energy Star Digital</v>
      </c>
      <c r="F2" s="4"/>
      <c r="G2" s="16"/>
      <c r="H2" s="1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>
        <f t="shared" ref="D3:D66" si="0">+C3-(C3/1.2)</f>
        <v>53833.333333333314</v>
      </c>
      <c r="E3" s="4" t="str">
        <f t="shared" ref="E3:E66" si="1">_xlfn.CONCAT(A3," ",B3)</f>
        <v>MON.SVGA 0,28 15" AOC 5VLR 1280 x 1024, MPR II, N.I., Energy Star Digital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>
        <f t="shared" si="0"/>
        <v>57333.333333333314</v>
      </c>
      <c r="E4" s="4" t="str">
        <f t="shared" si="1"/>
        <v>MON.SVGA 0,28 15" AOC 5NLR OSD 1280 x 1024, MPR II, N.I., Energy Star Digital, 69KHz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>
        <f t="shared" si="0"/>
        <v>60166.666666666628</v>
      </c>
      <c r="E5" s="4" t="str">
        <f t="shared" si="1"/>
        <v>MON.SVGA 0,28 15" AOC 5GLR+ OSD 1280 x 1024, MPR II,TCO'92 N.I., Energy Star Digit 69KHz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>
        <f t="shared" si="0"/>
        <v>86833.333333333314</v>
      </c>
      <c r="E6" s="4" t="str">
        <f t="shared" si="1"/>
        <v>MON. 15" 0.23 CM500ET HITACHI 1152x870, 75 Hz, MPR II,TCO'92, N.I.,Energy Star, P&amp;P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>
        <f t="shared" si="0"/>
        <v>87833.333333333314</v>
      </c>
      <c r="E7" s="4" t="str">
        <f t="shared" si="1"/>
        <v>MON. 15" 0.28 A500 NEC 1280x1024, 60Hz, MPR II, Energy Star, P&amp;P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>
        <f t="shared" si="0"/>
        <v>104333.33333333331</v>
      </c>
      <c r="E8" s="4" t="str">
        <f t="shared" si="1"/>
        <v>MON.SVGA 0,28 17" AOC 7VLR 1280 x 1024, MPR II, N.I., Energy Star Digital  70KHz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>
        <f t="shared" si="0"/>
        <v>109333.33333333326</v>
      </c>
      <c r="E9" s="4" t="str">
        <f t="shared" si="1"/>
        <v>MON. 15" 0.25 E500 NEC, Croma Clear 1280x1024, 65Hz,TCO'95, MPR II, Energy Star, P&amp;P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>
        <f t="shared" si="0"/>
        <v>111000</v>
      </c>
      <c r="E10" s="4" t="str">
        <f t="shared" si="1"/>
        <v>MON.SVGA 0,26 17" AOC 7GLR OSD 1280 x 1024,TCO '92, Energy Star Digital, 85KHz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>
        <f t="shared" si="0"/>
        <v>147000</v>
      </c>
      <c r="E11" s="4" t="str">
        <f t="shared" si="1"/>
        <v>MON. 17" 0.28 A700 NEC 1280x1024, 65Hz, MPR II, Energy Star, P&amp;P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>
        <f t="shared" si="0"/>
        <v>184666.66666666663</v>
      </c>
      <c r="E12" s="4" t="str">
        <f t="shared" si="1"/>
        <v xml:space="preserve">MON. 17" 0.21 CM630ET HITACHI 1280x1024,80 Hz,TCO '95 N.I.,Energy Star, P&amp;P 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>
        <f t="shared" si="0"/>
        <v>219333.33333333326</v>
      </c>
      <c r="E13" s="4" t="str">
        <f t="shared" si="1"/>
        <v>MON. 17" 0.25 P750 NEC, Croma Clear 1600x1280, 75Hz, TCO'92, MPR II, Energy Star, P&amp;P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>
        <f t="shared" si="0"/>
        <v>265666.66666666651</v>
      </c>
      <c r="E14" s="4" t="str">
        <f t="shared" si="1"/>
        <v xml:space="preserve">MON. 19" 0.22 CM751ET HITACHI 1600x1200,75 Hz,TCO '95 N.I.,Energy Star, P&amp;P 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>
        <f t="shared" si="0"/>
        <v>453166.66666666651</v>
      </c>
      <c r="E15" s="4" t="str">
        <f t="shared" si="1"/>
        <v xml:space="preserve">MON. 21" 0.21 CM802ETM HITACHI 1600x1280,75 Hz,TCO '95 N.I.,Energy Star, P&amp;P 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>
        <f t="shared" si="0"/>
        <v>0</v>
      </c>
      <c r="E16" s="4" t="str">
        <f t="shared" si="1"/>
        <v xml:space="preserve">MONITOR  LCD 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>
        <f t="shared" si="0"/>
        <v>682000</v>
      </c>
      <c r="E17" s="4" t="str">
        <f t="shared" si="1"/>
        <v>MON. 14" LCD 0.28 LCD400V NEC 1024x768 75Hz, TFT, Energy Star, P&amp;P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>
        <f t="shared" si="0"/>
        <v>2309833.3333333321</v>
      </c>
      <c r="E18" s="4" t="str">
        <f t="shared" si="1"/>
        <v>MON. 20" LCD 0.31 LCD2000sf NEC 1280X1024 75Hz, TFT, Energy Star, P&amp;P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>
        <f t="shared" si="0"/>
        <v>0</v>
      </c>
      <c r="E19" s="4" t="str">
        <f t="shared" si="1"/>
        <v xml:space="preserve">SCHEDE MADRI 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>
        <f t="shared" si="0"/>
        <v>27833.333333333314</v>
      </c>
      <c r="E20" s="4" t="str">
        <f t="shared" si="1"/>
        <v>M/B ASUS SP97-V SVGA SHARE MEMORY PCI/ISA/Media Bus. SIS 5598 Share Memory, 4XPCI, 3XISA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>
        <f t="shared" si="0"/>
        <v>33666.666666666657</v>
      </c>
      <c r="E21" s="4" t="str">
        <f t="shared" si="1"/>
        <v>M/B ASUS TXP4 PCI/ISA/Media Bus.TX/ 2 x 168 Pin DIMM, 4 x 72 Pin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>
        <f t="shared" si="0"/>
        <v>33833.333333333314</v>
      </c>
      <c r="E22" s="4" t="str">
        <f t="shared" si="1"/>
        <v>M/B ASUS SP98AGP-X ATX PCI/ISA/Media Bus. SIS 5591 Share Memory, 3XPCI, 3XISA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>
        <f t="shared" si="0"/>
        <v>39000</v>
      </c>
      <c r="E23" s="4" t="str">
        <f t="shared" si="1"/>
        <v>M/B ASUS TX-97 - E  PCI/ISA/Media Bus.TX/ 2 x 168 Pin DIMM, 4 x 72 Pin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>
        <f t="shared" si="0"/>
        <v>42000</v>
      </c>
      <c r="E24" s="4" t="str">
        <f t="shared" si="1"/>
        <v>M/B ASUS TX-97  PCI/ISA/Media Bus.TX/ 3 x 168 Pin DIMM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>
        <f t="shared" si="0"/>
        <v>43166.666666666657</v>
      </c>
      <c r="E25" s="4" t="str">
        <f t="shared" si="1"/>
        <v>M/B ASUS TX-97 - XE ATX NO AUDIO PCI/ISA/Media Bus.TX/ 2 x 168 Pin DIMM, 4 x 72 Pin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>
        <f t="shared" si="0"/>
        <v>44833.333333333314</v>
      </c>
      <c r="E26" s="4" t="str">
        <f t="shared" si="1"/>
        <v>M/B ASUS P2L97-B PCI/ISA/Intel 440LX/233-333 Mhz AT BABY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>
        <f t="shared" si="0"/>
        <v>45166.666666666657</v>
      </c>
      <c r="E27" s="4" t="str">
        <f t="shared" si="1"/>
        <v>M/B ASUS  P55T2P4 430HX 512K P5 PCI/ISA/Media Bus.Triton II/ZIF7/75-200 MHz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>
        <f t="shared" si="0"/>
        <v>48666.666666666657</v>
      </c>
      <c r="E28" s="4" t="str">
        <f t="shared" si="1"/>
        <v>M/B ASUS P2L97 ATX PCI/ISA/Intel 440LX/233-333 Mhz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>
        <f t="shared" si="0"/>
        <v>48833.333333333314</v>
      </c>
      <c r="E29" s="4" t="str">
        <f t="shared" si="1"/>
        <v>M/B ASUS XP55T2P4 512K ATX P5 PCI/ISA/Media Bus.Triton II/ZIF7/ 75-200 MHz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>
        <f t="shared" si="0"/>
        <v>51166.666666666657</v>
      </c>
      <c r="E30" s="4" t="str">
        <f t="shared" si="1"/>
        <v>M/B ASUS TX-97 -XE ATX -CREATIVE VIBRA16 PCI/ISA/Media Bus.TX/ 2 x 168 Pin DIMM, 4 x 72 Pin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>
        <f t="shared" si="0"/>
        <v>73333.333333333314</v>
      </c>
      <c r="E31" s="4" t="str">
        <f t="shared" si="1"/>
        <v>M/B ASUS P2L97-A ATX+VGA AGP 4MB PCI/ISA/Intel 440LX/233-333 Mhz ATI 3D Rage Pro AGP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>
        <f t="shared" si="0"/>
        <v>81166.666666666628</v>
      </c>
      <c r="E32" s="4" t="str">
        <f t="shared" si="1"/>
        <v>M/B ASUS P2L97-S ADAPTEC ATX PCI/ISA/Intel 440LX/233-333 Mhz/Adaptec 7880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>
        <f t="shared" si="0"/>
        <v>94333.333333333314</v>
      </c>
      <c r="E33" s="4" t="str">
        <f t="shared" si="1"/>
        <v>M/B ASUS P65UP5+P55T2D 512K DUAL P5 PCI/ISA/Media Bus/Intel 430HX/75-200 Mhz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>
        <f t="shared" si="0"/>
        <v>133666.66666666663</v>
      </c>
      <c r="E34" s="4" t="str">
        <f t="shared" si="1"/>
        <v>M/B ASUS P2L97-DS DUAL P II PCI/ISA/Intel 440LX/233-333 Mhz/Adaptec 7880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>
        <f t="shared" si="0"/>
        <v>263166.66666666651</v>
      </c>
      <c r="E35" s="4" t="str">
        <f t="shared" si="1"/>
        <v>M/B ASUS P65UP8+PKND DUAL PII Intel 440FX CPU INTEL RISC i960, SCSI I20 RAID, EXP 1GB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>
        <f t="shared" si="0"/>
        <v>0</v>
      </c>
      <c r="E36" s="4" t="str">
        <f t="shared" si="1"/>
        <v xml:space="preserve">SCHEDE VIDEO 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>
        <f t="shared" si="0"/>
        <v>11666.666666666664</v>
      </c>
      <c r="E37" s="4" t="str">
        <f t="shared" si="1"/>
        <v>SVGA S3 3D PRO VIRGE 2MB S3 PRO VIRGE DX 2MB Edo exp. 4MB 3D Acc.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>
        <f t="shared" si="0"/>
        <v>17333.333333333328</v>
      </c>
      <c r="E38" s="4" t="str">
        <f t="shared" si="1"/>
        <v>CREATIVE ECLIPSE 4MB ACC. 2D/3D 4MB LAGUNA 3D max 1600x1200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>
        <f t="shared" si="0"/>
        <v>21166.666666666657</v>
      </c>
      <c r="E39" s="4" t="str">
        <f t="shared" si="1"/>
        <v>ADD-ON MATROX m3D 4MB MATROX - NEC Power VR PCX2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>
        <f t="shared" si="0"/>
        <v>27000</v>
      </c>
      <c r="E40" s="4" t="str">
        <f t="shared" si="1"/>
        <v>ASUS 3DP-V264GT2 4MB TV-OUT ATI Rage II+ , 2D/3D, DVD Acc.,TV OUT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>
        <f t="shared" si="0"/>
        <v>29833.333333333314</v>
      </c>
      <c r="E41" s="4" t="str">
        <f t="shared" si="1"/>
        <v>SVGA MYSTIQUE 220 "BULK" 4MB MATROX,MGA 1064SG SGRAM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>
        <f t="shared" si="0"/>
        <v>31000</v>
      </c>
      <c r="E42" s="4" t="str">
        <f t="shared" si="1"/>
        <v>ASUS 3DP-V385GX2 4MB TV-OUT  S3 VIRGE/GX2,2D/3D DVD Acc. VIDEO-IN&amp;TV OUT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>
        <f t="shared" si="0"/>
        <v>31000</v>
      </c>
      <c r="E43" s="4" t="str">
        <f t="shared" si="1"/>
        <v>ASUS V385GX2 AGP 4MB TV-OUT S3 VIRGE/GX2,2D/3D DVD Acc. VIDEO-IN&amp;TV OUT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>
        <f t="shared" si="0"/>
        <v>33833.333333333314</v>
      </c>
      <c r="E44" s="4" t="str">
        <f t="shared" si="1"/>
        <v>CREATIVE GRAPHIC EXXTREME 4MB ACC. 2D/3D 4MB SGRAM T.I.9735AC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>
        <f t="shared" si="0"/>
        <v>35333.333333333314</v>
      </c>
      <c r="E45" s="4" t="str">
        <f t="shared" si="1"/>
        <v>SVGA MYSTIQUE 220  4MB MATROX,MGA 1064SG SGRAM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>
        <f t="shared" si="0"/>
        <v>37000</v>
      </c>
      <c r="E46" s="4" t="str">
        <f t="shared" si="1"/>
        <v>SVGA ACC. 3D/FX VOODO RUSH 4MB ACC.2D/3D 3D/FX Voodo Rush+AT25 Game+Giochi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>
        <f t="shared" si="0"/>
        <v>40833.333333333314</v>
      </c>
      <c r="E47" s="4" t="str">
        <f t="shared" si="1"/>
        <v>SVGA ACC. 3D/FX VOODO RUSH 6MB ACC.2D/3D 3D/FX Voodoo Rush+AT25 Game+Giochi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>
        <f t="shared" si="0"/>
        <v>41833.333333333314</v>
      </c>
      <c r="E48" s="4" t="str">
        <f t="shared" si="1"/>
        <v>RAINBOW R. TV MATROX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>
        <f t="shared" si="0"/>
        <v>42833.333333333314</v>
      </c>
      <c r="E49" s="4" t="str">
        <f t="shared" si="1"/>
        <v>ASUS 3D EXPLORER AGP 4MB TV-OUT ASUS, 2D/3D, 4MB SGRAM SGS T. RIVA128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>
        <f t="shared" si="0"/>
        <v>44833.333333333314</v>
      </c>
      <c r="E50" s="4" t="str">
        <f t="shared" si="1"/>
        <v>ASUS 3D EXPLORER PCI 4MB TV-OUT ASUS, 2D/3D, 4MB SGRAM SGS T. RIVA128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>
        <f t="shared" si="0"/>
        <v>52333.333333333314</v>
      </c>
      <c r="E51" s="4" t="str">
        <f t="shared" si="1"/>
        <v xml:space="preserve">SVGA MILLENNIUM II 4MB "BULK" MATROX,MGA MILLENNIUM II WRAM 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>
        <f t="shared" si="0"/>
        <v>54166.666666666628</v>
      </c>
      <c r="E52" s="4" t="str">
        <f t="shared" si="1"/>
        <v>SVGA MILLENNIUM II 4MB AGP MATROX,MGA MILLENNIUM II WRAM  AGP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>
        <f t="shared" si="0"/>
        <v>57833.333333333314</v>
      </c>
      <c r="E53" s="4" t="str">
        <f t="shared" si="1"/>
        <v>RAINBOW R. STUDIO per MATROX MYSTIQUE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>
        <f t="shared" si="0"/>
        <v>61500</v>
      </c>
      <c r="E54" s="4" t="str">
        <f t="shared" si="1"/>
        <v xml:space="preserve">SVGA MILLENNIUM II 4MB MATROX,MGA MILLENNIUM II WRAM 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>
        <f t="shared" si="0"/>
        <v>67000</v>
      </c>
      <c r="E55" s="4" t="str">
        <f t="shared" si="1"/>
        <v>CREATIVE VOODO-2 8MB Add-on ACC.3D Voodo 3Dfx + Pixelfx PQFP 256pin+Texelfx PQFP208pin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>
        <f t="shared" si="0"/>
        <v>78500</v>
      </c>
      <c r="E56" s="4" t="str">
        <f t="shared" si="1"/>
        <v xml:space="preserve">SVGA MILLENNIUM II 8MB "BULK" MATROX,MGA MILLENNIUM II WRAM 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>
        <f t="shared" si="0"/>
        <v>79333.333333333314</v>
      </c>
      <c r="E57" s="4" t="str">
        <f t="shared" si="1"/>
        <v>SVGA MILLENNIUM II 8MB AGP MATROX,MGA MILLENNIUM II WRAM  AGP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>
        <f t="shared" si="0"/>
        <v>82000</v>
      </c>
      <c r="E58" s="4" t="str">
        <f t="shared" si="1"/>
        <v>CREATIVE VOODO-2 12MB Add-on ACC.3D Voodo 3Dfx + Pixelfx PQFP 256pin+Texelfx PQFP208pin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>
        <f t="shared" si="0"/>
        <v>88500</v>
      </c>
      <c r="E59" s="4" t="str">
        <f t="shared" si="1"/>
        <v>VIDEO &amp; GRAPHIC KIT MATROX MISTIQUE 4MB+ RAINBOW RUNNER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>
        <f t="shared" si="0"/>
        <v>92000</v>
      </c>
      <c r="E60" s="4" t="str">
        <f t="shared" si="1"/>
        <v xml:space="preserve">SVGA MILLENNIUM II 8MB MATROX,MGA MILLENNIUM II WRAM 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>
        <f t="shared" si="0"/>
        <v>247833.33333333326</v>
      </c>
      <c r="E61" s="4" t="str">
        <f t="shared" si="1"/>
        <v>ASUS 3DP- V500TX 16MB Work.Prof.3d 3D LABS GLINT500TX,8MB VRAM Frame Buffer,8MB DRAM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>
        <f t="shared" si="0"/>
        <v>0</v>
      </c>
      <c r="E62" s="4" t="str">
        <f t="shared" si="1"/>
        <v xml:space="preserve">SCHEDE I/O 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>
        <f t="shared" si="0"/>
        <v>16833.333333333328</v>
      </c>
      <c r="E63" s="4" t="str">
        <f t="shared" si="1"/>
        <v>Contr. PCI SCSI Fast SCSI-2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>
        <f t="shared" si="0"/>
        <v>6333.3333333333321</v>
      </c>
      <c r="E64" s="4" t="str">
        <f t="shared" si="1"/>
        <v>Contr. PCI EIDE Tekram 690B, 4 canali EIDE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>
        <f t="shared" si="0"/>
        <v>22833.333333333328</v>
      </c>
      <c r="E65" s="4" t="str">
        <f t="shared" si="1"/>
        <v>Contr. PCI SC200 SCSI-2 ASUS NCR-53C810 Ultra Fast, SCSI-2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>
        <f t="shared" si="0"/>
        <v>37000</v>
      </c>
      <c r="E66" s="4" t="str">
        <f t="shared" si="1"/>
        <v>Contr. PCI SC875 Wide SCSI, SCSI-2 ASUS NCR-53C875 Ultra Fast, Wide SCSI e SCSI-2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>
        <f t="shared" ref="D67:D130" si="2">+C67-(C67/1.2)</f>
        <v>83500</v>
      </c>
      <c r="E67" s="4" t="str">
        <f t="shared" ref="E67:E130" si="3">_xlfn.CONCAT(A67," ",B67)</f>
        <v>Contr. PCI AHA 2940AU SCSI-2 Adaptec 2940 Ultra Fast, SCSI-2, sw EZ SCSI 4.0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>
        <f t="shared" si="2"/>
        <v>71333.333333333314</v>
      </c>
      <c r="E68" s="4" t="str">
        <f t="shared" si="3"/>
        <v>Contr. PCI AHA 2940UW Wide SCSI OEM Adaptec 2940 Ultra Fast, Wide SCSI e SCSI-2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>
        <f t="shared" si="2"/>
        <v>93500</v>
      </c>
      <c r="E69" s="4" t="str">
        <f t="shared" si="3"/>
        <v>Contr. PCI AHA 2940UW Wide SCSI Adaptec 2940 Ultra Fast, Wide SCSI e SCSI-2, sw EZ SCSI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>
        <f t="shared" si="2"/>
        <v>263000</v>
      </c>
      <c r="E70" s="4" t="str">
        <f t="shared" si="3"/>
        <v>Contr.PCI DA2100 Dual Wide SCSI ASUS Infotrend-500127 dual Ultra Fast, Wide SCSI, RAID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>
        <f t="shared" si="2"/>
        <v>5666.6666666666642</v>
      </c>
      <c r="E71" s="4" t="str">
        <f t="shared" si="3"/>
        <v>Scheda 2 porte seriali, 1 porta parallela 16550 Fast UART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>
        <f t="shared" si="2"/>
        <v>3333.3333333333321</v>
      </c>
      <c r="E72" s="4" t="str">
        <f t="shared" si="3"/>
        <v xml:space="preserve">Scheda singola seriale  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>
        <f t="shared" si="2"/>
        <v>3833.3333333333321</v>
      </c>
      <c r="E73" s="4" t="str">
        <f t="shared" si="3"/>
        <v xml:space="preserve">Scheda doppia seriale  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>
        <f t="shared" si="2"/>
        <v>16333.333333333328</v>
      </c>
      <c r="E74" s="4" t="str">
        <f t="shared" si="3"/>
        <v xml:space="preserve">Scheda 4 porte seriali 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>
        <f t="shared" si="2"/>
        <v>41833.333333333314</v>
      </c>
      <c r="E75" s="4" t="str">
        <f t="shared" si="3"/>
        <v xml:space="preserve">Scheda 8 porte seriali 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>
        <f t="shared" si="2"/>
        <v>2500</v>
      </c>
      <c r="E76" s="4" t="str">
        <f t="shared" si="3"/>
        <v xml:space="preserve">Scheda singola parallela 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>
        <f t="shared" si="2"/>
        <v>2333.3333333333321</v>
      </c>
      <c r="E77" s="4" t="str">
        <f t="shared" si="3"/>
        <v xml:space="preserve">Scheda 2 porte joystick 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>
        <f t="shared" si="2"/>
        <v>0</v>
      </c>
      <c r="E78" s="4" t="str">
        <f t="shared" si="3"/>
        <v xml:space="preserve">HARD DISK 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>
        <f t="shared" si="2"/>
        <v>66500</v>
      </c>
      <c r="E79" s="4" t="str">
        <f t="shared" si="3"/>
        <v>HARD DISK 2.5"  2,1GB U.Dma 2,5" 12mm HITACHI - DK226A-21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>
        <f t="shared" si="2"/>
        <v>43166.666666666657</v>
      </c>
      <c r="E80" s="4" t="str">
        <f t="shared" si="3"/>
        <v xml:space="preserve">HD 2,1 GB Ultra DMA 5400rpm 3,5" ULTRA DMA FUJITSU 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>
        <f t="shared" si="2"/>
        <v>54000</v>
      </c>
      <c r="E81" s="4" t="str">
        <f t="shared" si="3"/>
        <v xml:space="preserve">HD 3,2 GB Ultra DMA 5400rpm 3,5" ULTRA DMA FUJITSU 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>
        <f t="shared" si="2"/>
        <v>63000</v>
      </c>
      <c r="E82" s="4" t="str">
        <f t="shared" si="3"/>
        <v xml:space="preserve">HD 4,3 GB Ultra DMA 5400rpm 3,5" ULTRA DMA FUJITSU 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>
        <f t="shared" si="2"/>
        <v>78166.666666666628</v>
      </c>
      <c r="E83" s="4" t="str">
        <f t="shared" si="3"/>
        <v xml:space="preserve">HD 5,2 GB Ultra DMA 5400rpm 3,5" ULTRA DMA FUJITSU 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>
        <f t="shared" si="2"/>
        <v>92666.666666666628</v>
      </c>
      <c r="E84" s="4" t="str">
        <f t="shared" si="3"/>
        <v xml:space="preserve">HD 6,4 GB Ultra DMA 5400rpm 3,5" ULTRA DMA FUJITSU 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>
        <f t="shared" si="2"/>
        <v>79333.333333333314</v>
      </c>
      <c r="E85" s="4" t="str">
        <f t="shared" si="3"/>
        <v>HD 2 GB SCSI III 5400 rpm 3,5" SCSI QUANTUM FIREBALL ST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>
        <f t="shared" si="2"/>
        <v>79500</v>
      </c>
      <c r="E86" s="4" t="str">
        <f t="shared" si="3"/>
        <v>HD 3,2 GB SCSI III 5400rpm 3,5" SCSI QUANTUM FIREBALL ST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>
        <f t="shared" si="2"/>
        <v>92666.666666666628</v>
      </c>
      <c r="E87" s="4" t="str">
        <f t="shared" si="3"/>
        <v>HD 4,3 GB SCSI 5400 rpm 3,5" SCSI QUANTUM FIREBALL ST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>
        <f t="shared" si="2"/>
        <v>115833.33333333326</v>
      </c>
      <c r="E88" s="4" t="str">
        <f t="shared" si="3"/>
        <v>HD 4,5 GB SCSI ULTRA WIDE 7200rpm 3,5" SCSI III, QUANTUM VIKING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>
        <f t="shared" si="2"/>
        <v>213166.66666666651</v>
      </c>
      <c r="E89" s="4" t="str">
        <f t="shared" si="3"/>
        <v>HD 4,5 GB SCSI ULTRA WIDE 10.000rpm 3,5" SCSI U.W. SEAGATE CHEETAH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>
        <f t="shared" si="2"/>
        <v>5833.3333333333321</v>
      </c>
      <c r="E90" s="4" t="str">
        <f t="shared" si="3"/>
        <v>FDD 1,44MB PANASONIC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>
        <f t="shared" si="2"/>
        <v>29166.666666666657</v>
      </c>
      <c r="E91" s="4" t="str">
        <f t="shared" si="3"/>
        <v>FLOPPY DRIVE 120MB PANASONIC LS-120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>
        <f t="shared" si="2"/>
        <v>45333.333333333314</v>
      </c>
      <c r="E92" s="4" t="str">
        <f t="shared" si="3"/>
        <v>ZIP DRIVE 100MB PARALL. IOMEGA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>
        <f t="shared" si="2"/>
        <v>33000</v>
      </c>
      <c r="E93" s="4" t="str">
        <f t="shared" si="3"/>
        <v>ZIP ATAPI 100MB INTERNO IOMEGA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>
        <f t="shared" si="2"/>
        <v>48333.333333333314</v>
      </c>
      <c r="E94" s="4" t="str">
        <f t="shared" si="3"/>
        <v>ZIP DRIVE 100MB SCSI IOMEGA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>
        <f t="shared" si="2"/>
        <v>98166.666666666628</v>
      </c>
      <c r="E95" s="4" t="str">
        <f t="shared" si="3"/>
        <v>JAZ DRIVE 1GB INT. IOMEGA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>
        <f t="shared" si="2"/>
        <v>123833.33333333326</v>
      </c>
      <c r="E96" s="4" t="str">
        <f t="shared" si="3"/>
        <v>JAZ DRIVE 1GB EXT. IOMEGA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>
        <f t="shared" si="2"/>
        <v>45166.666666666657</v>
      </c>
      <c r="E97" s="4" t="str">
        <f t="shared" si="3"/>
        <v xml:space="preserve">KIT 10  CARTUCCE ZIP DRIVE  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>
        <f t="shared" si="2"/>
        <v>105333.33333333326</v>
      </c>
      <c r="E98" s="4" t="str">
        <f t="shared" si="3"/>
        <v xml:space="preserve">KIT 3 CARTUCCE JAZ DRIVE  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>
        <f t="shared" si="2"/>
        <v>15000</v>
      </c>
      <c r="E99" s="4" t="str">
        <f t="shared" si="3"/>
        <v>KIT 3 CARTUCCE 120MB 3M per LS-120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>
        <f t="shared" si="2"/>
        <v>666.66666666666652</v>
      </c>
      <c r="E100" s="4" t="str">
        <f t="shared" si="3"/>
        <v>FRAME HDD  Kit montaggio Hard Disk 3,5"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>
        <f t="shared" si="2"/>
        <v>833.33333333333303</v>
      </c>
      <c r="E101" s="4" t="str">
        <f t="shared" si="3"/>
        <v>FRAME FDD  Kit montaggio Floppy Disk Drive 3,5"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>
        <f t="shared" si="2"/>
        <v>6833.3333333333285</v>
      </c>
      <c r="E102" s="4" t="str">
        <f t="shared" si="3"/>
        <v>FRAME REMOVIBILE 3.5" Kit FRAME REMOVIBILE per HDD 3,5"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>
        <f t="shared" si="2"/>
        <v>0</v>
      </c>
      <c r="E103" s="4" t="str">
        <f t="shared" si="3"/>
        <v xml:space="preserve">MAGNETO-OTTICI 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>
        <f t="shared" si="2"/>
        <v>122833.33333333326</v>
      </c>
      <c r="E104" s="4" t="str">
        <f t="shared" si="3"/>
        <v>M.O. + CD 4X,  PD 2000 INT. 650 MB PLASMON PD2000I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>
        <f t="shared" si="2"/>
        <v>151666.66666666663</v>
      </c>
      <c r="E105" s="4" t="str">
        <f t="shared" si="3"/>
        <v>M.O. + CD 4X,  PD 2000 EXT. 650 MB PLASMON PD2000E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>
        <f t="shared" si="2"/>
        <v>40166.666666666657</v>
      </c>
      <c r="E106" s="4" t="str">
        <f t="shared" si="3"/>
        <v xml:space="preserve">KIT 5 CARTUCCE 650 MB 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>
        <f t="shared" si="2"/>
        <v>0</v>
      </c>
      <c r="E107" s="4" t="str">
        <f t="shared" si="3"/>
        <v xml:space="preserve">CD ROM 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>
        <f t="shared" si="2"/>
        <v>18666.666666666657</v>
      </c>
      <c r="E108" s="4" t="str">
        <f t="shared" si="3"/>
        <v>CD ROM 24X HITACHI CDR 8330 24 velocita',EIDE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>
        <f t="shared" si="2"/>
        <v>18833.333333333328</v>
      </c>
      <c r="E109" s="4" t="str">
        <f t="shared" si="3"/>
        <v>CD ROM 24X CREATIVE 24 velocita',EIDE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>
        <f t="shared" si="2"/>
        <v>20166.666666666657</v>
      </c>
      <c r="E110" s="4" t="str">
        <f t="shared" si="3"/>
        <v>CD ROM 24X PIONEER 502-S Bulk 24 velocita',EIDE,SLOT-IN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>
        <f t="shared" si="2"/>
        <v>26666.666666666657</v>
      </c>
      <c r="E111" s="4" t="str">
        <f t="shared" si="3"/>
        <v>CD ROM 34X ASUS 34 velocita',EIDE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>
        <f t="shared" si="2"/>
        <v>32500</v>
      </c>
      <c r="E112" s="4" t="str">
        <f t="shared" si="3"/>
        <v>CD ROM 24X SCSI NEC 24 velocita',SCSI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>
        <f t="shared" si="2"/>
        <v>35833.333333333314</v>
      </c>
      <c r="E113" s="4" t="str">
        <f t="shared" si="3"/>
        <v>CD ROM 32X SCSI WAITEC 32 velocita',SCSI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>
        <f t="shared" si="2"/>
        <v>53500</v>
      </c>
      <c r="E114" s="4" t="str">
        <f t="shared" si="3"/>
        <v>CD ROM PLEXTOR PX-32TSI 32 velocita',SCSI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>
        <f t="shared" si="2"/>
        <v>102333.33333333331</v>
      </c>
      <c r="E115" s="4" t="str">
        <f t="shared" si="3"/>
        <v>DVD CREATIVE KIT ENCORE DXR2 CREATIVE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>
        <f t="shared" si="2"/>
        <v>0</v>
      </c>
      <c r="E116" s="4" t="str">
        <f t="shared" si="3"/>
        <v xml:space="preserve">MASTERIZZATORI 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>
        <f t="shared" si="2"/>
        <v>5000</v>
      </c>
      <c r="E117" s="4" t="str">
        <f t="shared" si="3"/>
        <v>CONFEZIONE 10 CDR 74' Kit 10 pz.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>
        <f t="shared" si="2"/>
        <v>5666.6666666666642</v>
      </c>
      <c r="E118" s="4" t="str">
        <f t="shared" si="3"/>
        <v>CD RISCRIVIBILE 74' VERBATIM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>
        <f t="shared" si="2"/>
        <v>5833.3333333333321</v>
      </c>
      <c r="E119" s="4" t="str">
        <f t="shared" si="3"/>
        <v>CONFEZIONE 10 CDR 74' KODAK Kit 10 pz.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>
        <f t="shared" si="2"/>
        <v>12833.333333333328</v>
      </c>
      <c r="E120" s="4" t="str">
        <f t="shared" si="3"/>
        <v>SOFTWARE LABELLER CD KIT Software per creazione etichette CD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>
        <f t="shared" si="2"/>
        <v>120500</v>
      </c>
      <c r="E121" s="4" t="str">
        <f t="shared" si="3"/>
        <v>WAITEC WT48/1 - GEAR - int. 4 WRITE 8 READ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>
        <f t="shared" si="2"/>
        <v>123666.66666666663</v>
      </c>
      <c r="E122" s="4" t="str">
        <f t="shared" si="3"/>
        <v>WAITEC 2036EI/1 - SOFTWARE  CD RISCRIVIBILE 2REW,2WRI,6READ, EIDE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>
        <f t="shared" si="2"/>
        <v>129666.66666666663</v>
      </c>
      <c r="E123" s="4" t="str">
        <f t="shared" si="3"/>
        <v>RICOH MP6200ADP + SOFT.+5 CDR CD RISCRIVIBILE 2REW,2WRI,6R E-IDE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>
        <f t="shared" si="2"/>
        <v>146333.33333333326</v>
      </c>
      <c r="E124" s="4" t="str">
        <f t="shared" si="3"/>
        <v>RICOH MP6200SR - SOFTWARE SCSI CD RISCRIVIBILE 2REW,2WRI,6READ, SCSI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>
        <f t="shared" si="2"/>
        <v>147166.66666666663</v>
      </c>
      <c r="E125" s="4" t="str">
        <f t="shared" si="3"/>
        <v>WAITEC 2026/1 - SOFTWARE SCSI CD RISCRIVIBILE 2REW,2WRI,6READ, SCSI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>
        <f t="shared" si="2"/>
        <v>152166.66666666663</v>
      </c>
      <c r="E126" s="4" t="str">
        <f t="shared" si="3"/>
        <v>CDR 480i PLASMON EASY CD int. 4 WRITE 8 READ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>
        <f t="shared" si="2"/>
        <v>187500</v>
      </c>
      <c r="E127" s="4" t="str">
        <f t="shared" si="3"/>
        <v>CDR 480e PLASMON EASY CD ext. 4 WRITE 8 READ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>
        <f t="shared" si="2"/>
        <v>0</v>
      </c>
      <c r="E128" s="4" t="str">
        <f t="shared" si="3"/>
        <v xml:space="preserve">MEMORIE 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>
        <f t="shared" si="2"/>
        <v>5500</v>
      </c>
      <c r="E129" s="4" t="str">
        <f t="shared" si="3"/>
        <v xml:space="preserve">SIMM 8MB 72 PIN (EDO) 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>
        <f t="shared" si="2"/>
        <v>8666.6666666666642</v>
      </c>
      <c r="E130" s="4" t="str">
        <f t="shared" si="3"/>
        <v xml:space="preserve">SIMM 16MB 72 PIN (EDO) 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>
        <f t="shared" ref="D131:D194" si="4">+C131-(C131/1.2)</f>
        <v>16166.666666666657</v>
      </c>
      <c r="E131" s="4" t="str">
        <f t="shared" ref="E131:E194" si="5">_xlfn.CONCAT(A131," ",B131)</f>
        <v xml:space="preserve">SIMM 32MB 72 PIN (EDO) 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>
        <f t="shared" si="4"/>
        <v>0</v>
      </c>
      <c r="E132" s="4" t="str">
        <f t="shared" si="5"/>
        <v xml:space="preserve">MODEM FAX - VIDEOCAMERA  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>
        <f t="shared" si="4"/>
        <v>21833.333333333328</v>
      </c>
      <c r="E133" s="4" t="str">
        <f t="shared" si="5"/>
        <v>M/F MOTOROLA 3400PRO 28800 EXT MOTOROLA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>
        <f t="shared" si="4"/>
        <v>28166.666666666657</v>
      </c>
      <c r="E134" s="4" t="str">
        <f t="shared" si="5"/>
        <v>M/F LEONARDO PC 33600 INT OEM DIGICOM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>
        <f t="shared" si="4"/>
        <v>31666.666666666657</v>
      </c>
      <c r="E135" s="4" t="str">
        <f t="shared" si="5"/>
        <v>M/F LEONARDO PC 33600 EXT DIGICOM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>
        <f t="shared" si="4"/>
        <v>31833.333333333314</v>
      </c>
      <c r="E136" s="4" t="str">
        <f t="shared" si="5"/>
        <v>M/F MOTOROLA 56K  EXT BULK MOTOROLA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>
        <f t="shared" si="4"/>
        <v>32833.333333333314</v>
      </c>
      <c r="E137" s="4" t="str">
        <f t="shared" si="5"/>
        <v>M/F LEONARDO PC 33600 INT DIGICOM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>
        <f t="shared" si="4"/>
        <v>33500</v>
      </c>
      <c r="E138" s="4" t="str">
        <f t="shared" si="5"/>
        <v>M/F TIZIANO 33600 EXT DIGICOM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>
        <f t="shared" si="4"/>
        <v>36666.666666666657</v>
      </c>
      <c r="E139" s="4" t="str">
        <f t="shared" si="5"/>
        <v>M/F SPORTSTER FLASH 33600 EXT ITA  US ROBOTICS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>
        <f t="shared" si="4"/>
        <v>41666.666666666657</v>
      </c>
      <c r="E140" s="4" t="str">
        <f t="shared" si="5"/>
        <v>M/F MOTOROLA 56K  EXT MOTOROLA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>
        <f t="shared" si="4"/>
        <v>42833.333333333314</v>
      </c>
      <c r="E141" s="4" t="str">
        <f t="shared" si="5"/>
        <v>M/F LEONARDO  56K  EXT DIGICOM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>
        <f t="shared" si="4"/>
        <v>46333.333333333314</v>
      </c>
      <c r="E142" s="4" t="str">
        <f t="shared" si="5"/>
        <v>M/F TIZIANO 56K EXT DIGICOM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>
        <f t="shared" si="4"/>
        <v>46666.666666666657</v>
      </c>
      <c r="E143" s="4" t="str">
        <f t="shared" si="5"/>
        <v>M/F SPORTSTER MESSAGE PLUS US ROBOTICS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>
        <f t="shared" si="4"/>
        <v>50000</v>
      </c>
      <c r="E144" s="4" t="str">
        <f t="shared" si="5"/>
        <v>M/F LEONARDO PCMCIA 33600 DIGICOM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>
        <f t="shared" si="4"/>
        <v>50833.333333333314</v>
      </c>
      <c r="E145" s="4" t="str">
        <f t="shared" si="5"/>
        <v>KIT VIDEOCONFERENZA "GALILEO" DIGICOM / H.324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>
        <f t="shared" si="4"/>
        <v>55833.333333333314</v>
      </c>
      <c r="E146" s="4" t="str">
        <f t="shared" si="5"/>
        <v>MODEM ISDN TINTORETTO EXT. DIGICOM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>
        <f t="shared" si="4"/>
        <v>60000</v>
      </c>
      <c r="E147" s="4" t="str">
        <f t="shared" si="5"/>
        <v>M/F LEONARDO PCMCIA 56K DIGICOM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>
        <f t="shared" si="4"/>
        <v>71500</v>
      </c>
      <c r="E148" s="4" t="str">
        <f t="shared" si="5"/>
        <v>MODEM MOTOROLA ISDN  EXT.64/128K MOTOROLA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>
        <f t="shared" si="4"/>
        <v>116833.33333333326</v>
      </c>
      <c r="E149" s="4" t="str">
        <f t="shared" si="5"/>
        <v>M/F ISDN DONATELLO EXT. DIGICOM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>
        <f t="shared" si="4"/>
        <v>0</v>
      </c>
      <c r="E150" s="4" t="str">
        <f t="shared" si="5"/>
        <v xml:space="preserve">MULTIMEDIA 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>
        <f t="shared" si="4"/>
        <v>15000</v>
      </c>
      <c r="E151" s="4" t="str">
        <f t="shared" si="5"/>
        <v>SOUND AXP201/U PCI 64 Asus - ESS Maestro-1 Audio accellerator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>
        <f t="shared" si="4"/>
        <v>11500</v>
      </c>
      <c r="E152" s="4" t="str">
        <f t="shared" si="5"/>
        <v>SOUND BLASTER 16 PnP  O.E.M. Creative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>
        <f t="shared" si="4"/>
        <v>14833.333333333328</v>
      </c>
      <c r="E153" s="4" t="str">
        <f t="shared" si="5"/>
        <v>SOUND BLASTER 16 PnP NO IDE Creative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>
        <f t="shared" si="4"/>
        <v>23000</v>
      </c>
      <c r="E154" s="4" t="str">
        <f t="shared" si="5"/>
        <v>SOUND BLASTER AWE64 STD OEM Creative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>
        <f t="shared" si="4"/>
        <v>32666.666666666657</v>
      </c>
      <c r="E155" s="4" t="str">
        <f t="shared" si="5"/>
        <v>SOUND BLASTER AWE64 STANDARD Creative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>
        <f t="shared" si="4"/>
        <v>54833.333333333314</v>
      </c>
      <c r="E156" s="4" t="str">
        <f t="shared" si="5"/>
        <v>SOUND BLASTER AWE64 GOLD PNP  Creative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>
        <f t="shared" si="4"/>
        <v>49166.666666666657</v>
      </c>
      <c r="E157" s="4" t="str">
        <f t="shared" si="5"/>
        <v>KIT "DISCOVERY AWE64" 24X PNP Creative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>
        <f t="shared" si="4"/>
        <v>3166.6666666666661</v>
      </c>
      <c r="E158" s="4" t="str">
        <f t="shared" si="5"/>
        <v>SPEAKERS MLI-699 MLI-60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>
        <f t="shared" si="4"/>
        <v>4333.3333333333321</v>
      </c>
      <c r="E159" s="4" t="str">
        <f t="shared" si="5"/>
        <v>SPEAKER 25 W FS-60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>
        <f t="shared" si="4"/>
        <v>4666.6666666666642</v>
      </c>
      <c r="E160" s="4" t="str">
        <f t="shared" si="5"/>
        <v>SPEAKER PROFESSIONAL 70 W FS-70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>
        <f t="shared" si="4"/>
        <v>9333.3333333333285</v>
      </c>
      <c r="E161" s="4" t="str">
        <f t="shared" si="5"/>
        <v>ULTRA SPEAKER 130W FS-100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>
        <f t="shared" si="4"/>
        <v>0</v>
      </c>
      <c r="E162" s="4" t="str">
        <f t="shared" si="5"/>
        <v xml:space="preserve">MICROPROCESSORI 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>
        <f t="shared" si="4"/>
        <v>36000</v>
      </c>
      <c r="E163" s="4" t="str">
        <f t="shared" si="5"/>
        <v xml:space="preserve">PENTIUM 166 INTEL MMX 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>
        <f t="shared" si="4"/>
        <v>41666.666666666657</v>
      </c>
      <c r="E164" s="4" t="str">
        <f t="shared" si="5"/>
        <v xml:space="preserve">PENTIUM 200 INTEL MMX 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>
        <f t="shared" si="4"/>
        <v>63666.666666666628</v>
      </c>
      <c r="E165" s="4" t="str">
        <f t="shared" si="5"/>
        <v xml:space="preserve">PENTIUM 233 INTEL MMX 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>
        <f t="shared" si="4"/>
        <v>87333.333333333314</v>
      </c>
      <c r="E166" s="4" t="str">
        <f t="shared" si="5"/>
        <v xml:space="preserve">PENTIUM II 233 INTEL 512k 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>
        <f t="shared" si="4"/>
        <v>126166.66666666663</v>
      </c>
      <c r="E167" s="4" t="str">
        <f t="shared" si="5"/>
        <v xml:space="preserve">PENTIUM II 266 INTEL 512k 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>
        <f t="shared" si="4"/>
        <v>174166.66666666663</v>
      </c>
      <c r="E168" s="4" t="str">
        <f t="shared" si="5"/>
        <v xml:space="preserve">PENTIUM II 300 INTEL 512K 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>
        <f t="shared" si="4"/>
        <v>261333.33333333326</v>
      </c>
      <c r="E169" s="4" t="str">
        <f t="shared" si="5"/>
        <v xml:space="preserve">PENTIUM II 333 INTEL 512K 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>
        <f t="shared" si="4"/>
        <v>19500</v>
      </c>
      <c r="E170" s="4" t="str">
        <f t="shared" si="5"/>
        <v xml:space="preserve">SGS P 166+ 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>
        <f t="shared" si="4"/>
        <v>26333.333333333314</v>
      </c>
      <c r="E171" s="4" t="str">
        <f t="shared" si="5"/>
        <v xml:space="preserve">IBM 200 MX 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>
        <f t="shared" si="4"/>
        <v>43333.333333333314</v>
      </c>
      <c r="E172" s="4" t="str">
        <f t="shared" si="5"/>
        <v xml:space="preserve">IBM 233 MX 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>
        <f t="shared" si="4"/>
        <v>32166.666666666657</v>
      </c>
      <c r="E173" s="4" t="str">
        <f t="shared" si="5"/>
        <v xml:space="preserve">AMD K6-166 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>
        <f t="shared" si="4"/>
        <v>45000</v>
      </c>
      <c r="E174" s="4" t="str">
        <f t="shared" si="5"/>
        <v xml:space="preserve">AMD K6-200 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>
        <f t="shared" si="4"/>
        <v>52333.333333333314</v>
      </c>
      <c r="E175" s="4" t="str">
        <f t="shared" si="5"/>
        <v xml:space="preserve">AMD K6-233 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>
        <f t="shared" si="4"/>
        <v>149000</v>
      </c>
      <c r="E176" s="4" t="str">
        <f t="shared" si="5"/>
        <v xml:space="preserve">PENTIUM PRO 180 MZH 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>
        <f t="shared" si="4"/>
        <v>173333.33333333326</v>
      </c>
      <c r="E177" s="4" t="str">
        <f t="shared" si="5"/>
        <v xml:space="preserve">PENTIUM PRO 200 MZH 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>
        <f t="shared" si="4"/>
        <v>1333.333333333333</v>
      </c>
      <c r="E178" s="4" t="str">
        <f t="shared" si="5"/>
        <v xml:space="preserve">VENTOLINA PENTIUM 75-166 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>
        <f t="shared" si="4"/>
        <v>1666.6666666666661</v>
      </c>
      <c r="E179" s="4" t="str">
        <f t="shared" si="5"/>
        <v xml:space="preserve">VENTOLINA PENTIUM 200 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>
        <f t="shared" si="4"/>
        <v>4000</v>
      </c>
      <c r="E180" s="4" t="str">
        <f t="shared" si="5"/>
        <v xml:space="preserve">VENTOLA PER PENTIUM PRO 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>
        <f t="shared" si="4"/>
        <v>1833.3333333333321</v>
      </c>
      <c r="E181" s="4" t="str">
        <f t="shared" si="5"/>
        <v xml:space="preserve">VENTOLINA PER IBM/CYRIX 686  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>
        <f t="shared" si="4"/>
        <v>1666.6666666666661</v>
      </c>
      <c r="E182" s="4" t="str">
        <f t="shared" si="5"/>
        <v xml:space="preserve">VENTOLA 3 PIN per TX97  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>
        <f t="shared" si="4"/>
        <v>4333.3333333333321</v>
      </c>
      <c r="E183" s="4" t="str">
        <f t="shared" si="5"/>
        <v xml:space="preserve">VENTOLA PENTIUM II  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>
        <f t="shared" si="4"/>
        <v>0</v>
      </c>
      <c r="E184" s="4" t="str">
        <f t="shared" si="5"/>
        <v xml:space="preserve">TASTIERE 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>
        <f t="shared" si="4"/>
        <v>3666.6666666666642</v>
      </c>
      <c r="E185" s="4" t="str">
        <f t="shared" si="5"/>
        <v>TAST. ITA 105 TASTI WIN 95 UNIKEY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>
        <f t="shared" si="4"/>
        <v>10500</v>
      </c>
      <c r="E186" s="4" t="str">
        <f t="shared" si="5"/>
        <v>TAST. ITA   79t BTC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>
        <f t="shared" si="4"/>
        <v>10500</v>
      </c>
      <c r="E187" s="4" t="str">
        <f t="shared" si="5"/>
        <v>TAST. USA 79t BTC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>
        <f t="shared" si="4"/>
        <v>4333.3333333333321</v>
      </c>
      <c r="E188" s="4" t="str">
        <f t="shared" si="5"/>
        <v>TAST. USA 105 TASTI WIN95 BTC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>
        <f t="shared" si="4"/>
        <v>4166.6666666666642</v>
      </c>
      <c r="E189" s="4" t="str">
        <f t="shared" si="5"/>
        <v>TAST. ITA  105 TASTI NMB, WIN95 NMB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>
        <f t="shared" si="4"/>
        <v>4166.6666666666642</v>
      </c>
      <c r="E190" s="4" t="str">
        <f t="shared" si="5"/>
        <v>TAST. ITA  105 TASTI NMB, PS/2 WIN95 NMB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>
        <f t="shared" si="4"/>
        <v>7666.6666666666642</v>
      </c>
      <c r="E191" s="4" t="str">
        <f t="shared" si="5"/>
        <v>TAST. ITA 105 TASTI "CYPRESS"  WIN95 NMB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>
        <f t="shared" si="4"/>
        <v>0</v>
      </c>
      <c r="E192" s="4" t="str">
        <f t="shared" si="5"/>
        <v xml:space="preserve">SCANNER E ACCESSORI 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>
        <f t="shared" si="4"/>
        <v>6166.6666666666642</v>
      </c>
      <c r="E193" s="4" t="str">
        <f t="shared" si="5"/>
        <v>MOUSE  PILOT SERIALE LOGITECH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>
        <f t="shared" si="4"/>
        <v>6166.6666666666642</v>
      </c>
      <c r="E194" s="4" t="str">
        <f t="shared" si="5"/>
        <v>MOUSE  PILOT P/S2 LOGITECH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>
        <f t="shared" ref="D195:D258" si="6">+C195-(C195/1.2)</f>
        <v>1833.3333333333321</v>
      </c>
      <c r="E195" s="4" t="str">
        <f t="shared" ref="E195:E258" si="7">_xlfn.CONCAT(A195," ",B195)</f>
        <v>MOUSE SERIALE 3 TASTI PRIMAX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>
        <f t="shared" si="6"/>
        <v>7666.6666666666642</v>
      </c>
      <c r="E196" s="4" t="str">
        <f t="shared" si="7"/>
        <v>MOUSE TRACKBALL  PRIMAX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>
        <f t="shared" si="6"/>
        <v>3166.6666666666661</v>
      </c>
      <c r="E197" s="4" t="str">
        <f t="shared" si="7"/>
        <v>MOUSE "RAINBOW" SERIALE PRIMAX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>
        <f t="shared" si="6"/>
        <v>2166.6666666666661</v>
      </c>
      <c r="E198" s="4" t="str">
        <f t="shared" si="7"/>
        <v>MOUSE  ECHO PS/2 PRIMAX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>
        <f t="shared" si="6"/>
        <v>4333.3333333333321</v>
      </c>
      <c r="E199" s="4" t="str">
        <f t="shared" si="7"/>
        <v>VENUS MOUSE SERIALE PRIMAX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>
        <f t="shared" si="6"/>
        <v>4333.3333333333321</v>
      </c>
      <c r="E200" s="4" t="str">
        <f t="shared" si="7"/>
        <v>VENUS MOUSE PS/2 PRIMAX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>
        <f t="shared" si="6"/>
        <v>3333.3333333333321</v>
      </c>
      <c r="E201" s="4" t="str">
        <f t="shared" si="7"/>
        <v>JOYSTICK DIGITALE PRIMAX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>
        <f t="shared" si="6"/>
        <v>8166.6666666666642</v>
      </c>
      <c r="E202" s="4" t="str">
        <f t="shared" si="7"/>
        <v>JOYSTICK ULTRASTRIKER PRIMAX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>
        <f t="shared" si="6"/>
        <v>5500</v>
      </c>
      <c r="E203" s="4" t="str">
        <f t="shared" si="7"/>
        <v>NAVIGATOR MOUSE PRIMAX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>
        <f t="shared" si="6"/>
        <v>11333.333333333328</v>
      </c>
      <c r="E204" s="4" t="str">
        <f t="shared" si="7"/>
        <v>JOYSTICK EXCALIBUR PRIMAX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>
        <f t="shared" si="6"/>
        <v>5500</v>
      </c>
      <c r="E205" s="4" t="str">
        <f t="shared" si="7"/>
        <v>GAMEPAD CONQUEROR PRIMAX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>
        <f t="shared" si="6"/>
        <v>24500</v>
      </c>
      <c r="E206" s="4" t="str">
        <f t="shared" si="7"/>
        <v>COLOR HAND SCANNER PRIMAX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>
        <f t="shared" si="6"/>
        <v>25166.666666666657</v>
      </c>
      <c r="E207" s="4" t="str">
        <f t="shared" si="7"/>
        <v>SCANNER COLORADO 4800 SW + OCR  PRIMAX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>
        <f t="shared" si="6"/>
        <v>32833.333333333314</v>
      </c>
      <c r="E208" s="4" t="str">
        <f t="shared" si="7"/>
        <v>SCANNER COLORADO D600 SW + OCR  PRIMAX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>
        <f t="shared" si="6"/>
        <v>51666.666666666657</v>
      </c>
      <c r="E209" s="4" t="str">
        <f t="shared" si="7"/>
        <v>SCANNER  DIRECT 9600 SW + OCR PRIMAX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>
        <f t="shared" si="6"/>
        <v>45166.666666666657</v>
      </c>
      <c r="E210" s="4" t="str">
        <f t="shared" si="7"/>
        <v>SCANNER  JEWEL 4800 SCSI PRIMAX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>
        <f t="shared" si="6"/>
        <v>76333.333333333314</v>
      </c>
      <c r="E211" s="4" t="str">
        <f t="shared" si="7"/>
        <v>SCANNER PROFI  9600 SCSI PRIMAX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>
        <f t="shared" si="6"/>
        <v>68666.666666666628</v>
      </c>
      <c r="E212" s="4" t="str">
        <f t="shared" si="7"/>
        <v>SCANNER PHODOX U. S. 300 PRIMAX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>
        <f t="shared" si="6"/>
        <v>134500</v>
      </c>
      <c r="E213" s="4" t="str">
        <f t="shared" si="7"/>
        <v>FILMSCAN-200PC EPSON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>
        <f t="shared" si="6"/>
        <v>666.66666666666652</v>
      </c>
      <c r="E214" s="4" t="str">
        <f t="shared" si="7"/>
        <v xml:space="preserve">TAPPETINO PER MOUSE 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>
        <f t="shared" si="6"/>
        <v>13500</v>
      </c>
      <c r="E215" s="4" t="str">
        <f t="shared" si="7"/>
        <v xml:space="preserve">ALIMENTATORE 200 W CE 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>
        <f t="shared" si="6"/>
        <v>20833.333333333328</v>
      </c>
      <c r="E216" s="4" t="str">
        <f t="shared" si="7"/>
        <v xml:space="preserve">ALIMENTATORE 250 W CE ATX 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>
        <f t="shared" si="6"/>
        <v>16333.333333333328</v>
      </c>
      <c r="E217" s="4" t="str">
        <f t="shared" si="7"/>
        <v xml:space="preserve">ALIMENTATORE 230 W CE ATX 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>
        <f t="shared" si="6"/>
        <v>23333.333333333328</v>
      </c>
      <c r="E218" s="4" t="str">
        <f t="shared" si="7"/>
        <v xml:space="preserve">ALIMENTATORE 300 W CE ATX 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>
        <f t="shared" si="6"/>
        <v>833.33333333333303</v>
      </c>
      <c r="E219" s="4" t="str">
        <f t="shared" si="7"/>
        <v>CAVO PARALLELO STAMP. MT 1,8 Unidirez.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>
        <f t="shared" si="6"/>
        <v>1000</v>
      </c>
      <c r="E220" s="4" t="str">
        <f t="shared" si="7"/>
        <v>CAVO PARALLELO STAMP. MT 1,8 Bidirez.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>
        <f t="shared" si="6"/>
        <v>1500</v>
      </c>
      <c r="E221" s="4" t="str">
        <f t="shared" si="7"/>
        <v xml:space="preserve">CAVO PARALLELO STAMP. MT 3 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>
        <f t="shared" si="6"/>
        <v>1333.333333333333</v>
      </c>
      <c r="E222" s="4" t="str">
        <f t="shared" si="7"/>
        <v>CONNETTORE MOUSE PS/2 per M/B ASUS P55T2P4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>
        <f t="shared" si="6"/>
        <v>1833.3333333333321</v>
      </c>
      <c r="E223" s="4" t="str">
        <f t="shared" si="7"/>
        <v xml:space="preserve">CONNETTORE TASTIERA PS/2 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>
        <f t="shared" si="6"/>
        <v>3500</v>
      </c>
      <c r="E224" s="4" t="str">
        <f t="shared" si="7"/>
        <v>CONNETTORE USB/MIR per M/B ASUS TX97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>
        <f t="shared" si="6"/>
        <v>2333.3333333333321</v>
      </c>
      <c r="E225" s="4" t="str">
        <f t="shared" si="7"/>
        <v>DATA-SWITCH 2/1 MANUALE PRIMAX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>
        <f t="shared" si="6"/>
        <v>3833.3333333333321</v>
      </c>
      <c r="E226" s="4" t="str">
        <f t="shared" si="7"/>
        <v>DATA-SWITCH 2/2 MANUALE PRIMAX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>
        <f t="shared" si="6"/>
        <v>8500</v>
      </c>
      <c r="E227" s="4" t="str">
        <f t="shared" si="7"/>
        <v>DATA-SWITCH 2/1 BIDIREZ. PRIMAX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>
        <f t="shared" si="6"/>
        <v>0</v>
      </c>
      <c r="E228" s="4" t="str">
        <f t="shared" si="7"/>
        <v xml:space="preserve">SOFTWARE 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>
        <f t="shared" si="6"/>
        <v>33000</v>
      </c>
      <c r="E229" s="4" t="str">
        <f t="shared" si="7"/>
        <v>COMBO DOS6.22+WIN3.11+DSK.MAN. MICROSOFT  OEM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>
        <f t="shared" si="6"/>
        <v>27833.333333333314</v>
      </c>
      <c r="E230" s="4" t="str">
        <f t="shared" si="7"/>
        <v>WINDOWS 95, MANUALI + CD MICROSOFT  OEM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>
        <f t="shared" si="6"/>
        <v>15833.333333333328</v>
      </c>
      <c r="E231" s="4" t="str">
        <f t="shared" si="7"/>
        <v>LICENZA STUDENTE SISTEMI  MICROSOFT  STUDENTE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>
        <f t="shared" si="6"/>
        <v>23500</v>
      </c>
      <c r="E232" s="4" t="str">
        <f t="shared" si="7"/>
        <v>LICENZA STUDENTE APPLICAZIONI MICROSOFT  STUDENTE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>
        <f t="shared" si="6"/>
        <v>58500</v>
      </c>
      <c r="E233" s="4" t="str">
        <f t="shared" si="7"/>
        <v>WIN NT WORKSTATION 4.0 MICROSOFT  OEM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>
        <f t="shared" si="6"/>
        <v>69000</v>
      </c>
      <c r="E234" s="4" t="str">
        <f t="shared" si="7"/>
        <v>OFFICE SMALL BUSINESS WORD97,EXCEL97,OUTLOOK97,PUBLISHER97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>
        <f t="shared" si="6"/>
        <v>10166.666666666664</v>
      </c>
      <c r="E235" s="4" t="str">
        <f t="shared" si="7"/>
        <v>WORKS 4.5 ITA, MANUALI + CD MICROSOFT  OEM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>
        <f t="shared" si="6"/>
        <v>148833.33333333326</v>
      </c>
      <c r="E236" s="4" t="str">
        <f t="shared" si="7"/>
        <v>FIVE PACK WIN 95 MICROSOFT  OEM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>
        <f t="shared" si="6"/>
        <v>164166.66666666663</v>
      </c>
      <c r="E237" s="4" t="str">
        <f t="shared" si="7"/>
        <v>FIVE PACK COMBO WIN3.11-DOS MICROSOFT  OEM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>
        <f t="shared" si="6"/>
        <v>49333.333333333314</v>
      </c>
      <c r="E238" s="4" t="str">
        <f t="shared" si="7"/>
        <v>FIVE PACK WORKS 4.5 MICROSOFT  OEM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>
        <f t="shared" si="6"/>
        <v>114166.66666666663</v>
      </c>
      <c r="E239" s="4" t="str">
        <f t="shared" si="7"/>
        <v>3-PACK  HOME ESSENTIALS 98 MICROSOFT  OEM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>
        <f t="shared" si="6"/>
        <v>189666.66666666663</v>
      </c>
      <c r="E240" s="4" t="str">
        <f t="shared" si="7"/>
        <v>3-PACK WIN NT WORKSTATION 4.0 MICROSOFT  OEM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>
        <f t="shared" si="6"/>
        <v>222333.33333333326</v>
      </c>
      <c r="E241" s="4" t="str">
        <f t="shared" si="7"/>
        <v>3-PACK OFFICE SMALL BUSINESS MICROSOFT  OEM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>
        <f t="shared" si="6"/>
        <v>5000</v>
      </c>
      <c r="E242" s="4" t="str">
        <f t="shared" si="7"/>
        <v xml:space="preserve">CD VIDEOGUIDA  WIN'95  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>
        <f t="shared" si="6"/>
        <v>5000</v>
      </c>
      <c r="E243" s="4" t="str">
        <f t="shared" si="7"/>
        <v xml:space="preserve">CD VIDEGUIDA INTERNET  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>
        <f t="shared" si="6"/>
        <v>67666.666666666628</v>
      </c>
      <c r="E244" s="4" t="str">
        <f t="shared" si="7"/>
        <v>WINDOWS 95  MICROSOFT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>
        <f t="shared" si="6"/>
        <v>32833.333333333314</v>
      </c>
      <c r="E245" s="4" t="str">
        <f t="shared" si="7"/>
        <v>WINDOWS 95 Lic. Agg. MICROSOFT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>
        <f t="shared" si="6"/>
        <v>107500</v>
      </c>
      <c r="E246" s="4" t="str">
        <f t="shared" si="7"/>
        <v>EXCEL 7.0 MICROSOFT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>
        <f t="shared" si="6"/>
        <v>107500</v>
      </c>
      <c r="E247" s="4" t="str">
        <f t="shared" si="7"/>
        <v>EXCEL 97 MICROSOFT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>
        <f t="shared" si="6"/>
        <v>43166.666666666657</v>
      </c>
      <c r="E248" s="4" t="str">
        <f t="shared" si="7"/>
        <v>EXCEL 97 Agg. MICROSOFT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>
        <f t="shared" si="6"/>
        <v>107666.66666666663</v>
      </c>
      <c r="E249" s="4" t="str">
        <f t="shared" si="7"/>
        <v>WORD 97 MICROSOFT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>
        <f t="shared" si="6"/>
        <v>43166.666666666657</v>
      </c>
      <c r="E250" s="4" t="str">
        <f t="shared" si="7"/>
        <v>WORD 97 Agg. MICROSOFT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>
        <f t="shared" si="6"/>
        <v>107500</v>
      </c>
      <c r="E251" s="4" t="str">
        <f t="shared" si="7"/>
        <v>ACCESS 97 MICROSOFT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>
        <f t="shared" si="6"/>
        <v>146500</v>
      </c>
      <c r="E252" s="4" t="str">
        <f t="shared" si="7"/>
        <v>OFFICE 97 SMALL BUSINESS MICROSOFT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>
        <f t="shared" si="6"/>
        <v>43166.666666666657</v>
      </c>
      <c r="E253" s="4" t="str">
        <f t="shared" si="7"/>
        <v>HOME ESSENTIALS 98 MICROSOFT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>
        <f t="shared" si="6"/>
        <v>45666.666666666657</v>
      </c>
      <c r="E254" s="4" t="str">
        <f t="shared" si="7"/>
        <v>FRONTPAGE 98 MICROSOFT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>
        <f t="shared" si="6"/>
        <v>162500</v>
      </c>
      <c r="E255" s="4" t="str">
        <f t="shared" si="7"/>
        <v>OFFICE '97 MICROSOFT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>
        <f t="shared" si="6"/>
        <v>80000</v>
      </c>
      <c r="E256" s="4" t="str">
        <f t="shared" si="7"/>
        <v>OFFICE '97 Agg. MICROSOFT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>
        <f t="shared" si="6"/>
        <v>197833.33333333326</v>
      </c>
      <c r="E257" s="4" t="str">
        <f t="shared" si="7"/>
        <v>OFFICE '97 Professional MICROSOFT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>
        <f t="shared" si="6"/>
        <v>138666.66666666663</v>
      </c>
      <c r="E258" s="4" t="str">
        <f t="shared" si="7"/>
        <v>OFFICE '97 Professional Agg. MICROSOFT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>
        <f t="shared" ref="D259:D322" si="8">+C259-(C259/1.2)</f>
        <v>37833.333333333314</v>
      </c>
      <c r="E259" s="4" t="str">
        <f t="shared" ref="E259:E322" si="9">_xlfn.CONCAT(A259," ",B259)</f>
        <v>VISUAL BASIC 4.0 STD MICROSOFT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>
        <f t="shared" si="8"/>
        <v>16333.333333333328</v>
      </c>
      <c r="E260" s="4" t="str">
        <f t="shared" si="9"/>
        <v>VISUAL BASIC 4.0 Agg. MICROSOFT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>
        <f t="shared" si="8"/>
        <v>198333.33333333326</v>
      </c>
      <c r="E261" s="4" t="str">
        <f t="shared" si="9"/>
        <v>VISUAL BASIC 4.0 PROFESSIONAL MICROSOFT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>
        <f t="shared" si="8"/>
        <v>50000</v>
      </c>
      <c r="E262" s="4" t="str">
        <f t="shared" si="9"/>
        <v>VISUAL BASIC 4.0 PROF. Agg. MICROSOFT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>
        <f t="shared" si="8"/>
        <v>401166.66666666651</v>
      </c>
      <c r="E263" s="4" t="str">
        <f t="shared" si="9"/>
        <v>VISUAL BASIC 4.0 ENTERPRICE MICROSOFT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>
        <f t="shared" si="8"/>
        <v>170166.66666666663</v>
      </c>
      <c r="E264" s="4" t="str">
        <f t="shared" si="9"/>
        <v>VISUAL BASIC 4.0 ENTERPRICE Agg. MICROSOFT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>
        <f t="shared" si="8"/>
        <v>107666.66666666663</v>
      </c>
      <c r="E265" s="4" t="str">
        <f t="shared" si="9"/>
        <v>POWERPOINT 97 MICROSOFT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>
        <f t="shared" si="8"/>
        <v>43166.666666666657</v>
      </c>
      <c r="E266" s="4" t="str">
        <f t="shared" si="9"/>
        <v>POWERPOINT 97 Agg. MICROSOFT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>
        <f t="shared" si="8"/>
        <v>32166.666666666657</v>
      </c>
      <c r="E267" s="4" t="str">
        <f t="shared" si="9"/>
        <v>PUBLISHER 3.0 MICROSOFT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>
        <f t="shared" si="8"/>
        <v>16000</v>
      </c>
      <c r="E268" s="4" t="str">
        <f t="shared" si="9"/>
        <v>PUBLISHER 3.0 Agg. MICROSOFT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>
        <f t="shared" si="8"/>
        <v>99000</v>
      </c>
      <c r="E269" s="4" t="str">
        <f t="shared" si="9"/>
        <v>WINDOWS NT 4.0 WORKSTATION MICROSOFT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>
        <f t="shared" si="8"/>
        <v>47000</v>
      </c>
      <c r="E270" s="4" t="str">
        <f t="shared" si="9"/>
        <v>WINDOWS NT 4.0 Agg. WORKSTATION MICROSOFT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>
        <f t="shared" si="8"/>
        <v>302333.33333333326</v>
      </c>
      <c r="E271" s="4" t="str">
        <f t="shared" si="9"/>
        <v>WINDOWS NT 4.0 SERVER 5 client MICROSOFT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>
        <f t="shared" si="8"/>
        <v>32166.666666666657</v>
      </c>
      <c r="E272" s="4" t="str">
        <f t="shared" si="9"/>
        <v>WINDOWS 3.1 MICROSOFT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>
        <f t="shared" si="8"/>
        <v>109000</v>
      </c>
      <c r="E273" s="4" t="str">
        <f t="shared" si="9"/>
        <v>POWERPOINT 4.0 MICROSOFT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>
        <f t="shared" si="8"/>
        <v>121500</v>
      </c>
      <c r="E274" s="4" t="str">
        <f t="shared" si="9"/>
        <v>EXCEL 5.0 MICROSOFT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>
        <f t="shared" si="8"/>
        <v>105333.33333333326</v>
      </c>
      <c r="E275" s="4" t="str">
        <f t="shared" si="9"/>
        <v>ACCESS 2.0 MICROSOFT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>
        <f t="shared" si="8"/>
        <v>40000</v>
      </c>
      <c r="E276" s="4" t="str">
        <f t="shared" si="9"/>
        <v>ACCESS 2.0 Competitivo MICROSOFT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>
        <f t="shared" si="8"/>
        <v>159166.66666666663</v>
      </c>
      <c r="E277" s="4" t="str">
        <f t="shared" si="9"/>
        <v xml:space="preserve">OFFICE 4.2 MICROSOFT 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>
        <f t="shared" si="8"/>
        <v>187666.66666666663</v>
      </c>
      <c r="E278" s="4" t="str">
        <f t="shared" si="9"/>
        <v xml:space="preserve">OFFICE 4.3 PROFESSIONAL MICROSOFT 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>
        <f t="shared" si="8"/>
        <v>0</v>
      </c>
      <c r="E279" s="4" t="str">
        <f t="shared" si="9"/>
        <v xml:space="preserve">STAMPANTI 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>
        <f t="shared" si="8"/>
        <v>49500</v>
      </c>
      <c r="E280" s="4" t="str">
        <f t="shared" si="9"/>
        <v>STAMP.EPSON LX300 9 aghi, 80 col. 220 cps. opz. colore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>
        <f t="shared" si="8"/>
        <v>107666.66666666663</v>
      </c>
      <c r="E281" s="4" t="str">
        <f t="shared" si="9"/>
        <v>STAMP.EPSON LX1050+ 9 aghi, 136 col. 200 cps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>
        <f t="shared" si="8"/>
        <v>119000</v>
      </c>
      <c r="E282" s="4" t="str">
        <f t="shared" si="9"/>
        <v>STAMP.EPSON FX870 9 aghi, 80 col. 380 cps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>
        <f t="shared" si="8"/>
        <v>134500</v>
      </c>
      <c r="E283" s="4" t="str">
        <f t="shared" si="9"/>
        <v>STAMP.EPSON FX1170 9 aghi, 136 col.380 cps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>
        <f t="shared" si="8"/>
        <v>98500</v>
      </c>
      <c r="E284" s="4" t="str">
        <f t="shared" si="9"/>
        <v>STAMP.EPSON LQ570+ 24 aghi, 80 col. 225 cps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>
        <f t="shared" si="8"/>
        <v>153000</v>
      </c>
      <c r="E285" s="4" t="str">
        <f t="shared" si="9"/>
        <v>STAMP.EPSON LQ2070+ 24 aghi, 136 col. 225 cps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>
        <f t="shared" si="8"/>
        <v>210833.33333333326</v>
      </c>
      <c r="E286" s="4" t="str">
        <f t="shared" si="9"/>
        <v>STAMP.EPSON LQ 2170 24 aghi, 136 col. 440 cps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>
        <f t="shared" si="8"/>
        <v>42666.666666666657</v>
      </c>
      <c r="E287" s="4" t="str">
        <f t="shared" si="9"/>
        <v>STAMP.EPSON STYLUS 300COLOR Ink Jet A4,1ppm col.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>
        <f t="shared" si="8"/>
        <v>61833.333333333314</v>
      </c>
      <c r="E288" s="4" t="str">
        <f t="shared" si="9"/>
        <v>STAMP.EPSON STYLUS 400COLOR Ink Jet A4,3ppm col.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>
        <f t="shared" si="8"/>
        <v>76166.666666666628</v>
      </c>
      <c r="E289" s="4" t="str">
        <f t="shared" si="9"/>
        <v>STAMP.EPSON STYLUS 600COLOR Ink Jet A4,4ppm col.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>
        <f t="shared" si="8"/>
        <v>107000</v>
      </c>
      <c r="E290" s="4" t="str">
        <f t="shared" si="9"/>
        <v>STAMP.EPSON STYLUS 800COLOR Ink Jet A4,7ppm col.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>
        <f t="shared" si="8"/>
        <v>261833.33333333326</v>
      </c>
      <c r="E291" s="4" t="str">
        <f t="shared" si="9"/>
        <v>STAMP.EPSON STYLUS 1520COLOR Ink Jet A2,800cps draft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>
        <f t="shared" si="8"/>
        <v>126000</v>
      </c>
      <c r="E292" s="4" t="str">
        <f t="shared" si="9"/>
        <v>STAMP.EPSON STYLUS 1000 Ink Jet A3,250cps draft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>
        <f t="shared" si="8"/>
        <v>261833.33333333326</v>
      </c>
      <c r="E293" s="4" t="str">
        <f t="shared" si="9"/>
        <v>STAMP.EPSON STYLUS PRO XL+ Ink Jet A4/A3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>
        <f t="shared" si="8"/>
        <v>452666.66666666651</v>
      </c>
      <c r="E294" s="4" t="str">
        <f t="shared" si="9"/>
        <v xml:space="preserve">STAMP.EPSON STYLUS  3000 Ink Jet A2 800cpc 1440*720 dpi 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>
        <f t="shared" si="8"/>
        <v>106666.66666666663</v>
      </c>
      <c r="E295" s="4" t="str">
        <f t="shared" si="9"/>
        <v xml:space="preserve">STAMP.EPSON STYLUS PHOTO Ink Jet A4 6 colori 2ppm 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>
        <f t="shared" si="8"/>
        <v>42500</v>
      </c>
      <c r="E296" s="4" t="str">
        <f t="shared" si="9"/>
        <v>STAMP. CANON BJ-250 COLOR Ink Jet A4, 1ppm col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>
        <f t="shared" si="8"/>
        <v>68833.333333333314</v>
      </c>
      <c r="E297" s="4" t="str">
        <f t="shared" si="9"/>
        <v>STAMP. CANON BJC-80 COLOR Ink jet A4, 2ppm col.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>
        <f t="shared" si="8"/>
        <v>60166.666666666628</v>
      </c>
      <c r="E298" s="4" t="str">
        <f t="shared" si="9"/>
        <v>STAMP. CANON BJC-4300 COLOR Ink Jet A4, 1ppm col.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>
        <f t="shared" si="8"/>
        <v>90666.666666666628</v>
      </c>
      <c r="E299" s="4" t="str">
        <f t="shared" si="9"/>
        <v>STAMP. CANON BJC-4550 COLOR Ink Jet A4/A3, 1 ppm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>
        <f t="shared" si="8"/>
        <v>113000</v>
      </c>
      <c r="E300" s="4" t="str">
        <f t="shared" si="9"/>
        <v>STAMP. CANON BJC-4650 COLOR Ink Jet A4/A3, 4,5 ppm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>
        <f t="shared" si="8"/>
        <v>175666.66666666663</v>
      </c>
      <c r="E301" s="4" t="str">
        <f t="shared" si="9"/>
        <v>STAMP. CANON BJC-5500 COLOR Ink Jet A3/A2 694cps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>
        <f t="shared" si="8"/>
        <v>80333.333333333314</v>
      </c>
      <c r="E302" s="4" t="str">
        <f t="shared" si="9"/>
        <v>STAMP. CANON BJC-620 COLOR Ink Jet A4, 300cps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>
        <f t="shared" si="8"/>
        <v>120333.33333333326</v>
      </c>
      <c r="E303" s="4" t="str">
        <f t="shared" si="9"/>
        <v>STAMP. CANON BJC-7000 COLOR Ink Jet A4,4,5ppm, 1200x600dpi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>
        <f t="shared" si="8"/>
        <v>44833.333333333314</v>
      </c>
      <c r="E304" s="4" t="str">
        <f t="shared" si="9"/>
        <v>STAMP. HP 400L Ink Jet A4, 3 ppm col.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>
        <f t="shared" si="8"/>
        <v>61833.333333333314</v>
      </c>
      <c r="E305" s="4" t="str">
        <f t="shared" si="9"/>
        <v>STAMP. HP 670 Ink Jet A4, 3 ppm col.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>
        <f t="shared" si="8"/>
        <v>77000</v>
      </c>
      <c r="E306" s="4" t="str">
        <f t="shared" si="9"/>
        <v>STAMP. HP 690+ Ink Jet A4,  5 ppm col.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>
        <f t="shared" si="8"/>
        <v>90166.666666666628</v>
      </c>
      <c r="E307" s="4" t="str">
        <f t="shared" si="9"/>
        <v>STAMP. HP 720C Ink Jet A4,  7 ppm col.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>
        <f t="shared" si="8"/>
        <v>108000</v>
      </c>
      <c r="E308" s="4" t="str">
        <f t="shared" si="9"/>
        <v>STAMP. HP 870 CXI Ink Jet A4,  8 ppm col.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>
        <f t="shared" si="8"/>
        <v>107333.33333333326</v>
      </c>
      <c r="E309" s="4" t="str">
        <f t="shared" si="9"/>
        <v>STAMP. HP 890C Ink Jet A4,  9 ppm col.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>
        <f t="shared" si="8"/>
        <v>150333.33333333326</v>
      </c>
      <c r="E310" s="4" t="str">
        <f t="shared" si="9"/>
        <v>STAMP. HP 1100C Ink Jet A3/A4,  6 ppm col., 2Mb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>
        <f t="shared" si="8"/>
        <v>120333.33333333326</v>
      </c>
      <c r="E311" s="4" t="str">
        <f t="shared" si="9"/>
        <v>STAMP. HP 6L Laser, A4 600dpi, 6ppm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>
        <f t="shared" si="8"/>
        <v>242833.33333333326</v>
      </c>
      <c r="E312" s="4" t="str">
        <f t="shared" si="9"/>
        <v>STAMP. HP 6P Laser, A4 600dpi, 6ppm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>
        <f t="shared" si="8"/>
        <v>297666.66666666651</v>
      </c>
      <c r="E313" s="4" t="str">
        <f t="shared" si="9"/>
        <v>STAMP. HP 6MP Laser, A4 600dpi, 8ppm, 3Mb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>
        <f t="shared" si="8"/>
        <v>0</v>
      </c>
      <c r="E314" s="4" t="str">
        <f t="shared" si="9"/>
        <v xml:space="preserve">CABINATI  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>
        <f t="shared" si="8"/>
        <v>14166.666666666657</v>
      </c>
      <c r="E315" s="4" t="str">
        <f t="shared" si="9"/>
        <v>CASE DESKTOP   CE CK 131-6 P/S 200W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>
        <f t="shared" si="8"/>
        <v>14000</v>
      </c>
      <c r="E316" s="4" t="str">
        <f t="shared" si="9"/>
        <v>CASE MINITOWER CE CK 136-1 P/S 200W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>
        <f t="shared" si="8"/>
        <v>19166.666666666657</v>
      </c>
      <c r="E317" s="4" t="str">
        <f t="shared" si="9"/>
        <v xml:space="preserve">CASE MIDITOWER CE CK 135-1 P/S 230W 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>
        <f t="shared" si="8"/>
        <v>25333.333333333328</v>
      </c>
      <c r="E318" s="4" t="str">
        <f t="shared" si="9"/>
        <v xml:space="preserve">CASE BIG TOWER CE   CK139-1 P/S 230W 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>
        <f t="shared" si="8"/>
        <v>13666.666666666657</v>
      </c>
      <c r="E319" s="4" t="str">
        <f t="shared" si="9"/>
        <v>CASE DESKTOP CE CK 131-8 P/S 200W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>
        <f t="shared" si="8"/>
        <v>14000</v>
      </c>
      <c r="E320" s="4" t="str">
        <f t="shared" si="9"/>
        <v>CASE SUB-MIDITOWER CE  CK 132-3 P/S 200W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>
        <f t="shared" si="8"/>
        <v>19166.666666666657</v>
      </c>
      <c r="E321" s="4" t="str">
        <f t="shared" si="9"/>
        <v>CASE  MIDITOWER CE  CK 135-2 P/S 230W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>
        <f t="shared" si="8"/>
        <v>25500</v>
      </c>
      <c r="E322" s="4" t="str">
        <f t="shared" si="9"/>
        <v>CASE TOWER CE CK 139-2 P/S 230W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>
        <f t="shared" ref="D323:D337" si="10">+C323-(C323/1.2)</f>
        <v>13333.333333333328</v>
      </c>
      <c r="E323" s="4" t="str">
        <f t="shared" ref="E323:E337" si="11">_xlfn.CONCAT(A323," ",B323)</f>
        <v>CASE MIDITOWER BC VIP 432 P/S 230W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>
        <f t="shared" si="10"/>
        <v>17000</v>
      </c>
      <c r="E324" s="4" t="str">
        <f t="shared" si="11"/>
        <v>CASE TOWER BC VIP 730 P/S 230W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>
        <f t="shared" si="10"/>
        <v>0</v>
      </c>
      <c r="E325" s="4" t="str">
        <f t="shared" si="11"/>
        <v xml:space="preserve">GRUPPI DI CONTINUITA' 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>
        <f t="shared" si="10"/>
        <v>33000</v>
      </c>
      <c r="E326" s="4" t="str">
        <f t="shared" si="11"/>
        <v>GR.CONT.REVOLUTION E300  STAND- BY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>
        <f t="shared" si="10"/>
        <v>38833.333333333314</v>
      </c>
      <c r="E327" s="4" t="str">
        <f t="shared" si="11"/>
        <v>GR.CONT.REVOLUTION F450 STAND- BY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>
        <f t="shared" si="10"/>
        <v>46500</v>
      </c>
      <c r="E328" s="4" t="str">
        <f t="shared" si="11"/>
        <v>GR.CONT.REVOLUTION L600 STAND- BY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>
        <f t="shared" si="10"/>
        <v>49666.666666666657</v>
      </c>
      <c r="E329" s="4" t="str">
        <f t="shared" si="11"/>
        <v>GR.CONT.POWER PRO 600 LINE INTERACTIVE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>
        <f t="shared" si="10"/>
        <v>79666.666666666628</v>
      </c>
      <c r="E330" s="4" t="str">
        <f t="shared" si="11"/>
        <v>GR.CONT.POWER PRO 750 LINE INTERACTIVE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>
        <f t="shared" si="10"/>
        <v>104333.33333333331</v>
      </c>
      <c r="E331" s="4" t="str">
        <f t="shared" si="11"/>
        <v>GR.CONT.POWER PRO 900 LINE INTERACTIVE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>
        <f t="shared" si="10"/>
        <v>126166.66666666663</v>
      </c>
      <c r="E332" s="4" t="str">
        <f t="shared" si="11"/>
        <v>GR.CONT.POWER PRO 1000 LINE INTERACTIVE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>
        <f t="shared" si="10"/>
        <v>188000</v>
      </c>
      <c r="E333" s="4" t="str">
        <f t="shared" si="11"/>
        <v>GR.CONT.POWER PRO 1600 LINE INTERACTIVE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>
        <f t="shared" si="10"/>
        <v>254500</v>
      </c>
      <c r="E334" s="4" t="str">
        <f t="shared" si="11"/>
        <v>GR.CONT.POWER PRO 2400 LINE INTERACTIVE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>
        <f t="shared" si="10"/>
        <v>689000</v>
      </c>
      <c r="E335" s="4" t="str">
        <f t="shared" si="11"/>
        <v>GR.CONT.POWERSAVE 4000 ON-LINE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>
        <f t="shared" si="10"/>
        <v>1141666.666666666</v>
      </c>
      <c r="E336" s="4" t="str">
        <f t="shared" si="11"/>
        <v>GR.CONT.POWERSAVE 7500 ON-LINE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>
        <f t="shared" si="10"/>
        <v>1952000</v>
      </c>
      <c r="E337" s="4" t="str">
        <f t="shared" si="11"/>
        <v>GR.CONT.POWERSAVE 12500 ON-LINE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D3" sqref="D3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8.6640625" bestFit="1" customWidth="1"/>
    <col min="5" max="5" width="15.109375" bestFit="1" customWidth="1"/>
    <col min="6" max="6" width="7.33203125" customWidth="1"/>
    <col min="7" max="7" width="11.5546875" bestFit="1" customWidth="1"/>
    <col min="8" max="8" width="10.6640625" bestFit="1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 t="s">
        <v>573</v>
      </c>
      <c r="D1" s="4" t="s">
        <v>574</v>
      </c>
      <c r="E1" s="4" t="s">
        <v>583</v>
      </c>
      <c r="F1" s="4"/>
      <c r="G1" s="4" t="s">
        <v>571</v>
      </c>
      <c r="H1" s="4" t="s">
        <v>572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 t="str">
        <f>IF(Table_1[[#This Row],[Column2]]=40,"SUFFICIENTE",IF(Table_1[[#This Row],[Column2]]=60,"DISCRETO",IF(Table_1[[#This Row],[Column2]]=70,"BUONO",IF(Table_1[[#This Row],[Column2]]=0,"RESPINTO"))))</f>
        <v>SUFFICIENTE</v>
      </c>
      <c r="D2" s="8" t="str">
        <f t="shared" ref="D2:D6" si="0">VLOOKUP(B2,$G$2:$H$5,2,FALSE)</f>
        <v>SUFFICIENTE</v>
      </c>
      <c r="E2" s="8" t="str">
        <f t="shared" ref="E2:E8" si="1">_xlfn.XLOOKUP(B2,$G$1:$G$5,$H$1:$H$5)</f>
        <v>SUFFICIENTE</v>
      </c>
      <c r="F2" s="8"/>
      <c r="G2" s="8">
        <v>40</v>
      </c>
      <c r="H2" s="8" t="s">
        <v>576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 t="str">
        <f>IF(Table_1[[#This Row],[Column2]]=40,"SUFFICIENTE",IF(Table_1[[#This Row],[Column2]]=60,"DISCRETO",IF(Table_1[[#This Row],[Column2]]=70,"BUONO",IF(Table_1[[#This Row],[Column2]]=0,"RESPINTO"))))</f>
        <v>DISCRETO</v>
      </c>
      <c r="D3" s="8" t="str">
        <f t="shared" si="0"/>
        <v>DISCRETO</v>
      </c>
      <c r="E3" s="8" t="str">
        <f t="shared" si="1"/>
        <v>DISCRETO</v>
      </c>
      <c r="F3" s="8"/>
      <c r="G3" s="8">
        <v>60</v>
      </c>
      <c r="H3" s="8" t="s">
        <v>577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 t="str">
        <f>IF(Table_1[[#This Row],[Column2]]=40,"SUFFICIENTE",IF(Table_1[[#This Row],[Column2]]=60,"DISCRETO",IF(Table_1[[#This Row],[Column2]]=70,"BUONO",IF(Table_1[[#This Row],[Column2]]=0,"RESPINTO"))))</f>
        <v>DISCRETO</v>
      </c>
      <c r="D4" s="8" t="str">
        <f t="shared" si="0"/>
        <v>DISCRETO</v>
      </c>
      <c r="E4" s="8" t="str">
        <f t="shared" si="1"/>
        <v>DISCRETO</v>
      </c>
      <c r="F4" s="8"/>
      <c r="G4" s="8">
        <v>70</v>
      </c>
      <c r="H4" s="8" t="s">
        <v>578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 t="str">
        <f>IF(Table_1[[#This Row],[Column2]]=40,"SUFFICIENTE",IF(Table_1[[#This Row],[Column2]]=60,"DISCRETO",IF(Table_1[[#This Row],[Column2]]=70,"BUONO",IF(Table_1[[#This Row],[Column2]]=0,"RESPINTO"))))</f>
        <v>SUFFICIENTE</v>
      </c>
      <c r="D5" s="8" t="str">
        <f t="shared" si="0"/>
        <v>SUFFICIENTE</v>
      </c>
      <c r="E5" s="8" t="str">
        <f t="shared" si="1"/>
        <v>SUFFICIENTE</v>
      </c>
      <c r="F5" s="8"/>
      <c r="G5" s="8">
        <v>0</v>
      </c>
      <c r="H5" s="8" t="s">
        <v>575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 t="str">
        <f>IF(Table_1[[#This Row],[Column2]]=40,"SUFFICIENTE",IF(Table_1[[#This Row],[Column2]]=60,"DISCRETO",IF(Table_1[[#This Row],[Column2]]=70,"BUONO",IF(Table_1[[#This Row],[Column2]]=0,"RESPINTO"))))</f>
        <v>BUONO</v>
      </c>
      <c r="D6" s="8" t="str">
        <f t="shared" si="0"/>
        <v>BUONO</v>
      </c>
      <c r="E6" s="8" t="str">
        <f t="shared" si="1"/>
        <v>BUONO</v>
      </c>
      <c r="F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 t="str">
        <f>IF(Table_1[[#This Row],[Column2]]=40,"SUFFICIENTE",IF(Table_1[[#This Row],[Column2]]=60,"DISCRETO",IF(Table_1[[#This Row],[Column2]]=70,"BUONO",IF(Table_1[[#This Row],[Column2]]=0,"RESPINTO"))))</f>
        <v>RESPINTO</v>
      </c>
      <c r="D7" s="8" t="str">
        <f>VLOOKUP(B7,$G$2:$H$5,2,FALSE)</f>
        <v>RESPINTO</v>
      </c>
      <c r="E7" s="8" t="str">
        <f t="shared" si="1"/>
        <v>RESPINTO</v>
      </c>
      <c r="F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 t="str">
        <f>IF(Table_1[[#This Row],[Column2]]=40,"SUFFICIENTE",IF(Table_1[[#This Row],[Column2]]=60,"DISCRETO",IF(Table_1[[#This Row],[Column2]]=70,"BUONO",IF(Table_1[[#This Row],[Column2]]=0,"RESPINTO"))))</f>
        <v>RESPINTO</v>
      </c>
      <c r="D8" s="8" t="str">
        <f t="shared" ref="D8" si="2">VLOOKUP(B8,$G$2:$H$5,2,FALSE)</f>
        <v>RESPINTO</v>
      </c>
      <c r="E8" s="8" t="str">
        <f t="shared" si="1"/>
        <v>RESPINTO</v>
      </c>
      <c r="F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selection activeCell="B42" sqref="B42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14.5546875" bestFit="1" customWidth="1"/>
    <col min="8" max="8" width="22.77734375" bestFit="1" customWidth="1"/>
    <col min="9" max="9" width="8.6640625" customWidth="1"/>
    <col min="10" max="10" width="27.109375" bestFit="1" customWidth="1"/>
    <col min="11" max="12" width="8.6640625" customWidth="1"/>
    <col min="15" max="15" width="8.6640625" customWidth="1"/>
    <col min="16" max="16" width="12.88671875" bestFit="1" customWidth="1"/>
    <col min="17" max="17" width="12.44140625" bestFit="1" customWidth="1"/>
    <col min="18" max="24" width="8.6640625" customWidth="1"/>
  </cols>
  <sheetData>
    <row r="1" spans="1:24" ht="13.5" customHeight="1" x14ac:dyDescent="0.35">
      <c r="A1" s="9" t="s">
        <v>493</v>
      </c>
      <c r="B1" s="9" t="s">
        <v>494</v>
      </c>
      <c r="C1" s="9" t="s">
        <v>495</v>
      </c>
      <c r="D1" s="10" t="s">
        <v>496</v>
      </c>
      <c r="E1" s="10" t="s">
        <v>497</v>
      </c>
      <c r="F1" s="11"/>
      <c r="G1" s="11" t="s">
        <v>579</v>
      </c>
      <c r="H1" s="11" t="s">
        <v>582</v>
      </c>
      <c r="I1" s="11"/>
      <c r="L1" s="11"/>
      <c r="O1" s="11"/>
      <c r="R1" s="11"/>
      <c r="S1" s="11"/>
      <c r="T1" s="11"/>
      <c r="U1" s="11"/>
      <c r="V1" s="11"/>
      <c r="W1" s="11"/>
      <c r="X1" s="11"/>
    </row>
    <row r="2" spans="1:24" ht="13.5" customHeight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G2" s="13" t="s">
        <v>499</v>
      </c>
      <c r="H2">
        <f>COUNTIF($C$2:$C$80,G2)</f>
        <v>11</v>
      </c>
    </row>
    <row r="3" spans="1:24" ht="13.5" customHeight="1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G3" s="13" t="s">
        <v>558</v>
      </c>
      <c r="H3">
        <f t="shared" ref="H3:H5" si="0">COUNTIF($C$2:$C$80,G3)</f>
        <v>5</v>
      </c>
    </row>
    <row r="4" spans="1:24" ht="13.5" customHeight="1" x14ac:dyDescent="0.3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G4" s="13" t="s">
        <v>506</v>
      </c>
      <c r="H4">
        <f t="shared" si="0"/>
        <v>4</v>
      </c>
    </row>
    <row r="5" spans="1:24" ht="13.5" customHeight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G5" s="13" t="s">
        <v>547</v>
      </c>
      <c r="H5">
        <f t="shared" si="0"/>
        <v>4</v>
      </c>
    </row>
    <row r="6" spans="1:24" ht="13.5" customHeight="1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G6" s="13"/>
    </row>
    <row r="7" spans="1:24" ht="13.5" customHeight="1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G7" s="11" t="s">
        <v>580</v>
      </c>
      <c r="H7" s="11" t="s">
        <v>582</v>
      </c>
    </row>
    <row r="8" spans="1:24" ht="13.5" customHeight="1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G8" s="13" t="s">
        <v>501</v>
      </c>
      <c r="H8">
        <f t="shared" ref="H8:H14" si="1">COUNTIF($B$2:$B$80,G8)</f>
        <v>2</v>
      </c>
    </row>
    <row r="9" spans="1:24" ht="13.5" customHeight="1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G9" s="13" t="s">
        <v>507</v>
      </c>
      <c r="H9">
        <f t="shared" si="1"/>
        <v>1</v>
      </c>
      <c r="J9" s="13"/>
    </row>
    <row r="10" spans="1:24" ht="13.5" customHeight="1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G10" s="13" t="s">
        <v>509</v>
      </c>
      <c r="H10">
        <f t="shared" si="1"/>
        <v>1</v>
      </c>
      <c r="J10" s="13"/>
    </row>
    <row r="11" spans="1:24" ht="13.5" customHeight="1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G11" s="13" t="s">
        <v>511</v>
      </c>
      <c r="H11">
        <f t="shared" si="1"/>
        <v>1</v>
      </c>
      <c r="J11" s="13"/>
    </row>
    <row r="12" spans="1:24" ht="13.5" customHeight="1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G12" s="13" t="s">
        <v>525</v>
      </c>
      <c r="H12">
        <f t="shared" si="1"/>
        <v>4</v>
      </c>
      <c r="J12" s="13"/>
    </row>
    <row r="13" spans="1:24" ht="13.5" customHeight="1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G13" s="13" t="s">
        <v>528</v>
      </c>
      <c r="H13">
        <f t="shared" si="1"/>
        <v>2</v>
      </c>
      <c r="J13" s="13"/>
    </row>
    <row r="14" spans="1:24" ht="13.5" customHeight="1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G14" s="13" t="s">
        <v>529</v>
      </c>
      <c r="H14">
        <f t="shared" si="1"/>
        <v>1</v>
      </c>
      <c r="J14" s="13"/>
    </row>
    <row r="15" spans="1:24" ht="13.5" customHeight="1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G15" s="13"/>
      <c r="J15" s="13"/>
    </row>
    <row r="16" spans="1:24" ht="13.5" customHeight="1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G16" s="13"/>
      <c r="J16" s="13"/>
    </row>
    <row r="17" spans="1:10" ht="13.5" customHeight="1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G17" s="11" t="s">
        <v>579</v>
      </c>
      <c r="H17" s="11" t="s">
        <v>581</v>
      </c>
      <c r="J17" s="13"/>
    </row>
    <row r="18" spans="1:10" ht="13.5" customHeight="1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G18" s="13" t="s">
        <v>499</v>
      </c>
      <c r="H18" s="15">
        <f>SUMIF($C$2:$C$80,G18,$D$2:$D$80)</f>
        <v>611780</v>
      </c>
      <c r="J18" s="13"/>
    </row>
    <row r="19" spans="1:10" ht="13.5" customHeight="1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G19" s="13" t="s">
        <v>558</v>
      </c>
      <c r="H19" s="15">
        <f t="shared" ref="H19:H21" si="2">SUMIF($C$2:$C$80,G19,$D$2:$D$80)</f>
        <v>30860</v>
      </c>
      <c r="J19" s="13"/>
    </row>
    <row r="20" spans="1:10" ht="13.5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G20" s="13" t="s">
        <v>506</v>
      </c>
      <c r="H20" s="15">
        <f t="shared" si="2"/>
        <v>54000</v>
      </c>
      <c r="J20" s="13"/>
    </row>
    <row r="21" spans="1:10" ht="13.5" customHeight="1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G21" s="13" t="s">
        <v>547</v>
      </c>
      <c r="H21" s="15">
        <f t="shared" si="2"/>
        <v>6765600</v>
      </c>
      <c r="J21" s="13"/>
    </row>
    <row r="22" spans="1:10" ht="13.5" customHeight="1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G22" s="13"/>
      <c r="J22" s="13"/>
    </row>
    <row r="23" spans="1:10" ht="13.5" customHeight="1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G23" s="11" t="s">
        <v>580</v>
      </c>
      <c r="H23" s="11" t="s">
        <v>581</v>
      </c>
      <c r="J23" s="13"/>
    </row>
    <row r="24" spans="1:10" ht="13.5" customHeight="1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G24" s="13" t="s">
        <v>501</v>
      </c>
      <c r="H24" s="15">
        <f>SUMIF($B$2:$B$80,G24,$D$2:$D$80)</f>
        <v>73450</v>
      </c>
      <c r="J24" s="13"/>
    </row>
    <row r="25" spans="1:10" ht="13.5" customHeight="1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G25" s="13" t="s">
        <v>507</v>
      </c>
      <c r="H25" s="15">
        <f t="shared" ref="H25:H30" si="3">SUMIF($B$2:$B$80,G25,$D$2:$D$80)</f>
        <v>50800</v>
      </c>
      <c r="J25" s="13"/>
    </row>
    <row r="26" spans="1:10" ht="13.5" customHeight="1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G26" s="13" t="s">
        <v>509</v>
      </c>
      <c r="H26" s="15">
        <f t="shared" si="3"/>
        <v>98450</v>
      </c>
      <c r="J26" s="13"/>
    </row>
    <row r="27" spans="1:10" ht="13.5" customHeight="1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G27" s="13" t="s">
        <v>511</v>
      </c>
      <c r="H27" s="15">
        <f t="shared" si="3"/>
        <v>7950</v>
      </c>
      <c r="J27" s="13"/>
    </row>
    <row r="28" spans="1:10" ht="13.5" customHeight="1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G28" s="13" t="s">
        <v>525</v>
      </c>
      <c r="H28" s="15">
        <f t="shared" si="3"/>
        <v>283000</v>
      </c>
      <c r="J28" s="13"/>
    </row>
    <row r="29" spans="1:10" ht="13.5" customHeight="1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G29" s="13" t="s">
        <v>528</v>
      </c>
      <c r="H29" s="15">
        <f t="shared" si="3"/>
        <v>107700</v>
      </c>
      <c r="J29" s="13"/>
    </row>
    <row r="30" spans="1:10" ht="13.5" customHeight="1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G30" s="13" t="s">
        <v>529</v>
      </c>
      <c r="H30" s="15">
        <f t="shared" si="3"/>
        <v>27270</v>
      </c>
      <c r="J30" s="13"/>
    </row>
    <row r="31" spans="1:10" ht="13.5" customHeight="1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J31" s="13"/>
    </row>
    <row r="32" spans="1:10" ht="13.5" customHeight="1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J32" s="13"/>
    </row>
    <row r="33" spans="1:10" ht="13.5" customHeight="1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J33" s="13"/>
    </row>
    <row r="34" spans="1:10" ht="13.5" customHeight="1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J34" s="13"/>
    </row>
    <row r="35" spans="1:10" ht="13.5" customHeight="1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J35" s="13"/>
    </row>
    <row r="36" spans="1:10" ht="13.5" customHeight="1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J36" s="13"/>
    </row>
    <row r="37" spans="1:10" ht="13.5" customHeight="1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J37" s="13"/>
    </row>
    <row r="38" spans="1:10" ht="13.5" customHeight="1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J38" s="13"/>
    </row>
    <row r="39" spans="1:10" ht="13.5" customHeight="1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J39" s="13"/>
    </row>
    <row r="40" spans="1:10" ht="13.5" customHeight="1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J40" s="13"/>
    </row>
    <row r="41" spans="1:10" ht="13.5" customHeight="1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J41" s="13"/>
    </row>
    <row r="42" spans="1:10" ht="13.5" customHeight="1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J42" s="13"/>
    </row>
    <row r="43" spans="1:10" ht="13.5" customHeight="1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J43" s="13"/>
    </row>
    <row r="44" spans="1:10" ht="13.5" customHeight="1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J44" s="13"/>
    </row>
    <row r="45" spans="1:10" ht="13.5" customHeight="1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J45" s="13"/>
    </row>
    <row r="46" spans="1:10" ht="13.5" customHeight="1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  <c r="J46" s="13"/>
    </row>
    <row r="47" spans="1:10" ht="13.5" customHeight="1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  <c r="J47" s="13"/>
    </row>
    <row r="48" spans="1:10" ht="13.5" customHeight="1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  <c r="J48" s="13"/>
    </row>
    <row r="49" spans="1:10" ht="13.5" customHeight="1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  <c r="J49" s="13"/>
    </row>
    <row r="50" spans="1:10" ht="13.5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10" ht="13.5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10" ht="13.5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10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10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10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10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10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10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10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10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10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10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10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10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5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5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5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5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5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5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5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5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5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5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5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5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</row>
    <row r="77" spans="1:5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5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5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5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5" ht="13.5" customHeight="1" x14ac:dyDescent="0.3">
      <c r="D81" s="14"/>
      <c r="E81" s="14"/>
    </row>
    <row r="82" spans="4:5" ht="13.5" customHeight="1" x14ac:dyDescent="0.3">
      <c r="D82" s="14"/>
      <c r="E82" s="14"/>
    </row>
    <row r="83" spans="4:5" ht="13.5" customHeight="1" x14ac:dyDescent="0.3">
      <c r="D83" s="14"/>
      <c r="E83" s="14"/>
    </row>
    <row r="84" spans="4:5" ht="13.5" customHeight="1" x14ac:dyDescent="0.3">
      <c r="D84" s="14"/>
      <c r="E84" s="14"/>
    </row>
    <row r="85" spans="4:5" ht="13.5" customHeight="1" x14ac:dyDescent="0.3">
      <c r="D85" s="14"/>
      <c r="E85" s="14"/>
    </row>
    <row r="86" spans="4:5" ht="13.5" customHeight="1" x14ac:dyDescent="0.3">
      <c r="D86" s="14"/>
      <c r="E86" s="14"/>
    </row>
    <row r="87" spans="4:5" ht="13.5" customHeight="1" x14ac:dyDescent="0.3">
      <c r="D87" s="14"/>
      <c r="E87" s="14"/>
    </row>
    <row r="88" spans="4:5" ht="13.5" customHeight="1" x14ac:dyDescent="0.3">
      <c r="D88" s="14"/>
      <c r="E88" s="14"/>
    </row>
    <row r="89" spans="4:5" ht="13.5" customHeight="1" x14ac:dyDescent="0.3">
      <c r="D89" s="14"/>
      <c r="E89" s="14"/>
    </row>
    <row r="90" spans="4:5" ht="13.5" customHeight="1" x14ac:dyDescent="0.3">
      <c r="D90" s="14"/>
      <c r="E90" s="14"/>
    </row>
    <row r="91" spans="4:5" ht="13.5" customHeight="1" x14ac:dyDescent="0.3">
      <c r="D91" s="14"/>
      <c r="E91" s="14"/>
    </row>
    <row r="92" spans="4:5" ht="13.5" customHeight="1" x14ac:dyDescent="0.3">
      <c r="D92" s="14"/>
      <c r="E92" s="14"/>
    </row>
    <row r="93" spans="4:5" ht="13.5" customHeight="1" x14ac:dyDescent="0.3">
      <c r="D93" s="14"/>
      <c r="E93" s="14"/>
    </row>
    <row r="94" spans="4:5" ht="13.5" customHeight="1" x14ac:dyDescent="0.3">
      <c r="D94" s="14"/>
      <c r="E94" s="14"/>
    </row>
    <row r="95" spans="4:5" ht="13.5" customHeight="1" x14ac:dyDescent="0.3">
      <c r="D95" s="14"/>
      <c r="E95" s="14"/>
    </row>
    <row r="96" spans="4:5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Simone Santucci</cp:lastModifiedBy>
  <dcterms:created xsi:type="dcterms:W3CDTF">2005-04-12T12:35:30Z</dcterms:created>
  <dcterms:modified xsi:type="dcterms:W3CDTF">2025-02-14T11:03:49Z</dcterms:modified>
</cp:coreProperties>
</file>