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E663B34D-C969-4848-8F1E-7B385FD5E711}" xr6:coauthVersionLast="47" xr6:coauthVersionMax="47" xr10:uidLastSave="{00000000-0000-0000-0000-000000000000}"/>
  <bookViews>
    <workbookView xWindow="22965" yWindow="4350" windowWidth="2545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O24" i="1"/>
  <c r="N24" i="1"/>
  <c r="M24" i="1"/>
  <c r="L24" i="1"/>
  <c r="K24" i="1"/>
  <c r="J24" i="1"/>
  <c r="I24" i="1"/>
  <c r="H24" i="1"/>
  <c r="G24" i="1"/>
  <c r="D24" i="1"/>
  <c r="C24" i="1"/>
  <c r="O23" i="1"/>
  <c r="N23" i="1"/>
  <c r="K23" i="1"/>
  <c r="I23" i="1"/>
  <c r="H23" i="1"/>
  <c r="M23" i="1" s="1"/>
  <c r="G23" i="1"/>
  <c r="K16" i="1"/>
  <c r="P23" i="1" l="1"/>
  <c r="C16" i="1"/>
  <c r="K13" i="1" l="1"/>
  <c r="I13" i="1"/>
  <c r="N22" i="1" l="1"/>
  <c r="K22" i="1"/>
  <c r="I22" i="1"/>
  <c r="H22" i="1"/>
  <c r="M22" i="1" l="1"/>
  <c r="I14" i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L15" i="1" s="1"/>
  <c r="J14" i="1"/>
  <c r="H14" i="1"/>
  <c r="M14" i="1" s="1"/>
  <c r="H17" i="1"/>
  <c r="M17" i="1" s="1"/>
  <c r="H16" i="1"/>
  <c r="M16" i="1" s="1"/>
  <c r="H15" i="1"/>
  <c r="M15" i="1" s="1"/>
  <c r="L16" i="1" l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  <c r="L23" i="1" s="1"/>
</calcChain>
</file>

<file path=xl/sharedStrings.xml><?xml version="1.0" encoding="utf-8"?>
<sst xmlns="http://schemas.openxmlformats.org/spreadsheetml/2006/main" count="240" uniqueCount="144">
  <si>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</si>
  <si>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</si>
  <si>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</si>
  <si>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</si>
  <si>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</si>
  <si>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</si>
  <si>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</si>
  <si>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</si>
  <si>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</si>
  <si>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</si>
  <si>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</si>
  <si>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</si>
  <si>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</si>
  <si>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</si>
  <si>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</si>
  <si>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</si>
  <si>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</si>
  <si>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</si>
  <si>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</si>
  <si>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</si>
  <si>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</si>
  <si>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</si>
  <si>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</si>
  <si>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</si>
  <si>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</si>
  <si>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</si>
  <si>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</si>
  <si>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</si>
  <si>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</si>
  <si>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</si>
  <si>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</si>
  <si>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</si>
  <si>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</si>
  <si>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</si>
  <si>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</si>
  <si>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</si>
  <si>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</si>
  <si>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</si>
  <si>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</si>
  <si>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</si>
  <si>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</si>
  <si>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</si>
  <si>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</si>
  <si>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</si>
  <si>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</si>
  <si>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</si>
  <si>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</si>
  <si>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</si>
  <si>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</si>
  <si>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</si>
  <si>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</si>
  <si>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</si>
  <si>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</si>
  <si>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</si>
  <si>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</si>
  <si>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</si>
  <si>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</si>
  <si>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</si>
  <si>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</si>
  <si>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</si>
  <si>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</si>
  <si>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</si>
  <si>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</si>
  <si>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</si>
  <si>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</si>
  <si>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</si>
  <si>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</si>
  <si>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</si>
  <si>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</si>
  <si>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</si>
  <si>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</si>
  <si>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</si>
  <si>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</si>
  <si>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</si>
  <si>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</si>
  <si>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</si>
  <si>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</si>
  <si>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</si>
  <si>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</si>
  <si>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</si>
  <si>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</si>
  <si>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</si>
  <si>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</si>
  <si>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</si>
  <si>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</si>
  <si>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</si>
  <si>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</si>
  <si>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</si>
  <si>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</si>
  <si>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</si>
  <si>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</si>
  <si>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</si>
  <si>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</si>
  <si>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</si>
  <si>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</si>
  <si>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</si>
  <si>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</si>
  <si>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</si>
  <si>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</si>
  <si>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</si>
  <si>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</si>
  <si>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</si>
  <si>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</si>
  <si>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</si>
  <si>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</si>
  <si>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</si>
  <si>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</si>
  <si>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</si>
  <si>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</si>
  <si>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</si>
  <si>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</si>
  <si>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</si>
  <si>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</si>
  <si>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</si>
  <si>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</si>
  <si>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</si>
  <si>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</si>
  <si>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</si>
  <si>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</si>
  <si>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</si>
  <si>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</si>
  <si>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</si>
  <si>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</si>
  <si>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</si>
  <si>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</si>
  <si>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</si>
  <si>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</si>
  <si>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</si>
  <si>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</si>
  <si>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</si>
  <si>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</si>
  <si>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</si>
  <si>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</si>
  <si>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</si>
  <si>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</si>
  <si>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</si>
  <si>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</si>
  <si>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</si>
  <si>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</si>
  <si>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</si>
  <si>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</si>
  <si>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</si>
  <si>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</si>
  <si>
    <t>SAIA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</si>
</sst>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AIA.xlsx" TargetMode="External"/><Relationship Id="rId1" Type="http://schemas.openxmlformats.org/officeDocument/2006/relationships/externalLinkPath" Target="DCF%20Models/SA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Saia</v>
          </cell>
        </row>
        <row r="6">
          <cell r="N6">
            <v>288.77</v>
          </cell>
        </row>
        <row r="8">
          <cell r="N8">
            <v>7658.1803999999993</v>
          </cell>
        </row>
        <row r="11">
          <cell r="N11">
            <v>7707.5203999999994</v>
          </cell>
        </row>
        <row r="14">
          <cell r="N14">
            <v>7684.7281871497207</v>
          </cell>
        </row>
        <row r="15">
          <cell r="N15">
            <v>289.77104778090956</v>
          </cell>
        </row>
      </sheetData>
      <sheetData sheetId="1">
        <row r="1">
          <cell r="J1">
            <v>44595</v>
          </cell>
        </row>
        <row r="28">
          <cell r="T28">
            <v>627.74999999999977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hyperlink" Target="DCF%20Models\SAIA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4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4" si="1">K13/(J13/O13)</f>
        <v>21.261185357350374</v>
      </c>
      <c r="M13" s="28">
        <f t="shared" ref="M13:M24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30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29">
        <f t="shared" si="1"/>
        <v>-2.1957099349019975</v>
      </c>
      <c r="M16" s="28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14">
        <f t="shared" si="0"/>
        <v>1.7974470896396229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 t="shared" ref="P18:P24" si="3"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 t="shared" si="3"/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 t="shared" si="3"/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 t="shared" si="3"/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 t="shared" si="3"/>
        <v>1.1169887146906994</v>
      </c>
      <c r="Q22" t="s">
        <v>139</v>
      </c>
    </row>
    <row r="23" spans="1:17" x14ac:dyDescent="0.25">
      <c r="A23" t="s">
        <v>140</v>
      </c>
      <c r="B23" s="6" t="s">
        <v>141</v>
      </c>
      <c r="C23" s="4">
        <v>44991</v>
      </c>
      <c r="D23" s="30">
        <v>44958</v>
      </c>
      <c r="E23" t="s">
        <v>119</v>
      </c>
      <c r="F23" s="26" t="s">
        <v>142</v>
      </c>
      <c r="G23" t="str">
        <f>+[22]Main!$N$4</f>
        <v>Old Dominion Freight Line</v>
      </c>
      <c r="H23" s="12">
        <f>+[22]Main!$N$11</f>
        <v>39621.008000000002</v>
      </c>
      <c r="I23" s="13">
        <f>+[22]Main!$N$8</f>
        <v>39650.402999999998</v>
      </c>
      <c r="J23" s="13">
        <f>+[22]Main!$N$14</f>
        <v>34330.520064169796</v>
      </c>
      <c r="K23" s="13">
        <f>+[22]Model!$T$32</f>
        <v>2116.6350000000002</v>
      </c>
      <c r="L23" s="29">
        <f t="shared" si="1"/>
        <v>18.841329891401102</v>
      </c>
      <c r="M23" s="28">
        <f t="shared" si="2"/>
        <v>18.718866502727206</v>
      </c>
      <c r="N23" s="19">
        <f>+[22]Main!$N$6</f>
        <v>352.95</v>
      </c>
      <c r="O23" s="19">
        <f>+[22]Main!$N$15</f>
        <v>305.59480206667075</v>
      </c>
      <c r="P23" s="14">
        <f t="shared" si="3"/>
        <v>0.8658302934315647</v>
      </c>
    </row>
    <row r="24" spans="1:17" x14ac:dyDescent="0.25">
      <c r="A24" t="s">
        <v>140</v>
      </c>
      <c r="B24" s="6" t="s">
        <v>141</v>
      </c>
      <c r="C24" s="4">
        <f>+[27]Main!$N$2</f>
        <v>44992</v>
      </c>
      <c r="D24" s="30">
        <f>+[27]Model!$J$1</f>
        <v>44595</v>
      </c>
      <c r="E24" t="s">
        <v>119</v>
      </c>
      <c r="F24" s="26" t="s">
        <v>143</v>
      </c>
      <c r="G24" t="str">
        <f>+[27]Main!$N$4</f>
        <v>Saia</v>
      </c>
      <c r="H24" s="12">
        <f>+[27]Main!$N$11</f>
        <v>7707.5203999999994</v>
      </c>
      <c r="I24" s="13">
        <f>+[27]Main!$N$8</f>
        <v>7658.1803999999993</v>
      </c>
      <c r="J24" s="13">
        <f>+[27]Main!$N$14</f>
        <v>7684.7281871497207</v>
      </c>
      <c r="K24" s="13">
        <f>+[27]Model!$T$28</f>
        <v>627.74999999999977</v>
      </c>
      <c r="L24" s="29">
        <f t="shared" si="1"/>
        <v>23.670814479638004</v>
      </c>
      <c r="M24" s="28">
        <f t="shared" si="2"/>
        <v>12.278009398645962</v>
      </c>
      <c r="N24" s="19">
        <f>+[27]Main!$N$6</f>
        <v>288.77</v>
      </c>
      <c r="O24" s="19">
        <f>+[27]Main!$N$15</f>
        <v>289.77104778090956</v>
      </c>
      <c r="P24" s="14">
        <f t="shared" si="3"/>
        <v>1.0034665920314076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  <hyperlink ref="F24" r:id="rId23" xr:uid="{4633F666-AB4C-44FF-ACE3-52918E85357E}"/>
  </hyperlinks>
  <pageMargins left="0.7" right="0.7" top="0.75" bottom="0.75" header="0.3" footer="0.3"/>
  <pageSetup orientation="portrait" horizontalDpi="1200" verticalDpi="12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C57" sqref="C57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+[23]Main!$J$8</f>
        <v>87517.207200000004</v>
      </c>
      <c r="H6" s="13">
        <f>+[23]Main!$J$18</f>
        <v>74903.518611460153</v>
      </c>
      <c r="I6" s="23">
        <f>+[23]Main!$J$3</f>
        <v>67.2</v>
      </c>
      <c r="J6" s="23">
        <f>+[23]Main!$J$19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[24]Main!$O$8</f>
        <v>506.71814999999992</v>
      </c>
      <c r="H2" s="13">
        <f>[24]Main!$O$18</f>
        <v>541.46267091390234</v>
      </c>
      <c r="I2" s="23">
        <f>[24]Main!$O$3</f>
        <v>18.149999999999999</v>
      </c>
      <c r="J2" s="24">
        <f>[24]Main!$O$19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+[25]Main!$N$8</f>
        <v>217.09325999999999</v>
      </c>
      <c r="H3" s="13">
        <f>+[25]Main!$N$18</f>
        <v>42.225188935657137</v>
      </c>
      <c r="I3" s="19">
        <f>+[25]Main!$N$3</f>
        <v>4.43</v>
      </c>
      <c r="J3" s="25">
        <f>+[25]Main!$N$19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[26]Main!$J$8</f>
        <v>3802.98</v>
      </c>
      <c r="H4" s="13">
        <f>[26]Main!$J$18</f>
        <v>218.76521315251679</v>
      </c>
      <c r="I4" s="23">
        <f>[26]Main!$J$3</f>
        <v>8.1999999999999993</v>
      </c>
      <c r="J4" s="25">
        <f>[26]Main!$J$19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2023-03-07T19:35:02Z</dcterms:modified>
</cp:coreProperties>
</file>