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dOk_NTNU_2015\Ovinger_2015\"/>
    </mc:Choice>
  </mc:AlternateContent>
  <bookViews>
    <workbookView xWindow="240" yWindow="105" windowWidth="7320" windowHeight="6720" tabRatio="737"/>
  </bookViews>
  <sheets>
    <sheet name="Oppg 1" sheetId="4" r:id="rId1"/>
    <sheet name="Oppg 2" sheetId="9" r:id="rId2"/>
    <sheet name="Oppg 3" sheetId="6" r:id="rId3"/>
    <sheet name="Oppg 4" sheetId="10" r:id="rId4"/>
    <sheet name="Følsomhetsrapport Oppg 4" sheetId="11" r:id="rId5"/>
  </sheets>
  <externalReferences>
    <externalReference r:id="rId6"/>
  </externalReferences>
  <definedNames>
    <definedName name="anscount" hidden="1">1</definedName>
    <definedName name="d_1">'[1]Løsn kap 5'!$E$164</definedName>
    <definedName name="d_2">'[1]Løsn kap 5'!$E$165</definedName>
    <definedName name="rente">'[1]Løsn kap 5'!$B$166</definedName>
    <definedName name="S">'[1]Løsn kap 5'!$B$164</definedName>
    <definedName name="sencount" hidden="1">2</definedName>
    <definedName name="sigma">'[1]Løsn kap 5'!$B$167</definedName>
    <definedName name="solver_adj" localSheetId="2" hidden="1">'Oppg 3'!$B$6:$C$6</definedName>
    <definedName name="solver_adj" localSheetId="3" hidden="1">'Oppg 4'!$B$5:$C$5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100</definedName>
    <definedName name="solver_lhs1" localSheetId="2" hidden="1">'Oppg 3'!$D$9:$D$11</definedName>
    <definedName name="solver_lhs1" localSheetId="3" hidden="1">'Oppg 4'!$D$9:$D$12</definedName>
    <definedName name="solver_lhs2" localSheetId="3" hidden="1">'Oppg 4'!$D$10</definedName>
    <definedName name="solver_lhs3" localSheetId="3" hidden="1">'Oppg 4'!$D$11</definedName>
    <definedName name="solver_lhs4" localSheetId="3" hidden="1">'Oppg 4'!$D$12</definedName>
    <definedName name="solver_lin" localSheetId="3" hidden="1">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'Oppg 3'!$E$6</definedName>
    <definedName name="solver_opt" localSheetId="3" hidden="1">'Oppg 4'!$D$6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2" hidden="1">'Oppg 3'!$F$9:$F$11</definedName>
    <definedName name="solver_rhs1" localSheetId="3" hidden="1">'Oppg 4'!$F$9:$F$12</definedName>
    <definedName name="solver_rhs2" localSheetId="3" hidden="1">'Oppg 4'!$F$10</definedName>
    <definedName name="solver_rhs3" localSheetId="3" hidden="1">'Oppg 4'!$F$11</definedName>
    <definedName name="solver_rhs4" localSheetId="3" hidden="1">'Oppg 4'!$F$12</definedName>
    <definedName name="solver_rlx" localSheetId="2" hidden="1">2</definedName>
    <definedName name="solver_rlx" localSheetId="3" hidden="1">1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100</definedName>
    <definedName name="solver_tol" localSheetId="2" hidden="1">0.01</definedName>
    <definedName name="solver_tol" localSheetId="3" hidden="1">0.05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  <definedName name="T">'[1]Løsn kap 5'!$B$168</definedName>
    <definedName name="X">'[1]Løsn kap 5'!$B$165</definedName>
  </definedNames>
  <calcPr calcId="152511"/>
</workbook>
</file>

<file path=xl/calcChain.xml><?xml version="1.0" encoding="utf-8"?>
<calcChain xmlns="http://schemas.openxmlformats.org/spreadsheetml/2006/main">
  <c r="L5" i="10" l="1"/>
  <c r="D6" i="10"/>
  <c r="O5" i="10" s="1"/>
  <c r="L6" i="10"/>
  <c r="M6" i="10"/>
  <c r="L7" i="10"/>
  <c r="B9" i="10"/>
  <c r="J6" i="10" s="1"/>
  <c r="B10" i="10"/>
  <c r="K10" i="10" s="1"/>
  <c r="C10" i="10"/>
  <c r="J10" i="10"/>
  <c r="L10" i="10"/>
  <c r="M10" i="10"/>
  <c r="C11" i="10"/>
  <c r="L8" i="10" s="1"/>
  <c r="D11" i="10"/>
  <c r="G11" i="10"/>
  <c r="J11" i="10"/>
  <c r="L11" i="10"/>
  <c r="M11" i="10"/>
  <c r="B12" i="10"/>
  <c r="M5" i="10" s="1"/>
  <c r="C12" i="10"/>
  <c r="M13" i="10" s="1"/>
  <c r="D12" i="10"/>
  <c r="G12" i="10"/>
  <c r="L12" i="10"/>
  <c r="M12" i="10"/>
  <c r="L13" i="10"/>
  <c r="K14" i="10"/>
  <c r="L14" i="10"/>
  <c r="M14" i="10"/>
  <c r="J15" i="10"/>
  <c r="L15" i="10"/>
  <c r="M15" i="10"/>
  <c r="L16" i="10"/>
  <c r="M16" i="10"/>
  <c r="L17" i="10"/>
  <c r="K18" i="10"/>
  <c r="L18" i="10"/>
  <c r="M18" i="10"/>
  <c r="J19" i="10"/>
  <c r="L19" i="10"/>
  <c r="M19" i="10"/>
  <c r="L20" i="10"/>
  <c r="M20" i="10"/>
  <c r="L21" i="10"/>
  <c r="K22" i="10"/>
  <c r="L22" i="10"/>
  <c r="M22" i="10"/>
  <c r="J23" i="10"/>
  <c r="L23" i="10"/>
  <c r="M23" i="10"/>
  <c r="L24" i="10"/>
  <c r="M24" i="10"/>
  <c r="L25" i="10"/>
  <c r="N6" i="10" l="1"/>
  <c r="N12" i="10"/>
  <c r="N16" i="10"/>
  <c r="N20" i="10"/>
  <c r="N24" i="10"/>
  <c r="N5" i="10"/>
  <c r="N7" i="10"/>
  <c r="N13" i="10"/>
  <c r="N17" i="10"/>
  <c r="N21" i="10"/>
  <c r="N25" i="10"/>
  <c r="N8" i="10"/>
  <c r="N9" i="10"/>
  <c r="N14" i="10"/>
  <c r="N18" i="10"/>
  <c r="N22" i="10"/>
  <c r="N10" i="10"/>
  <c r="N11" i="10"/>
  <c r="N15" i="10"/>
  <c r="N19" i="10"/>
  <c r="N23" i="10"/>
  <c r="K9" i="10"/>
  <c r="K8" i="10"/>
  <c r="K25" i="10"/>
  <c r="J22" i="10"/>
  <c r="K21" i="10"/>
  <c r="J18" i="10"/>
  <c r="K17" i="10"/>
  <c r="J14" i="10"/>
  <c r="K13" i="10"/>
  <c r="J9" i="10"/>
  <c r="J8" i="10"/>
  <c r="K7" i="10"/>
  <c r="K5" i="10"/>
  <c r="J25" i="10"/>
  <c r="K24" i="10"/>
  <c r="J21" i="10"/>
  <c r="K20" i="10"/>
  <c r="J17" i="10"/>
  <c r="K16" i="10"/>
  <c r="J13" i="10"/>
  <c r="K12" i="10"/>
  <c r="D10" i="10"/>
  <c r="G10" i="10" s="1"/>
  <c r="M9" i="10"/>
  <c r="M8" i="10"/>
  <c r="J7" i="10"/>
  <c r="K6" i="10"/>
  <c r="J5" i="10"/>
  <c r="M25" i="10"/>
  <c r="J24" i="10"/>
  <c r="K23" i="10"/>
  <c r="M21" i="10"/>
  <c r="J20" i="10"/>
  <c r="K19" i="10"/>
  <c r="M17" i="10"/>
  <c r="J16" i="10"/>
  <c r="K15" i="10"/>
  <c r="J12" i="10"/>
  <c r="K11" i="10"/>
  <c r="L9" i="10"/>
  <c r="D9" i="10"/>
  <c r="G9" i="10" s="1"/>
  <c r="M7" i="10"/>
  <c r="E4" i="9"/>
  <c r="F4" i="9"/>
  <c r="E5" i="9"/>
  <c r="F5" i="9"/>
  <c r="E6" i="9"/>
  <c r="F6" i="9"/>
  <c r="E7" i="9"/>
  <c r="F7" i="9"/>
  <c r="B8" i="9"/>
  <c r="E8" i="9"/>
  <c r="F8" i="9"/>
  <c r="B9" i="9"/>
  <c r="E20" i="9" s="1"/>
  <c r="E9" i="9"/>
  <c r="F9" i="9"/>
  <c r="E10" i="9"/>
  <c r="F10" i="9"/>
  <c r="E11" i="9"/>
  <c r="F11" i="9"/>
  <c r="E12" i="9"/>
  <c r="F12" i="9"/>
  <c r="E13" i="9"/>
  <c r="F13" i="9"/>
  <c r="E14" i="9"/>
  <c r="F14" i="9"/>
  <c r="E21" i="9" l="1"/>
  <c r="B10" i="9"/>
  <c r="B11" i="9" s="1"/>
  <c r="J20" i="6"/>
  <c r="J21" i="6"/>
  <c r="J22" i="6"/>
  <c r="J23" i="6"/>
  <c r="J24" i="6"/>
  <c r="I24" i="6"/>
  <c r="I20" i="6"/>
  <c r="I21" i="6"/>
  <c r="I22" i="6"/>
  <c r="I2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4" i="6"/>
  <c r="D18" i="9" l="1"/>
  <c r="D21" i="9" s="1"/>
  <c r="D17" i="9"/>
  <c r="E17" i="9" s="1"/>
  <c r="D11" i="6"/>
  <c r="D10" i="6"/>
  <c r="D9" i="6"/>
  <c r="E6" i="6"/>
  <c r="M5" i="6" l="1"/>
  <c r="M9" i="6"/>
  <c r="M13" i="6"/>
  <c r="M17" i="6"/>
  <c r="M21" i="6"/>
  <c r="M4" i="6"/>
  <c r="M6" i="6"/>
  <c r="M18" i="6"/>
  <c r="M7" i="6"/>
  <c r="M11" i="6"/>
  <c r="M15" i="6"/>
  <c r="M19" i="6"/>
  <c r="M23" i="6"/>
  <c r="M14" i="6"/>
  <c r="M8" i="6"/>
  <c r="M12" i="6"/>
  <c r="M16" i="6"/>
  <c r="M20" i="6"/>
  <c r="M24" i="6"/>
  <c r="M10" i="6"/>
  <c r="M22" i="6"/>
  <c r="F26" i="4"/>
  <c r="F27" i="4" s="1"/>
  <c r="F28" i="4" s="1"/>
  <c r="F29" i="4" s="1"/>
  <c r="F22" i="4" l="1"/>
  <c r="F23" i="4" s="1"/>
  <c r="F19" i="4"/>
  <c r="F20" i="4" s="1"/>
  <c r="F21" i="4" s="1"/>
  <c r="F15" i="4"/>
  <c r="F14" i="4"/>
  <c r="F9" i="4"/>
  <c r="F10" i="4" s="1"/>
  <c r="F12" i="4" s="1"/>
  <c r="F5" i="4"/>
  <c r="F3" i="4"/>
  <c r="F4" i="4" s="1"/>
  <c r="F16" i="4" l="1"/>
  <c r="F17" i="4" s="1"/>
  <c r="F6" i="4"/>
</calcChain>
</file>

<file path=xl/sharedStrings.xml><?xml version="1.0" encoding="utf-8"?>
<sst xmlns="http://schemas.openxmlformats.org/spreadsheetml/2006/main" count="150" uniqueCount="100">
  <si>
    <t>Oppgave 1</t>
  </si>
  <si>
    <t>a)</t>
  </si>
  <si>
    <t>Pris</t>
  </si>
  <si>
    <t>VEK</t>
  </si>
  <si>
    <t>DG =</t>
  </si>
  <si>
    <t>b)</t>
  </si>
  <si>
    <t>FK</t>
  </si>
  <si>
    <t>NPO =</t>
  </si>
  <si>
    <t>c)</t>
  </si>
  <si>
    <t>SM</t>
  </si>
  <si>
    <t>n =</t>
  </si>
  <si>
    <t>Oms =</t>
  </si>
  <si>
    <t>SM =</t>
  </si>
  <si>
    <t xml:space="preserve"> (bruk målsøking)</t>
  </si>
  <si>
    <t>d)</t>
  </si>
  <si>
    <t>Antall</t>
  </si>
  <si>
    <t>DG</t>
  </si>
  <si>
    <t xml:space="preserve">FK </t>
  </si>
  <si>
    <t xml:space="preserve">DB = </t>
  </si>
  <si>
    <t>Res =</t>
  </si>
  <si>
    <t>e)</t>
  </si>
  <si>
    <t>Res</t>
  </si>
  <si>
    <t>DB pr stk =</t>
  </si>
  <si>
    <t>DB tot =</t>
  </si>
  <si>
    <t>NPO</t>
  </si>
  <si>
    <t>VEK =</t>
  </si>
  <si>
    <t>n</t>
  </si>
  <si>
    <t>DB tot</t>
  </si>
  <si>
    <t>VEK = Variabel enhetskostnad</t>
  </si>
  <si>
    <t>DB = Dekningsbidrag</t>
  </si>
  <si>
    <t>DG = Dekningsgrad</t>
  </si>
  <si>
    <t>FK = Faste kostnader</t>
  </si>
  <si>
    <t>NPO = Nullpunktsomsetning</t>
  </si>
  <si>
    <t>Oms = Omsetning</t>
  </si>
  <si>
    <t>SM = Sikkerhetsmargin</t>
  </si>
  <si>
    <t>n = antall enheter</t>
  </si>
  <si>
    <t>Res = Resultat = Overskudd</t>
  </si>
  <si>
    <t>Oppgave 2</t>
  </si>
  <si>
    <t xml:space="preserve"> Løst med problemløseren</t>
  </si>
  <si>
    <t>A</t>
  </si>
  <si>
    <t>B</t>
  </si>
  <si>
    <t>Totalt DB</t>
  </si>
  <si>
    <t>DB per enhet:</t>
  </si>
  <si>
    <t>M1</t>
  </si>
  <si>
    <t>&lt;=</t>
  </si>
  <si>
    <t>M2</t>
  </si>
  <si>
    <t>Stoff:</t>
  </si>
  <si>
    <t>Oppgave 3</t>
  </si>
  <si>
    <t>Isobidrag</t>
  </si>
  <si>
    <t>Nullpunktsomsetning</t>
  </si>
  <si>
    <t>Dekningsgrad</t>
  </si>
  <si>
    <t>Faste kostnader per år</t>
  </si>
  <si>
    <t>Tot kostn</t>
  </si>
  <si>
    <t>Omsetning</t>
  </si>
  <si>
    <t xml:space="preserve">Nullpunkt </t>
  </si>
  <si>
    <t>Ønsket omsetning</t>
  </si>
  <si>
    <t>Variabel enhetskostnad</t>
  </si>
  <si>
    <t>Pris per enhet</t>
  </si>
  <si>
    <t>Kontr og pakk</t>
  </si>
  <si>
    <t xml:space="preserve">Avsl mont </t>
  </si>
  <si>
    <t>Sying</t>
  </si>
  <si>
    <t>Tilsk og farg</t>
  </si>
  <si>
    <t>Slakk</t>
  </si>
  <si>
    <t>Restriksjoner</t>
  </si>
  <si>
    <t>Param i målf</t>
  </si>
  <si>
    <t>Z</t>
  </si>
  <si>
    <t>D(målfunk)</t>
  </si>
  <si>
    <t>D(kont)</t>
  </si>
  <si>
    <t>D(avsm)</t>
  </si>
  <si>
    <t>D(sy)</t>
  </si>
  <si>
    <t>D(tilsk)</t>
  </si>
  <si>
    <t>S</t>
  </si>
  <si>
    <t>D</t>
  </si>
  <si>
    <t>Golf Inc</t>
  </si>
  <si>
    <t>$D$12</t>
  </si>
  <si>
    <t>$D$11</t>
  </si>
  <si>
    <t>$D$10</t>
  </si>
  <si>
    <t>$D$9</t>
  </si>
  <si>
    <t>Reduser</t>
  </si>
  <si>
    <t>Øk</t>
  </si>
  <si>
    <t>Høyre side</t>
  </si>
  <si>
    <t>Verdi</t>
  </si>
  <si>
    <t>Navn</t>
  </si>
  <si>
    <t>Celle</t>
  </si>
  <si>
    <t>Tillatt</t>
  </si>
  <si>
    <t>Begrensning</t>
  </si>
  <si>
    <t>Skygge</t>
  </si>
  <si>
    <t>Siste</t>
  </si>
  <si>
    <t>Begrensninger</t>
  </si>
  <si>
    <t>$C$5</t>
  </si>
  <si>
    <t>$B$5</t>
  </si>
  <si>
    <t>Koeffisient</t>
  </si>
  <si>
    <t>Kost</t>
  </si>
  <si>
    <t>Mål</t>
  </si>
  <si>
    <t>Redusert</t>
  </si>
  <si>
    <t>Variabelceller</t>
  </si>
  <si>
    <t>Rapport opprettet: 18.09.2014 20:28:19</t>
  </si>
  <si>
    <t>Regneark: [Losn7_2013.xlsx]Oppg 4</t>
  </si>
  <si>
    <t>Microsoft Excel 15.0 Følsomhetsrapport</t>
  </si>
  <si>
    <t>Oppgave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</si>
</sst>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\ 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0" borderId="0" xfId="0" applyBorder="1"/>
    <xf numFmtId="0" fontId="0" fillId="0" borderId="0" xfId="0" applyFill="1" applyBorder="1"/>
    <xf numFmtId="9" fontId="0" fillId="0" borderId="0" xfId="1" applyFont="1"/>
    <xf numFmtId="4" fontId="0" fillId="0" borderId="0" xfId="0" applyNumberFormat="1"/>
    <xf numFmtId="4" fontId="0" fillId="0" borderId="0" xfId="1" applyNumberFormat="1" applyFont="1"/>
    <xf numFmtId="3" fontId="3" fillId="0" borderId="0" xfId="0" applyNumberFormat="1" applyFont="1"/>
    <xf numFmtId="10" fontId="0" fillId="0" borderId="0" xfId="1" applyNumberFormat="1" applyFont="1"/>
    <xf numFmtId="4" fontId="1" fillId="0" borderId="0" xfId="0" applyNumberFormat="1" applyFont="1"/>
    <xf numFmtId="164" fontId="1" fillId="0" borderId="0" xfId="1" applyNumberFormat="1" applyFont="1"/>
    <xf numFmtId="3" fontId="0" fillId="0" borderId="0" xfId="0" applyNumberFormat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0" xfId="2" applyNumberFormat="1" applyFont="1"/>
    <xf numFmtId="164" fontId="0" fillId="0" borderId="0" xfId="1" applyNumberFormat="1" applyFont="1"/>
    <xf numFmtId="0" fontId="4" fillId="0" borderId="0" xfId="3"/>
    <xf numFmtId="2" fontId="4" fillId="0" borderId="0" xfId="3" applyNumberFormat="1"/>
    <xf numFmtId="0" fontId="5" fillId="0" borderId="0" xfId="3" applyFont="1"/>
    <xf numFmtId="0" fontId="6" fillId="0" borderId="0" xfId="3" applyFont="1" applyAlignment="1">
      <alignment horizontal="center"/>
    </xf>
    <xf numFmtId="0" fontId="4" fillId="0" borderId="0" xfId="3" applyAlignment="1">
      <alignment horizontal="center"/>
    </xf>
    <xf numFmtId="0" fontId="4" fillId="4" borderId="1" xfId="3" applyFill="1" applyBorder="1" applyAlignment="1">
      <alignment horizontal="center"/>
    </xf>
    <xf numFmtId="0" fontId="5" fillId="0" borderId="0" xfId="3" applyFont="1" applyAlignment="1">
      <alignment horizontal="left"/>
    </xf>
    <xf numFmtId="0" fontId="4" fillId="5" borderId="1" xfId="3" applyFill="1" applyBorder="1" applyAlignment="1">
      <alignment horizontal="center"/>
    </xf>
    <xf numFmtId="0" fontId="4" fillId="6" borderId="1" xfId="3" applyFill="1" applyBorder="1" applyAlignment="1">
      <alignment horizontal="center"/>
    </xf>
    <xf numFmtId="0" fontId="7" fillId="0" borderId="0" xfId="3" applyFont="1"/>
    <xf numFmtId="0" fontId="0" fillId="0" borderId="2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</cellXfs>
  <cellStyles count="4">
    <cellStyle name="Komma" xfId="2" builtinId="3"/>
    <cellStyle name="Normal" xfId="0" builtinId="0"/>
    <cellStyle name="Normal 2" xfId="3"/>
    <cellStyle name="Pros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'Oppg 2'!$E$3</c:f>
              <c:strCache>
                <c:ptCount val="1"/>
                <c:pt idx="0">
                  <c:v>Omsetning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'Oppg 2'!$D$4:$D$14</c:f>
              <c:numCache>
                <c:formatCode>#,##0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'Oppg 2'!$E$4:$E$14</c:f>
              <c:numCache>
                <c:formatCode>#,##0</c:formatCode>
                <c:ptCount val="11"/>
                <c:pt idx="0">
                  <c:v>0</c:v>
                </c:pt>
                <c:pt idx="1">
                  <c:v>210000</c:v>
                </c:pt>
                <c:pt idx="2">
                  <c:v>420000</c:v>
                </c:pt>
                <c:pt idx="3">
                  <c:v>630000</c:v>
                </c:pt>
                <c:pt idx="4">
                  <c:v>840000</c:v>
                </c:pt>
                <c:pt idx="5">
                  <c:v>1050000</c:v>
                </c:pt>
                <c:pt idx="6">
                  <c:v>1260000</c:v>
                </c:pt>
                <c:pt idx="7">
                  <c:v>1470000</c:v>
                </c:pt>
                <c:pt idx="8">
                  <c:v>1680000</c:v>
                </c:pt>
                <c:pt idx="9">
                  <c:v>1890000</c:v>
                </c:pt>
                <c:pt idx="10">
                  <c:v>2100000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'Oppg 2'!$F$3</c:f>
              <c:strCache>
                <c:ptCount val="1"/>
                <c:pt idx="0">
                  <c:v>Tot kostn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'Oppg 2'!$D$4:$D$14</c:f>
              <c:numCache>
                <c:formatCode>#,##0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'Oppg 2'!$F$4:$F$14</c:f>
              <c:numCache>
                <c:formatCode>#,##0</c:formatCode>
                <c:ptCount val="11"/>
                <c:pt idx="0">
                  <c:v>245000</c:v>
                </c:pt>
                <c:pt idx="1">
                  <c:v>360500</c:v>
                </c:pt>
                <c:pt idx="2">
                  <c:v>476000</c:v>
                </c:pt>
                <c:pt idx="3">
                  <c:v>591500</c:v>
                </c:pt>
                <c:pt idx="4">
                  <c:v>707000</c:v>
                </c:pt>
                <c:pt idx="5">
                  <c:v>822500</c:v>
                </c:pt>
                <c:pt idx="6">
                  <c:v>938000</c:v>
                </c:pt>
                <c:pt idx="7">
                  <c:v>1053500</c:v>
                </c:pt>
                <c:pt idx="8">
                  <c:v>1169000</c:v>
                </c:pt>
                <c:pt idx="9">
                  <c:v>1284500</c:v>
                </c:pt>
                <c:pt idx="10">
                  <c:v>1400000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'Oppg 2'!$D$17:$D$18</c:f>
              <c:numCache>
                <c:formatCode>#,##0</c:formatCode>
                <c:ptCount val="2"/>
                <c:pt idx="0">
                  <c:v>1296.2962962962961</c:v>
                </c:pt>
                <c:pt idx="1">
                  <c:v>1296.2962962962961</c:v>
                </c:pt>
              </c:numCache>
            </c:numRef>
          </c:xVal>
          <c:yVal>
            <c:numRef>
              <c:f>'Oppg 2'!$E$17:$E$18</c:f>
              <c:numCache>
                <c:formatCode>#,##0</c:formatCode>
                <c:ptCount val="2"/>
                <c:pt idx="0">
                  <c:v>544444.44444444438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'Oppg 2'!$D$20:$D$21</c:f>
              <c:numCache>
                <c:formatCode>#,##0</c:formatCode>
                <c:ptCount val="2"/>
                <c:pt idx="0">
                  <c:v>0</c:v>
                </c:pt>
                <c:pt idx="1">
                  <c:v>1296.2962962962961</c:v>
                </c:pt>
              </c:numCache>
            </c:numRef>
          </c:xVal>
          <c:yVal>
            <c:numRef>
              <c:f>'Oppg 2'!$E$20:$E$21</c:f>
              <c:numCache>
                <c:formatCode>#,##0</c:formatCode>
                <c:ptCount val="2"/>
                <c:pt idx="0">
                  <c:v>544444.44444444438</c:v>
                </c:pt>
                <c:pt idx="1">
                  <c:v>544444.44444444438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70432"/>
        <c:axId val="369270824"/>
      </c:scatterChart>
      <c:valAx>
        <c:axId val="369270432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9270824"/>
        <c:crosses val="autoZero"/>
        <c:crossBetween val="midCat"/>
        <c:majorUnit val="200"/>
      </c:valAx>
      <c:valAx>
        <c:axId val="369270824"/>
        <c:scaling>
          <c:orientation val="minMax"/>
          <c:max val="1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927043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2.4590298305735038E-2"/>
          <c:w val="0.87477493438320197"/>
          <c:h val="0.91992431178660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'Oppg 3'!$I$3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xVal>
            <c:numRef>
              <c:f>'Oppg 3'!$H$4:$H$24</c:f>
              <c:numCache>
                <c:formatCode>#,##0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'Oppg 3'!$I$4:$I$24</c:f>
              <c:numCache>
                <c:formatCode>#,##0</c:formatCode>
                <c:ptCount val="21"/>
                <c:pt idx="0">
                  <c:v>450</c:v>
                </c:pt>
                <c:pt idx="1">
                  <c:v>425</c:v>
                </c:pt>
                <c:pt idx="2">
                  <c:v>400</c:v>
                </c:pt>
                <c:pt idx="3">
                  <c:v>375</c:v>
                </c:pt>
                <c:pt idx="4">
                  <c:v>350</c:v>
                </c:pt>
                <c:pt idx="5">
                  <c:v>325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50</c:v>
                </c:pt>
                <c:pt idx="17">
                  <c:v>25</c:v>
                </c:pt>
                <c:pt idx="18">
                  <c:v>0</c:v>
                </c:pt>
                <c:pt idx="19">
                  <c:v>-25</c:v>
                </c:pt>
                <c:pt idx="20">
                  <c:v>-50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'Oppg 3'!$J$3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xVal>
            <c:numRef>
              <c:f>'Oppg 3'!$H$4:$H$24</c:f>
              <c:numCache>
                <c:formatCode>#,##0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'Oppg 3'!$J$4:$J$24</c:f>
              <c:numCache>
                <c:formatCode>#,##0</c:formatCode>
                <c:ptCount val="21"/>
                <c:pt idx="0">
                  <c:v>750</c:v>
                </c:pt>
                <c:pt idx="1">
                  <c:v>696.66666666666663</c:v>
                </c:pt>
                <c:pt idx="2">
                  <c:v>643.33333333333337</c:v>
                </c:pt>
                <c:pt idx="3">
                  <c:v>590</c:v>
                </c:pt>
                <c:pt idx="4">
                  <c:v>536.66666666666674</c:v>
                </c:pt>
                <c:pt idx="5">
                  <c:v>483.33333333333337</c:v>
                </c:pt>
                <c:pt idx="6">
                  <c:v>430</c:v>
                </c:pt>
                <c:pt idx="7">
                  <c:v>376.66666666666669</c:v>
                </c:pt>
                <c:pt idx="8">
                  <c:v>323.33333333333337</c:v>
                </c:pt>
                <c:pt idx="9">
                  <c:v>270</c:v>
                </c:pt>
                <c:pt idx="10">
                  <c:v>216.66666666666674</c:v>
                </c:pt>
                <c:pt idx="11">
                  <c:v>163.33333333333337</c:v>
                </c:pt>
                <c:pt idx="12">
                  <c:v>110</c:v>
                </c:pt>
                <c:pt idx="13">
                  <c:v>56.666666666666742</c:v>
                </c:pt>
                <c:pt idx="14">
                  <c:v>3.3333333333333712</c:v>
                </c:pt>
                <c:pt idx="15">
                  <c:v>-50</c:v>
                </c:pt>
                <c:pt idx="16">
                  <c:v>-103.33333333333326</c:v>
                </c:pt>
                <c:pt idx="17">
                  <c:v>-156.66666666666663</c:v>
                </c:pt>
                <c:pt idx="18">
                  <c:v>-210</c:v>
                </c:pt>
                <c:pt idx="19">
                  <c:v>-263.33333333333326</c:v>
                </c:pt>
                <c:pt idx="20">
                  <c:v>-316.66666666666652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'Oppg 3'!$K$3</c:f>
              <c:strCache>
                <c:ptCount val="1"/>
                <c:pt idx="0">
                  <c:v>Stoff:</c:v>
                </c:pt>
              </c:strCache>
            </c:strRef>
          </c:tx>
          <c:marker>
            <c:symbol val="none"/>
          </c:marker>
          <c:xVal>
            <c:numRef>
              <c:f>'Oppg 3'!$H$4:$H$24</c:f>
              <c:numCache>
                <c:formatCode>#,##0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'Oppg 3'!$K$4:$K$24</c:f>
              <c:numCache>
                <c:formatCode>#,##0</c:formatCode>
                <c:ptCount val="2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'Oppg 3'!$M$3</c:f>
              <c:strCache>
                <c:ptCount val="1"/>
                <c:pt idx="0">
                  <c:v>Isobidrag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'Oppg 3'!$H$4:$H$24</c:f>
              <c:numCache>
                <c:formatCode>#,##0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'Oppg 3'!$M$4:$M$24</c:f>
              <c:numCache>
                <c:formatCode>#,##0</c:formatCode>
                <c:ptCount val="21"/>
                <c:pt idx="0">
                  <c:v>398</c:v>
                </c:pt>
                <c:pt idx="1">
                  <c:v>383</c:v>
                </c:pt>
                <c:pt idx="2">
                  <c:v>368</c:v>
                </c:pt>
                <c:pt idx="3">
                  <c:v>353</c:v>
                </c:pt>
                <c:pt idx="4">
                  <c:v>338</c:v>
                </c:pt>
                <c:pt idx="5">
                  <c:v>323</c:v>
                </c:pt>
                <c:pt idx="6">
                  <c:v>308</c:v>
                </c:pt>
                <c:pt idx="7">
                  <c:v>293</c:v>
                </c:pt>
                <c:pt idx="8">
                  <c:v>278</c:v>
                </c:pt>
                <c:pt idx="9">
                  <c:v>263</c:v>
                </c:pt>
                <c:pt idx="10">
                  <c:v>248</c:v>
                </c:pt>
                <c:pt idx="11">
                  <c:v>233</c:v>
                </c:pt>
                <c:pt idx="12">
                  <c:v>218</c:v>
                </c:pt>
                <c:pt idx="13">
                  <c:v>203</c:v>
                </c:pt>
                <c:pt idx="14">
                  <c:v>188</c:v>
                </c:pt>
                <c:pt idx="15">
                  <c:v>173</c:v>
                </c:pt>
                <c:pt idx="16">
                  <c:v>158</c:v>
                </c:pt>
                <c:pt idx="17">
                  <c:v>143</c:v>
                </c:pt>
                <c:pt idx="18">
                  <c:v>128</c:v>
                </c:pt>
                <c:pt idx="19">
                  <c:v>113</c:v>
                </c:pt>
                <c:pt idx="20">
                  <c:v>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03464"/>
        <c:axId val="366303856"/>
      </c:scatterChart>
      <c:valAx>
        <c:axId val="366303464"/>
        <c:scaling>
          <c:orientation val="minMax"/>
          <c:max val="400"/>
        </c:scaling>
        <c:delete val="0"/>
        <c:axPos val="b"/>
        <c:numFmt formatCode="#,##0" sourceLinked="1"/>
        <c:majorTickMark val="out"/>
        <c:minorTickMark val="none"/>
        <c:tickLblPos val="nextTo"/>
        <c:crossAx val="366303856"/>
        <c:crosses val="autoZero"/>
        <c:crossBetween val="midCat"/>
        <c:majorUnit val="50"/>
      </c:valAx>
      <c:valAx>
        <c:axId val="366303856"/>
        <c:scaling>
          <c:orientation val="minMax"/>
          <c:max val="8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366303464"/>
        <c:crosses val="autoZero"/>
        <c:crossBetween val="midCat"/>
        <c:majorUnit val="50"/>
      </c:valAx>
    </c:plotArea>
    <c:legend>
      <c:legendPos val="r"/>
      <c:layout>
        <c:manualLayout>
          <c:xMode val="edge"/>
          <c:yMode val="edge"/>
          <c:x val="0.46530489938757658"/>
          <c:y val="0.12469772673764616"/>
          <c:w val="0.21298691230031064"/>
          <c:h val="0.148601239945160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70436985086365"/>
          <c:y val="6.2350265920699192E-2"/>
          <c:w val="0.82257424440907323"/>
          <c:h val="0.772184062556351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'Oppg 4'!$A$9</c:f>
              <c:strCache>
                <c:ptCount val="1"/>
                <c:pt idx="0">
                  <c:v>Tilsk og farg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'Oppg 4'!$I$5:$I$25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'Oppg 4'!$J$5:$J$25</c:f>
              <c:numCache>
                <c:formatCode>General</c:formatCode>
                <c:ptCount val="21"/>
                <c:pt idx="0">
                  <c:v>630</c:v>
                </c:pt>
                <c:pt idx="1">
                  <c:v>595</c:v>
                </c:pt>
                <c:pt idx="2">
                  <c:v>560</c:v>
                </c:pt>
                <c:pt idx="3">
                  <c:v>525</c:v>
                </c:pt>
                <c:pt idx="4">
                  <c:v>490</c:v>
                </c:pt>
                <c:pt idx="5">
                  <c:v>455</c:v>
                </c:pt>
                <c:pt idx="6">
                  <c:v>420</c:v>
                </c:pt>
                <c:pt idx="7">
                  <c:v>385</c:v>
                </c:pt>
                <c:pt idx="8">
                  <c:v>350</c:v>
                </c:pt>
                <c:pt idx="9">
                  <c:v>315</c:v>
                </c:pt>
                <c:pt idx="10">
                  <c:v>280</c:v>
                </c:pt>
                <c:pt idx="11">
                  <c:v>245</c:v>
                </c:pt>
                <c:pt idx="12">
                  <c:v>210</c:v>
                </c:pt>
                <c:pt idx="13">
                  <c:v>175.00000000000006</c:v>
                </c:pt>
                <c:pt idx="14">
                  <c:v>140.00000000000006</c:v>
                </c:pt>
                <c:pt idx="15">
                  <c:v>105</c:v>
                </c:pt>
                <c:pt idx="16">
                  <c:v>70</c:v>
                </c:pt>
                <c:pt idx="17">
                  <c:v>35</c:v>
                </c:pt>
                <c:pt idx="18">
                  <c:v>0</c:v>
                </c:pt>
                <c:pt idx="19">
                  <c:v>-35</c:v>
                </c:pt>
                <c:pt idx="20">
                  <c:v>-70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'Oppg 4'!$A$10</c:f>
              <c:strCache>
                <c:ptCount val="1"/>
                <c:pt idx="0">
                  <c:v>Sying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'Oppg 4'!$I$5:$I$25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'Oppg 4'!$K$5:$K$25</c:f>
              <c:numCache>
                <c:formatCode>General</c:formatCode>
                <c:ptCount val="21"/>
                <c:pt idx="0">
                  <c:v>720</c:v>
                </c:pt>
                <c:pt idx="1">
                  <c:v>690</c:v>
                </c:pt>
                <c:pt idx="2">
                  <c:v>660</c:v>
                </c:pt>
                <c:pt idx="3">
                  <c:v>630</c:v>
                </c:pt>
                <c:pt idx="4">
                  <c:v>600</c:v>
                </c:pt>
                <c:pt idx="5">
                  <c:v>570</c:v>
                </c:pt>
                <c:pt idx="6">
                  <c:v>540</c:v>
                </c:pt>
                <c:pt idx="7">
                  <c:v>510</c:v>
                </c:pt>
                <c:pt idx="8">
                  <c:v>480</c:v>
                </c:pt>
                <c:pt idx="9">
                  <c:v>450</c:v>
                </c:pt>
                <c:pt idx="10">
                  <c:v>420</c:v>
                </c:pt>
                <c:pt idx="11">
                  <c:v>390</c:v>
                </c:pt>
                <c:pt idx="12">
                  <c:v>360</c:v>
                </c:pt>
                <c:pt idx="13">
                  <c:v>330</c:v>
                </c:pt>
                <c:pt idx="14">
                  <c:v>300</c:v>
                </c:pt>
                <c:pt idx="15">
                  <c:v>270</c:v>
                </c:pt>
                <c:pt idx="16">
                  <c:v>240</c:v>
                </c:pt>
                <c:pt idx="17">
                  <c:v>210</c:v>
                </c:pt>
                <c:pt idx="18">
                  <c:v>180</c:v>
                </c:pt>
                <c:pt idx="19">
                  <c:v>150</c:v>
                </c:pt>
                <c:pt idx="20">
                  <c:v>120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'Oppg 4'!$A$11</c:f>
              <c:strCache>
                <c:ptCount val="1"/>
                <c:pt idx="0">
                  <c:v>Avsl mont 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none"/>
          </c:marker>
          <c:xVal>
            <c:numRef>
              <c:f>'Oppg 4'!$I$5:$I$25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'Oppg 4'!$L$5:$L$25</c:f>
              <c:numCache>
                <c:formatCode>General</c:formatCode>
                <c:ptCount val="21"/>
                <c:pt idx="0">
                  <c:v>1062</c:v>
                </c:pt>
                <c:pt idx="1">
                  <c:v>987</c:v>
                </c:pt>
                <c:pt idx="2">
                  <c:v>912</c:v>
                </c:pt>
                <c:pt idx="3">
                  <c:v>837</c:v>
                </c:pt>
                <c:pt idx="4">
                  <c:v>762</c:v>
                </c:pt>
                <c:pt idx="5">
                  <c:v>687</c:v>
                </c:pt>
                <c:pt idx="6">
                  <c:v>612</c:v>
                </c:pt>
                <c:pt idx="7">
                  <c:v>537</c:v>
                </c:pt>
                <c:pt idx="8">
                  <c:v>462</c:v>
                </c:pt>
                <c:pt idx="9">
                  <c:v>387</c:v>
                </c:pt>
                <c:pt idx="10">
                  <c:v>312</c:v>
                </c:pt>
                <c:pt idx="11">
                  <c:v>237</c:v>
                </c:pt>
                <c:pt idx="12">
                  <c:v>162</c:v>
                </c:pt>
                <c:pt idx="13">
                  <c:v>87</c:v>
                </c:pt>
                <c:pt idx="14">
                  <c:v>12</c:v>
                </c:pt>
                <c:pt idx="15">
                  <c:v>-63</c:v>
                </c:pt>
                <c:pt idx="16">
                  <c:v>-138</c:v>
                </c:pt>
                <c:pt idx="17">
                  <c:v>-213</c:v>
                </c:pt>
                <c:pt idx="18">
                  <c:v>-288</c:v>
                </c:pt>
                <c:pt idx="19">
                  <c:v>-363</c:v>
                </c:pt>
                <c:pt idx="20">
                  <c:v>-438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'Oppg 4'!$A$12</c:f>
              <c:strCache>
                <c:ptCount val="1"/>
                <c:pt idx="0">
                  <c:v>Kontr og pakk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'Oppg 4'!$I$5:$I$25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'Oppg 4'!$M$5:$M$25</c:f>
              <c:numCache>
                <c:formatCode>General</c:formatCode>
                <c:ptCount val="21"/>
                <c:pt idx="0">
                  <c:v>540</c:v>
                </c:pt>
                <c:pt idx="1">
                  <c:v>520</c:v>
                </c:pt>
                <c:pt idx="2">
                  <c:v>500</c:v>
                </c:pt>
                <c:pt idx="3">
                  <c:v>480</c:v>
                </c:pt>
                <c:pt idx="4">
                  <c:v>460</c:v>
                </c:pt>
                <c:pt idx="5">
                  <c:v>440</c:v>
                </c:pt>
                <c:pt idx="6">
                  <c:v>420</c:v>
                </c:pt>
                <c:pt idx="7">
                  <c:v>400</c:v>
                </c:pt>
                <c:pt idx="8">
                  <c:v>380</c:v>
                </c:pt>
                <c:pt idx="9">
                  <c:v>360</c:v>
                </c:pt>
                <c:pt idx="10">
                  <c:v>340</c:v>
                </c:pt>
                <c:pt idx="11">
                  <c:v>320</c:v>
                </c:pt>
                <c:pt idx="12">
                  <c:v>300</c:v>
                </c:pt>
                <c:pt idx="13">
                  <c:v>280</c:v>
                </c:pt>
                <c:pt idx="14">
                  <c:v>260</c:v>
                </c:pt>
                <c:pt idx="15">
                  <c:v>240</c:v>
                </c:pt>
                <c:pt idx="16">
                  <c:v>220</c:v>
                </c:pt>
                <c:pt idx="17">
                  <c:v>200</c:v>
                </c:pt>
                <c:pt idx="18">
                  <c:v>180</c:v>
                </c:pt>
                <c:pt idx="19">
                  <c:v>160</c:v>
                </c:pt>
                <c:pt idx="20">
                  <c:v>140</c:v>
                </c:pt>
              </c:numCache>
            </c:numRef>
          </c:yVal>
          <c:smooth val="0"/>
        </c:ser>
        <c:ser>
          <c:idx val="4"/>
          <c:order val="4"/>
          <c:tx>
            <c:v>Målfunksj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'Oppg 4'!$I$5:$I$25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'Oppg 4'!$N$5:$N$25</c:f>
              <c:numCache>
                <c:formatCode>0.00</c:formatCode>
                <c:ptCount val="21"/>
                <c:pt idx="0">
                  <c:v>852</c:v>
                </c:pt>
                <c:pt idx="1">
                  <c:v>796.44444444444446</c:v>
                </c:pt>
                <c:pt idx="2">
                  <c:v>740.88888888888891</c:v>
                </c:pt>
                <c:pt idx="3">
                  <c:v>685.33333333333326</c:v>
                </c:pt>
                <c:pt idx="4">
                  <c:v>629.77777777777783</c:v>
                </c:pt>
                <c:pt idx="5">
                  <c:v>574.22222222222217</c:v>
                </c:pt>
                <c:pt idx="6">
                  <c:v>518.66666666666663</c:v>
                </c:pt>
                <c:pt idx="7">
                  <c:v>463.11111111111109</c:v>
                </c:pt>
                <c:pt idx="8">
                  <c:v>407.55555555555554</c:v>
                </c:pt>
                <c:pt idx="9">
                  <c:v>352</c:v>
                </c:pt>
                <c:pt idx="10">
                  <c:v>296.44444444444446</c:v>
                </c:pt>
                <c:pt idx="11">
                  <c:v>240.88888888888891</c:v>
                </c:pt>
                <c:pt idx="12">
                  <c:v>185.33333333333326</c:v>
                </c:pt>
                <c:pt idx="13">
                  <c:v>129.77777777777771</c:v>
                </c:pt>
                <c:pt idx="14">
                  <c:v>74.222222222222172</c:v>
                </c:pt>
                <c:pt idx="15">
                  <c:v>18.666666666666629</c:v>
                </c:pt>
                <c:pt idx="16">
                  <c:v>-36.888888888888914</c:v>
                </c:pt>
                <c:pt idx="17">
                  <c:v>-92.444444444444457</c:v>
                </c:pt>
                <c:pt idx="18">
                  <c:v>-148</c:v>
                </c:pt>
                <c:pt idx="19">
                  <c:v>-203.55555555555566</c:v>
                </c:pt>
                <c:pt idx="20">
                  <c:v>-259.11111111111109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16848"/>
        <c:axId val="492917240"/>
      </c:scatterChart>
      <c:valAx>
        <c:axId val="492916848"/>
        <c:scaling>
          <c:orientation val="minMax"/>
          <c:max val="800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</a:t>
                </a:r>
              </a:p>
            </c:rich>
          </c:tx>
          <c:layout>
            <c:manualLayout>
              <c:xMode val="edge"/>
              <c:yMode val="edge"/>
              <c:x val="0.44756636156652618"/>
              <c:y val="0.9064769430009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492917240"/>
        <c:crosses val="autoZero"/>
        <c:crossBetween val="midCat"/>
        <c:majorUnit val="200"/>
      </c:valAx>
      <c:valAx>
        <c:axId val="492917240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D</a:t>
                </a:r>
              </a:p>
            </c:rich>
          </c:tx>
          <c:layout>
            <c:manualLayout>
              <c:xMode val="edge"/>
              <c:yMode val="edge"/>
              <c:x val="2.9962601611148193E-2"/>
              <c:y val="0.4316556871433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492916848"/>
        <c:crosses val="autoZero"/>
        <c:crossBetween val="midCat"/>
        <c:majorUnit val="200"/>
      </c:valAx>
      <c:spPr>
        <a:solidFill>
          <a:srgbClr val="C0C0C0"/>
        </a:solidFill>
        <a:ln w="12700">
          <a:solidFill>
            <a:srgbClr val="00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016743434798745"/>
          <c:y val="0.12735943510019829"/>
          <c:w val="0.25515564097028282"/>
          <c:h val="0.202981254562114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30</xdr:row>
          <xdr:rowOff>114300</xdr:rowOff>
        </xdr:from>
        <xdr:to>
          <xdr:col>11</xdr:col>
          <xdr:colOff>19050</xdr:colOff>
          <xdr:row>49</xdr:row>
          <xdr:rowOff>114300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51</xdr:row>
          <xdr:rowOff>47625</xdr:rowOff>
        </xdr:from>
        <xdr:to>
          <xdr:col>11</xdr:col>
          <xdr:colOff>390525</xdr:colOff>
          <xdr:row>88</xdr:row>
          <xdr:rowOff>9525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129220</xdr:colOff>
      <xdr:row>0</xdr:row>
      <xdr:rowOff>88455</xdr:rowOff>
    </xdr:from>
    <xdr:to>
      <xdr:col>13</xdr:col>
      <xdr:colOff>363682</xdr:colOff>
      <xdr:row>21</xdr:row>
      <xdr:rowOff>173180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213014</xdr:colOff>
          <xdr:row>14</xdr:row>
          <xdr:rowOff>180975</xdr:rowOff>
        </xdr:from>
        <xdr:to>
          <xdr:col>5</xdr:col>
          <xdr:colOff>641639</xdr:colOff>
          <xdr:row>22</xdr:row>
          <xdr:rowOff>171450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</xdr:row>
          <xdr:rowOff>76200</xdr:rowOff>
        </xdr:from>
        <xdr:to>
          <xdr:col>5</xdr:col>
          <xdr:colOff>514350</xdr:colOff>
          <xdr:row>21</xdr:row>
          <xdr:rowOff>114300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119062</xdr:colOff>
      <xdr:row>0</xdr:row>
      <xdr:rowOff>114299</xdr:rowOff>
    </xdr:from>
    <xdr:to>
      <xdr:col>11</xdr:col>
      <xdr:colOff>333375</xdr:colOff>
      <xdr:row>33</xdr:row>
      <xdr:rowOff>9524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5</xdr:row>
      <xdr:rowOff>95250</xdr:rowOff>
    </xdr:from>
    <xdr:to>
      <xdr:col>17</xdr:col>
      <xdr:colOff>295275</xdr:colOff>
      <xdr:row>35</xdr:row>
      <xdr:rowOff>66675</xdr:rowOff>
    </xdr:to>
    <xdr:graphicFrame macro="">
      <xdr:nvGraphicFramePr>
        <xdr:cNvPr id="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14</xdr:row>
          <xdr:rowOff>123825</xdr:rowOff>
        </xdr:from>
        <xdr:ext cx="3638550" cy="2457450"/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-dok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-dok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-dokument3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-dokument4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-dokument5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3"/>
  <sheetViews>
    <sheetView tabSelected="1" zoomScaleNormal="100" workbookViewId="0">
      <selection activeCell="C1" sqref="C1"/>
    </sheetView>
  </sheetViews>
  <sheetFormatPr baseColWidth="10" defaultColWidth="9.140625" defaultRowHeight="15" x14ac:dyDescent="0.25"/>
  <cols>
    <col min="1" max="1" width="4.28515625" customWidth="1"/>
    <col min="2" max="2" width="8.140625" customWidth="1"/>
    <col min="3" max="3" width="11.5703125" customWidth="1"/>
    <col min="4" max="4" width="6.140625" customWidth="1"/>
    <col min="5" max="5" width="12.42578125" customWidth="1"/>
    <col min="6" max="6" width="10.85546875" customWidth="1"/>
  </cols>
  <sheetData>
    <row r="1" spans="1:9" x14ac:dyDescent="0.25">
      <c r="A1" s="1" t="s">
        <v>0</v>
      </c>
    </row>
    <row r="2" spans="1:9" x14ac:dyDescent="0.25">
      <c r="C2" s="2"/>
      <c r="D2" s="2"/>
      <c r="E2" s="2"/>
      <c r="F2" s="2"/>
      <c r="G2" s="2"/>
    </row>
    <row r="3" spans="1:9" x14ac:dyDescent="0.25">
      <c r="A3" t="s">
        <v>1</v>
      </c>
      <c r="B3" t="s">
        <v>2</v>
      </c>
      <c r="C3">
        <v>800</v>
      </c>
      <c r="D3" s="2"/>
      <c r="E3" s="2" t="s">
        <v>4</v>
      </c>
      <c r="F3" s="7">
        <f>(C3-C4)/C3</f>
        <v>0.25</v>
      </c>
      <c r="G3" s="2"/>
    </row>
    <row r="4" spans="1:9" x14ac:dyDescent="0.25">
      <c r="B4" s="4" t="s">
        <v>3</v>
      </c>
      <c r="C4" s="4">
        <v>600</v>
      </c>
      <c r="D4" s="2"/>
      <c r="E4" s="2" t="s">
        <v>7</v>
      </c>
      <c r="F4" s="2">
        <f>C5/F3</f>
        <v>2000000</v>
      </c>
      <c r="G4" s="2"/>
    </row>
    <row r="5" spans="1:9" x14ac:dyDescent="0.25">
      <c r="B5" s="5" t="s">
        <v>6</v>
      </c>
      <c r="C5" s="2">
        <v>500000</v>
      </c>
      <c r="D5" s="2"/>
      <c r="E5" s="2" t="s">
        <v>11</v>
      </c>
      <c r="F5" s="2">
        <f>F7*C3</f>
        <v>2499652.9897657768</v>
      </c>
      <c r="G5" s="2"/>
      <c r="H5" s="2"/>
      <c r="I5" t="s">
        <v>28</v>
      </c>
    </row>
    <row r="6" spans="1:9" x14ac:dyDescent="0.25">
      <c r="B6" s="5" t="s">
        <v>9</v>
      </c>
      <c r="C6" s="6">
        <v>0.2</v>
      </c>
      <c r="D6" s="2"/>
      <c r="E6" s="2" t="s">
        <v>12</v>
      </c>
      <c r="F6" s="8">
        <f>(F5-F4)/F5</f>
        <v>0.19988894130964771</v>
      </c>
      <c r="G6" s="2"/>
      <c r="H6" s="2"/>
      <c r="I6" t="s">
        <v>29</v>
      </c>
    </row>
    <row r="7" spans="1:9" x14ac:dyDescent="0.25">
      <c r="C7" s="2"/>
      <c r="D7" s="2"/>
      <c r="E7" s="2" t="s">
        <v>10</v>
      </c>
      <c r="F7" s="3">
        <v>3124.5662372072211</v>
      </c>
      <c r="G7" s="2" t="s">
        <v>13</v>
      </c>
      <c r="H7" s="2"/>
      <c r="I7" t="s">
        <v>30</v>
      </c>
    </row>
    <row r="8" spans="1:9" x14ac:dyDescent="0.25">
      <c r="C8" s="2"/>
      <c r="D8" s="2"/>
      <c r="E8" s="2"/>
      <c r="F8" s="2"/>
      <c r="G8" s="2"/>
      <c r="H8" s="2"/>
      <c r="I8" t="s">
        <v>31</v>
      </c>
    </row>
    <row r="9" spans="1:9" x14ac:dyDescent="0.25">
      <c r="A9" t="s">
        <v>5</v>
      </c>
      <c r="B9" t="s">
        <v>15</v>
      </c>
      <c r="C9" s="2">
        <v>350000</v>
      </c>
      <c r="D9" s="2"/>
      <c r="E9" s="2" t="s">
        <v>11</v>
      </c>
      <c r="F9" s="2">
        <f>C9*C10</f>
        <v>70000000</v>
      </c>
      <c r="G9" s="2"/>
      <c r="H9" s="2"/>
      <c r="I9" t="s">
        <v>32</v>
      </c>
    </row>
    <row r="10" spans="1:9" x14ac:dyDescent="0.25">
      <c r="B10" t="s">
        <v>2</v>
      </c>
      <c r="C10" s="2">
        <v>200</v>
      </c>
      <c r="D10" s="2"/>
      <c r="E10" s="2" t="s">
        <v>18</v>
      </c>
      <c r="F10" s="2">
        <f>C11*F9</f>
        <v>28000000</v>
      </c>
      <c r="G10" s="2"/>
      <c r="H10" s="2"/>
      <c r="I10" t="s">
        <v>33</v>
      </c>
    </row>
    <row r="11" spans="1:9" x14ac:dyDescent="0.25">
      <c r="B11" t="s">
        <v>16</v>
      </c>
      <c r="C11" s="6">
        <v>0.4</v>
      </c>
      <c r="D11" s="2"/>
      <c r="E11" s="2"/>
      <c r="F11" s="2"/>
      <c r="G11" s="2"/>
      <c r="H11" s="2"/>
      <c r="I11" t="s">
        <v>34</v>
      </c>
    </row>
    <row r="12" spans="1:9" x14ac:dyDescent="0.25">
      <c r="B12" t="s">
        <v>17</v>
      </c>
      <c r="C12" s="9">
        <v>18000000</v>
      </c>
      <c r="D12" s="2"/>
      <c r="E12" s="2" t="s">
        <v>19</v>
      </c>
      <c r="F12" s="3">
        <f>F10-C12</f>
        <v>10000000</v>
      </c>
      <c r="G12" s="2"/>
      <c r="H12" s="2"/>
      <c r="I12" t="s">
        <v>35</v>
      </c>
    </row>
    <row r="13" spans="1:9" x14ac:dyDescent="0.25">
      <c r="C13" s="2"/>
      <c r="D13" s="2"/>
      <c r="E13" s="2"/>
      <c r="F13" s="2"/>
      <c r="G13" s="2"/>
      <c r="H13" s="2"/>
      <c r="I13" t="s">
        <v>36</v>
      </c>
    </row>
    <row r="14" spans="1:9" x14ac:dyDescent="0.25">
      <c r="A14" t="s">
        <v>8</v>
      </c>
      <c r="B14" t="s">
        <v>2</v>
      </c>
      <c r="C14" s="2">
        <v>400</v>
      </c>
      <c r="D14" s="2"/>
      <c r="E14" s="2" t="s">
        <v>22</v>
      </c>
      <c r="F14" s="2">
        <f>C15*C14</f>
        <v>120</v>
      </c>
      <c r="G14" s="2"/>
      <c r="H14" s="2"/>
    </row>
    <row r="15" spans="1:9" x14ac:dyDescent="0.25">
      <c r="B15" t="s">
        <v>16</v>
      </c>
      <c r="C15" s="6">
        <v>0.3</v>
      </c>
      <c r="D15" s="2"/>
      <c r="E15" s="2" t="s">
        <v>23</v>
      </c>
      <c r="F15" s="2">
        <f>C16+C17</f>
        <v>14400000</v>
      </c>
      <c r="G15" s="2"/>
      <c r="H15" s="2"/>
    </row>
    <row r="16" spans="1:9" x14ac:dyDescent="0.25">
      <c r="B16" t="s">
        <v>6</v>
      </c>
      <c r="C16" s="2">
        <v>8000000</v>
      </c>
      <c r="D16" s="2"/>
      <c r="E16" s="2" t="s">
        <v>10</v>
      </c>
      <c r="F16" s="2">
        <f>F15/F14</f>
        <v>120000</v>
      </c>
      <c r="G16" s="2"/>
      <c r="H16" s="2"/>
    </row>
    <row r="17" spans="1:8" x14ac:dyDescent="0.25">
      <c r="B17" t="s">
        <v>21</v>
      </c>
      <c r="C17" s="2">
        <v>6400000</v>
      </c>
      <c r="D17" s="2"/>
      <c r="E17" s="2" t="s">
        <v>11</v>
      </c>
      <c r="F17" s="3">
        <f>F16*C14</f>
        <v>48000000</v>
      </c>
      <c r="G17" s="2"/>
      <c r="H17" s="2"/>
    </row>
    <row r="18" spans="1:8" x14ac:dyDescent="0.25">
      <c r="C18" s="2"/>
      <c r="D18" s="2"/>
      <c r="E18" s="2"/>
      <c r="F18" s="2"/>
      <c r="G18" s="2"/>
      <c r="H18" s="2"/>
    </row>
    <row r="19" spans="1:8" x14ac:dyDescent="0.25">
      <c r="A19" t="s">
        <v>14</v>
      </c>
      <c r="B19" t="s">
        <v>2</v>
      </c>
      <c r="C19" s="2">
        <v>88</v>
      </c>
      <c r="D19" s="2"/>
      <c r="E19" s="2" t="s">
        <v>4</v>
      </c>
      <c r="F19" s="10">
        <f>C20/C21</f>
        <v>0.73556797020484166</v>
      </c>
      <c r="G19" s="2"/>
      <c r="H19" s="2"/>
    </row>
    <row r="20" spans="1:8" x14ac:dyDescent="0.25">
      <c r="B20" s="4" t="s">
        <v>6</v>
      </c>
      <c r="C20" s="2">
        <v>395000</v>
      </c>
      <c r="D20" s="2"/>
      <c r="E20" s="2" t="s">
        <v>22</v>
      </c>
      <c r="F20" s="2">
        <f>C19*F19</f>
        <v>64.729981378026068</v>
      </c>
      <c r="G20" s="2"/>
      <c r="H20" s="2"/>
    </row>
    <row r="21" spans="1:8" x14ac:dyDescent="0.25">
      <c r="B21" s="5" t="s">
        <v>24</v>
      </c>
      <c r="C21" s="2">
        <v>537000</v>
      </c>
      <c r="D21" s="2"/>
      <c r="E21" s="2" t="s">
        <v>25</v>
      </c>
      <c r="F21" s="11">
        <f>C19-F20</f>
        <v>23.270018621973932</v>
      </c>
      <c r="G21" s="2"/>
      <c r="H21" s="2"/>
    </row>
    <row r="22" spans="1:8" x14ac:dyDescent="0.25">
      <c r="B22" s="5" t="s">
        <v>9</v>
      </c>
      <c r="C22" s="6">
        <v>0.3</v>
      </c>
      <c r="D22" s="2"/>
      <c r="E22" s="2" t="s">
        <v>11</v>
      </c>
      <c r="F22" s="2">
        <f>F24*C19</f>
        <v>767018.84911670536</v>
      </c>
      <c r="H22" s="2"/>
    </row>
    <row r="23" spans="1:8" x14ac:dyDescent="0.25">
      <c r="C23" s="2"/>
      <c r="D23" s="2"/>
      <c r="E23" s="2" t="s">
        <v>12</v>
      </c>
      <c r="F23" s="6">
        <f>(F22-C21)/F22</f>
        <v>0.29988682726844823</v>
      </c>
      <c r="G23" s="2"/>
      <c r="H23" s="2"/>
    </row>
    <row r="24" spans="1:8" x14ac:dyDescent="0.25">
      <c r="C24" s="2"/>
      <c r="D24" s="2"/>
      <c r="E24" s="2" t="s">
        <v>10</v>
      </c>
      <c r="F24" s="3">
        <v>8716.1232854171067</v>
      </c>
      <c r="G24" s="2" t="s">
        <v>13</v>
      </c>
      <c r="H24" s="2"/>
    </row>
    <row r="25" spans="1:8" x14ac:dyDescent="0.25">
      <c r="C25" s="2"/>
      <c r="D25" s="2"/>
      <c r="E25" s="2"/>
      <c r="F25" s="2"/>
      <c r="G25" s="2"/>
      <c r="H25" s="2"/>
    </row>
    <row r="26" spans="1:8" x14ac:dyDescent="0.25">
      <c r="A26" t="s">
        <v>20</v>
      </c>
      <c r="B26" t="s">
        <v>2</v>
      </c>
      <c r="C26" s="2">
        <v>120</v>
      </c>
      <c r="D26" s="2"/>
      <c r="E26" s="2" t="s">
        <v>11</v>
      </c>
      <c r="F26" s="2">
        <f>C27*C26</f>
        <v>6000000</v>
      </c>
      <c r="G26" s="2"/>
      <c r="H26" s="2"/>
    </row>
    <row r="27" spans="1:8" x14ac:dyDescent="0.25">
      <c r="B27" t="s">
        <v>26</v>
      </c>
      <c r="C27" s="2">
        <v>50000</v>
      </c>
      <c r="D27" s="2"/>
      <c r="E27" s="2" t="s">
        <v>4</v>
      </c>
      <c r="F27" s="6">
        <f>C28/F26</f>
        <v>0.2</v>
      </c>
      <c r="G27" s="2"/>
      <c r="H27" s="2"/>
    </row>
    <row r="28" spans="1:8" x14ac:dyDescent="0.25">
      <c r="B28" t="s">
        <v>27</v>
      </c>
      <c r="C28" s="2">
        <v>1200000</v>
      </c>
      <c r="D28" s="2"/>
      <c r="E28" s="2" t="s">
        <v>7</v>
      </c>
      <c r="F28" s="2">
        <f>C29/F27</f>
        <v>5100000</v>
      </c>
      <c r="G28" s="2"/>
      <c r="H28" s="2"/>
    </row>
    <row r="29" spans="1:8" x14ac:dyDescent="0.25">
      <c r="B29" t="s">
        <v>6</v>
      </c>
      <c r="C29" s="2">
        <v>1020000</v>
      </c>
      <c r="D29" s="2"/>
      <c r="E29" s="2" t="s">
        <v>12</v>
      </c>
      <c r="F29" s="12">
        <f>(F26-F28)/F26</f>
        <v>0.15</v>
      </c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C31" s="2"/>
      <c r="D31" s="2"/>
      <c r="E31" s="2"/>
      <c r="F31" s="2"/>
      <c r="G31" s="2"/>
      <c r="H31" s="2"/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  <row r="55" spans="3:8" x14ac:dyDescent="0.25">
      <c r="C55" s="2"/>
      <c r="D55" s="2"/>
      <c r="E55" s="2"/>
      <c r="F55" s="2"/>
      <c r="G55" s="2"/>
      <c r="H55" s="2"/>
    </row>
    <row r="56" spans="3:8" x14ac:dyDescent="0.25">
      <c r="C56" s="2"/>
      <c r="D56" s="2"/>
      <c r="E56" s="2"/>
      <c r="F56" s="2"/>
      <c r="G56" s="2"/>
      <c r="H56" s="2"/>
    </row>
    <row r="57" spans="3:8" x14ac:dyDescent="0.25">
      <c r="C57" s="2"/>
      <c r="D57" s="2"/>
      <c r="E57" s="2"/>
      <c r="F57" s="2"/>
      <c r="G57" s="2"/>
      <c r="H57" s="2"/>
    </row>
    <row r="58" spans="3:8" x14ac:dyDescent="0.25">
      <c r="C58" s="2"/>
      <c r="D58" s="2"/>
      <c r="E58" s="2"/>
      <c r="F58" s="2"/>
      <c r="G58" s="2"/>
      <c r="H58" s="2"/>
    </row>
    <row r="59" spans="3:8" x14ac:dyDescent="0.25">
      <c r="C59" s="2"/>
      <c r="D59" s="2"/>
      <c r="E59" s="2"/>
      <c r="F59" s="2"/>
      <c r="G59" s="2"/>
      <c r="H59" s="2"/>
    </row>
    <row r="60" spans="3:8" x14ac:dyDescent="0.25">
      <c r="C60" s="2"/>
      <c r="D60" s="2"/>
      <c r="E60" s="2"/>
      <c r="F60" s="2"/>
      <c r="G60" s="2"/>
      <c r="H60" s="2"/>
    </row>
    <row r="61" spans="3:8" x14ac:dyDescent="0.25">
      <c r="C61" s="2"/>
      <c r="D61" s="2"/>
      <c r="E61" s="2"/>
      <c r="F61" s="2"/>
      <c r="G61" s="2"/>
      <c r="H61" s="2"/>
    </row>
    <row r="62" spans="3:8" x14ac:dyDescent="0.25">
      <c r="C62" s="2"/>
      <c r="D62" s="2"/>
      <c r="E62" s="2"/>
      <c r="F62" s="2"/>
      <c r="G62" s="2"/>
      <c r="H62" s="2"/>
    </row>
    <row r="63" spans="3:8" x14ac:dyDescent="0.25">
      <c r="C63" s="2"/>
      <c r="D63" s="2"/>
      <c r="E63" s="2"/>
      <c r="F63" s="2"/>
      <c r="G63" s="2"/>
      <c r="H63" s="2"/>
    </row>
    <row r="64" spans="3:8" x14ac:dyDescent="0.25">
      <c r="C64" s="2"/>
      <c r="D64" s="2"/>
      <c r="E64" s="2"/>
      <c r="F64" s="2"/>
      <c r="G64" s="2"/>
      <c r="H64" s="2"/>
    </row>
    <row r="65" spans="3:8" x14ac:dyDescent="0.25">
      <c r="C65" s="2"/>
      <c r="D65" s="2"/>
      <c r="E65" s="2"/>
      <c r="F65" s="2"/>
      <c r="G65" s="2"/>
      <c r="H65" s="2"/>
    </row>
    <row r="66" spans="3:8" x14ac:dyDescent="0.25">
      <c r="C66" s="2"/>
      <c r="D66" s="2"/>
      <c r="E66" s="2"/>
      <c r="F66" s="2"/>
      <c r="G66" s="2"/>
      <c r="H66" s="2"/>
    </row>
    <row r="67" spans="3:8" x14ac:dyDescent="0.25">
      <c r="C67" s="2"/>
      <c r="D67" s="2"/>
      <c r="E67" s="2"/>
      <c r="F67" s="2"/>
      <c r="G67" s="2"/>
      <c r="H67" s="2"/>
    </row>
    <row r="68" spans="3:8" x14ac:dyDescent="0.25">
      <c r="C68" s="2"/>
      <c r="D68" s="2"/>
      <c r="E68" s="2"/>
      <c r="F68" s="2"/>
      <c r="G68" s="2"/>
      <c r="H68" s="2"/>
    </row>
    <row r="69" spans="3:8" x14ac:dyDescent="0.25">
      <c r="C69" s="2"/>
      <c r="D69" s="2"/>
      <c r="E69" s="2"/>
      <c r="F69" s="2"/>
      <c r="G69" s="2"/>
      <c r="H69" s="2"/>
    </row>
    <row r="70" spans="3:8" x14ac:dyDescent="0.25">
      <c r="C70" s="2"/>
      <c r="D70" s="2"/>
      <c r="E70" s="2"/>
      <c r="F70" s="2"/>
      <c r="G70" s="2"/>
      <c r="H70" s="2"/>
    </row>
    <row r="71" spans="3:8" x14ac:dyDescent="0.25">
      <c r="C71" s="2"/>
      <c r="D71" s="2"/>
      <c r="E71" s="2"/>
      <c r="F71" s="2"/>
      <c r="G71" s="2"/>
      <c r="H71" s="2"/>
    </row>
    <row r="72" spans="3:8" x14ac:dyDescent="0.25">
      <c r="C72" s="2"/>
      <c r="D72" s="2"/>
      <c r="E72" s="2"/>
      <c r="F72" s="2"/>
      <c r="G72" s="2"/>
      <c r="H72" s="2"/>
    </row>
    <row r="73" spans="3:8" x14ac:dyDescent="0.25">
      <c r="C73" s="2"/>
      <c r="D73" s="2"/>
      <c r="E73" s="2"/>
      <c r="F73" s="2"/>
      <c r="G73" s="2"/>
      <c r="H73" s="2"/>
    </row>
    <row r="74" spans="3:8" x14ac:dyDescent="0.25">
      <c r="C74" s="2"/>
      <c r="D74" s="2"/>
      <c r="E74" s="2"/>
      <c r="F74" s="2"/>
      <c r="G74" s="2"/>
      <c r="H74" s="2"/>
    </row>
    <row r="75" spans="3:8" x14ac:dyDescent="0.25">
      <c r="C75" s="2"/>
      <c r="D75" s="2"/>
      <c r="E75" s="2"/>
      <c r="F75" s="2"/>
      <c r="G75" s="2"/>
      <c r="H75" s="2"/>
    </row>
    <row r="76" spans="3:8" x14ac:dyDescent="0.25">
      <c r="C76" s="2"/>
      <c r="D76" s="2"/>
      <c r="E76" s="2"/>
      <c r="F76" s="2"/>
      <c r="G76" s="2"/>
      <c r="H76" s="2"/>
    </row>
    <row r="77" spans="3:8" x14ac:dyDescent="0.25">
      <c r="C77" s="2"/>
      <c r="D77" s="2"/>
      <c r="E77" s="2"/>
      <c r="F77" s="2"/>
      <c r="G77" s="2"/>
      <c r="H77" s="2"/>
    </row>
    <row r="78" spans="3:8" x14ac:dyDescent="0.25">
      <c r="C78" s="2"/>
      <c r="D78" s="2"/>
      <c r="E78" s="2"/>
      <c r="F78" s="2"/>
      <c r="G78" s="2"/>
      <c r="H78" s="2"/>
    </row>
    <row r="79" spans="3:8" x14ac:dyDescent="0.25">
      <c r="C79" s="2"/>
      <c r="D79" s="2"/>
      <c r="E79" s="2"/>
      <c r="F79" s="2"/>
      <c r="G79" s="2"/>
      <c r="H79" s="2"/>
    </row>
    <row r="80" spans="3:8" x14ac:dyDescent="0.25">
      <c r="C80" s="2"/>
      <c r="D80" s="2"/>
      <c r="E80" s="2"/>
      <c r="F80" s="2"/>
      <c r="G80" s="2"/>
      <c r="H80" s="2"/>
    </row>
    <row r="81" spans="3:8" x14ac:dyDescent="0.25">
      <c r="C81" s="2"/>
      <c r="D81" s="2"/>
      <c r="E81" s="2"/>
      <c r="F81" s="2"/>
      <c r="G81" s="2"/>
      <c r="H81" s="2"/>
    </row>
    <row r="82" spans="3:8" x14ac:dyDescent="0.25">
      <c r="C82" s="2"/>
      <c r="D82" s="2"/>
      <c r="E82" s="2"/>
      <c r="F82" s="2"/>
      <c r="G82" s="2"/>
      <c r="H82" s="2"/>
    </row>
    <row r="83" spans="3:8" x14ac:dyDescent="0.25">
      <c r="C83" s="2"/>
      <c r="D83" s="2"/>
      <c r="E83" s="2"/>
      <c r="F83" s="2"/>
      <c r="G83" s="2"/>
      <c r="H83" s="2"/>
    </row>
    <row r="84" spans="3:8" x14ac:dyDescent="0.25">
      <c r="C84" s="2"/>
      <c r="D84" s="2"/>
      <c r="E84" s="2"/>
      <c r="F84" s="2"/>
      <c r="G84" s="2"/>
      <c r="H84" s="2"/>
    </row>
    <row r="85" spans="3:8" x14ac:dyDescent="0.25">
      <c r="C85" s="2"/>
      <c r="D85" s="2"/>
      <c r="E85" s="2"/>
      <c r="F85" s="2"/>
      <c r="G85" s="2"/>
      <c r="H85" s="2"/>
    </row>
    <row r="86" spans="3:8" x14ac:dyDescent="0.25">
      <c r="C86" s="2"/>
      <c r="D86" s="2"/>
      <c r="E86" s="2"/>
      <c r="F86" s="2"/>
      <c r="G86" s="2"/>
      <c r="H86" s="2"/>
    </row>
    <row r="87" spans="3:8" x14ac:dyDescent="0.25">
      <c r="C87" s="2"/>
      <c r="D87" s="2"/>
      <c r="E87" s="2"/>
      <c r="F87" s="2"/>
      <c r="G87" s="2"/>
      <c r="H87" s="2"/>
    </row>
    <row r="88" spans="3:8" x14ac:dyDescent="0.25">
      <c r="C88" s="2"/>
      <c r="D88" s="2"/>
      <c r="E88" s="2"/>
      <c r="F88" s="2"/>
      <c r="G88" s="2"/>
      <c r="H88" s="2"/>
    </row>
    <row r="89" spans="3:8" x14ac:dyDescent="0.25">
      <c r="C89" s="2"/>
      <c r="D89" s="2"/>
      <c r="E89" s="2"/>
      <c r="F89" s="2"/>
      <c r="G89" s="2"/>
      <c r="H89" s="2"/>
    </row>
    <row r="90" spans="3:8" x14ac:dyDescent="0.25">
      <c r="C90" s="2"/>
      <c r="D90" s="2"/>
      <c r="E90" s="2"/>
      <c r="F90" s="2"/>
      <c r="G90" s="2"/>
      <c r="H90" s="2"/>
    </row>
    <row r="91" spans="3:8" x14ac:dyDescent="0.25">
      <c r="C91" s="2"/>
      <c r="D91" s="2"/>
      <c r="E91" s="2"/>
      <c r="F91" s="2"/>
      <c r="G91" s="2"/>
      <c r="H91" s="2"/>
    </row>
    <row r="92" spans="3:8" x14ac:dyDescent="0.25">
      <c r="C92" s="2"/>
      <c r="D92" s="2"/>
      <c r="E92" s="2"/>
      <c r="F92" s="2"/>
      <c r="G92" s="2"/>
      <c r="H92" s="2"/>
    </row>
    <row r="93" spans="3:8" x14ac:dyDescent="0.25">
      <c r="C93" s="2"/>
      <c r="D93" s="2"/>
      <c r="E93" s="2"/>
      <c r="F93" s="2"/>
      <c r="G93" s="2"/>
      <c r="H93" s="2"/>
    </row>
    <row r="94" spans="3:8" x14ac:dyDescent="0.25">
      <c r="C94" s="2"/>
      <c r="D94" s="2"/>
      <c r="E94" s="2"/>
      <c r="F94" s="2"/>
      <c r="G94" s="2"/>
      <c r="H94" s="2"/>
    </row>
    <row r="95" spans="3:8" x14ac:dyDescent="0.25">
      <c r="C95" s="2"/>
      <c r="D95" s="2"/>
      <c r="E95" s="2"/>
      <c r="F95" s="2"/>
      <c r="G95" s="2"/>
      <c r="H95" s="2"/>
    </row>
    <row r="96" spans="3:8" x14ac:dyDescent="0.25">
      <c r="C96" s="2"/>
      <c r="D96" s="2"/>
      <c r="E96" s="2"/>
      <c r="F96" s="2"/>
      <c r="G96" s="2"/>
      <c r="H96" s="2"/>
    </row>
    <row r="97" spans="3:8" x14ac:dyDescent="0.25">
      <c r="C97" s="2"/>
      <c r="D97" s="2"/>
      <c r="E97" s="2"/>
      <c r="F97" s="2"/>
      <c r="G97" s="2"/>
      <c r="H97" s="2"/>
    </row>
    <row r="98" spans="3:8" x14ac:dyDescent="0.25">
      <c r="C98" s="2"/>
      <c r="D98" s="2"/>
      <c r="E98" s="2"/>
      <c r="F98" s="2"/>
      <c r="G98" s="2"/>
      <c r="H98" s="2"/>
    </row>
    <row r="99" spans="3:8" x14ac:dyDescent="0.25">
      <c r="C99" s="2"/>
      <c r="D99" s="2"/>
      <c r="E99" s="2"/>
      <c r="F99" s="2"/>
      <c r="G99" s="2"/>
      <c r="H99" s="2"/>
    </row>
    <row r="100" spans="3:8" x14ac:dyDescent="0.25">
      <c r="C100" s="2"/>
      <c r="D100" s="2"/>
      <c r="E100" s="2"/>
      <c r="F100" s="2"/>
      <c r="G100" s="2"/>
      <c r="H100" s="2"/>
    </row>
    <row r="101" spans="3:8" x14ac:dyDescent="0.25">
      <c r="C101" s="2"/>
      <c r="D101" s="2"/>
      <c r="E101" s="2"/>
      <c r="F101" s="2"/>
      <c r="G101" s="2"/>
      <c r="H101" s="2"/>
    </row>
    <row r="102" spans="3:8" x14ac:dyDescent="0.25">
      <c r="C102" s="2"/>
      <c r="D102" s="2"/>
      <c r="E102" s="2"/>
      <c r="F102" s="2"/>
      <c r="G102" s="2"/>
      <c r="H102" s="2"/>
    </row>
    <row r="103" spans="3:8" x14ac:dyDescent="0.25">
      <c r="C103" s="2"/>
      <c r="D103" s="2"/>
      <c r="E103" s="2"/>
      <c r="F103" s="2"/>
      <c r="G103" s="2"/>
      <c r="H103" s="2"/>
    </row>
    <row r="104" spans="3:8" x14ac:dyDescent="0.25">
      <c r="C104" s="2"/>
      <c r="D104" s="2"/>
      <c r="E104" s="2"/>
      <c r="F104" s="2"/>
      <c r="G104" s="2"/>
      <c r="H104" s="2"/>
    </row>
    <row r="105" spans="3:8" x14ac:dyDescent="0.25">
      <c r="C105" s="2"/>
      <c r="D105" s="2"/>
      <c r="E105" s="2"/>
      <c r="F105" s="2"/>
      <c r="G105" s="2"/>
      <c r="H105" s="2"/>
    </row>
    <row r="106" spans="3:8" x14ac:dyDescent="0.25">
      <c r="C106" s="2"/>
      <c r="D106" s="2"/>
      <c r="E106" s="2"/>
      <c r="F106" s="2"/>
      <c r="G106" s="2"/>
      <c r="H106" s="2"/>
    </row>
    <row r="107" spans="3:8" x14ac:dyDescent="0.25">
      <c r="C107" s="2"/>
      <c r="D107" s="2"/>
      <c r="E107" s="2"/>
      <c r="F107" s="2"/>
      <c r="G107" s="2"/>
      <c r="H107" s="2"/>
    </row>
    <row r="108" spans="3:8" x14ac:dyDescent="0.25">
      <c r="C108" s="2"/>
      <c r="D108" s="2"/>
      <c r="E108" s="2"/>
      <c r="F108" s="2"/>
      <c r="G108" s="2"/>
      <c r="H108" s="2"/>
    </row>
    <row r="109" spans="3:8" x14ac:dyDescent="0.25">
      <c r="C109" s="2"/>
      <c r="D109" s="2"/>
      <c r="E109" s="2"/>
      <c r="F109" s="2"/>
      <c r="G109" s="2"/>
      <c r="H109" s="2"/>
    </row>
    <row r="110" spans="3:8" x14ac:dyDescent="0.25">
      <c r="C110" s="2"/>
      <c r="D110" s="2"/>
      <c r="E110" s="2"/>
      <c r="F110" s="2"/>
      <c r="G110" s="2"/>
      <c r="H110" s="2"/>
    </row>
    <row r="111" spans="3:8" x14ac:dyDescent="0.25">
      <c r="C111" s="2"/>
      <c r="D111" s="2"/>
      <c r="E111" s="2"/>
      <c r="F111" s="2"/>
      <c r="G111" s="2"/>
      <c r="H111" s="2"/>
    </row>
    <row r="112" spans="3:8" x14ac:dyDescent="0.25">
      <c r="C112" s="2"/>
      <c r="D112" s="2"/>
      <c r="E112" s="2"/>
      <c r="F112" s="2"/>
      <c r="G112" s="2"/>
      <c r="H112" s="2"/>
    </row>
    <row r="113" spans="3:8" x14ac:dyDescent="0.25">
      <c r="C113" s="2"/>
      <c r="D113" s="2"/>
      <c r="E113" s="2"/>
      <c r="F113" s="2"/>
      <c r="G113" s="2"/>
      <c r="H113" s="2"/>
    </row>
    <row r="114" spans="3:8" x14ac:dyDescent="0.25">
      <c r="C114" s="2"/>
      <c r="D114" s="2"/>
      <c r="E114" s="2"/>
      <c r="F114" s="2"/>
      <c r="G114" s="2"/>
      <c r="H114" s="2"/>
    </row>
    <row r="115" spans="3:8" x14ac:dyDescent="0.25">
      <c r="C115" s="2"/>
      <c r="D115" s="2"/>
      <c r="E115" s="2"/>
      <c r="F115" s="2"/>
      <c r="G115" s="2"/>
      <c r="H115" s="2"/>
    </row>
    <row r="116" spans="3:8" x14ac:dyDescent="0.25">
      <c r="C116" s="2"/>
      <c r="D116" s="2"/>
      <c r="E116" s="2"/>
      <c r="F116" s="2"/>
      <c r="G116" s="2"/>
      <c r="H116" s="2"/>
    </row>
    <row r="117" spans="3:8" x14ac:dyDescent="0.25">
      <c r="C117" s="2"/>
      <c r="D117" s="2"/>
      <c r="E117" s="2"/>
      <c r="F117" s="2"/>
      <c r="G117" s="2"/>
      <c r="H117" s="2"/>
    </row>
    <row r="118" spans="3:8" x14ac:dyDescent="0.25">
      <c r="C118" s="2"/>
      <c r="D118" s="2"/>
      <c r="E118" s="2"/>
      <c r="F118" s="2"/>
      <c r="G118" s="2"/>
      <c r="H118" s="2"/>
    </row>
    <row r="119" spans="3:8" x14ac:dyDescent="0.25">
      <c r="C119" s="2"/>
      <c r="D119" s="2"/>
      <c r="E119" s="2"/>
      <c r="F119" s="2"/>
      <c r="G119" s="2"/>
      <c r="H119" s="2"/>
    </row>
    <row r="120" spans="3:8" x14ac:dyDescent="0.25">
      <c r="C120" s="2"/>
      <c r="D120" s="2"/>
      <c r="E120" s="2"/>
      <c r="F120" s="2"/>
      <c r="G120" s="2"/>
      <c r="H120" s="2"/>
    </row>
    <row r="121" spans="3:8" x14ac:dyDescent="0.25">
      <c r="C121" s="2"/>
      <c r="D121" s="2"/>
      <c r="E121" s="2"/>
      <c r="F121" s="2"/>
      <c r="G121" s="2"/>
      <c r="H121" s="2"/>
    </row>
    <row r="122" spans="3:8" x14ac:dyDescent="0.25">
      <c r="C122" s="2"/>
      <c r="D122" s="2"/>
      <c r="E122" s="2"/>
      <c r="F122" s="2"/>
      <c r="G122" s="2"/>
      <c r="H122" s="2"/>
    </row>
    <row r="123" spans="3:8" x14ac:dyDescent="0.25">
      <c r="C123" s="2"/>
      <c r="D123" s="2"/>
      <c r="E123" s="2"/>
      <c r="F123" s="2"/>
      <c r="G123" s="2"/>
      <c r="H123" s="2"/>
    </row>
    <row r="124" spans="3:8" x14ac:dyDescent="0.25">
      <c r="C124" s="2"/>
      <c r="D124" s="2"/>
      <c r="E124" s="2"/>
      <c r="F124" s="2"/>
      <c r="G124" s="2"/>
      <c r="H124" s="2"/>
    </row>
    <row r="125" spans="3:8" x14ac:dyDescent="0.25">
      <c r="C125" s="2"/>
      <c r="D125" s="2"/>
      <c r="E125" s="2"/>
      <c r="F125" s="2"/>
      <c r="G125" s="2"/>
      <c r="H125" s="2"/>
    </row>
    <row r="126" spans="3:8" x14ac:dyDescent="0.25">
      <c r="C126" s="2"/>
      <c r="D126" s="2"/>
      <c r="E126" s="2"/>
      <c r="F126" s="2"/>
      <c r="G126" s="2"/>
      <c r="H126" s="2"/>
    </row>
    <row r="127" spans="3:8" x14ac:dyDescent="0.25">
      <c r="C127" s="2"/>
      <c r="D127" s="2"/>
      <c r="E127" s="2"/>
      <c r="F127" s="2"/>
      <c r="G127" s="2"/>
      <c r="H127" s="2"/>
    </row>
    <row r="128" spans="3:8" x14ac:dyDescent="0.25">
      <c r="C128" s="2"/>
      <c r="D128" s="2"/>
      <c r="E128" s="2"/>
      <c r="F128" s="2"/>
      <c r="G128" s="2"/>
      <c r="H128" s="2"/>
    </row>
    <row r="129" spans="3:8" x14ac:dyDescent="0.25">
      <c r="C129" s="2"/>
      <c r="D129" s="2"/>
      <c r="E129" s="2"/>
      <c r="F129" s="2"/>
      <c r="G129" s="2"/>
      <c r="H129" s="2"/>
    </row>
    <row r="130" spans="3:8" x14ac:dyDescent="0.25">
      <c r="C130" s="2"/>
      <c r="D130" s="2"/>
      <c r="E130" s="2"/>
      <c r="F130" s="2"/>
      <c r="G130" s="2"/>
      <c r="H130" s="2"/>
    </row>
    <row r="131" spans="3:8" x14ac:dyDescent="0.25">
      <c r="C131" s="2"/>
      <c r="D131" s="2"/>
      <c r="E131" s="2"/>
      <c r="F131" s="2"/>
      <c r="G131" s="2"/>
      <c r="H131" s="2"/>
    </row>
    <row r="132" spans="3:8" x14ac:dyDescent="0.25">
      <c r="C132" s="2"/>
      <c r="D132" s="2"/>
      <c r="E132" s="2"/>
      <c r="F132" s="2"/>
      <c r="G132" s="2"/>
      <c r="H132" s="2"/>
    </row>
    <row r="133" spans="3:8" x14ac:dyDescent="0.25">
      <c r="C133" s="2"/>
      <c r="D133" s="2"/>
      <c r="E133" s="2"/>
      <c r="F133" s="2"/>
      <c r="G133" s="2"/>
      <c r="H133" s="2"/>
    </row>
    <row r="134" spans="3:8" x14ac:dyDescent="0.25">
      <c r="C134" s="2"/>
      <c r="D134" s="2"/>
      <c r="E134" s="2"/>
      <c r="F134" s="2"/>
      <c r="G134" s="2"/>
      <c r="H134" s="2"/>
    </row>
    <row r="135" spans="3:8" x14ac:dyDescent="0.25">
      <c r="C135" s="2"/>
      <c r="D135" s="2"/>
      <c r="E135" s="2"/>
      <c r="F135" s="2"/>
      <c r="G135" s="2"/>
      <c r="H135" s="2"/>
    </row>
    <row r="136" spans="3:8" x14ac:dyDescent="0.25">
      <c r="C136" s="2"/>
      <c r="D136" s="2"/>
      <c r="E136" s="2"/>
      <c r="F136" s="2"/>
      <c r="G136" s="2"/>
      <c r="H136" s="2"/>
    </row>
    <row r="137" spans="3:8" x14ac:dyDescent="0.25">
      <c r="C137" s="2"/>
      <c r="D137" s="2"/>
      <c r="E137" s="2"/>
      <c r="F137" s="2"/>
      <c r="G137" s="2"/>
      <c r="H137" s="2"/>
    </row>
    <row r="138" spans="3:8" x14ac:dyDescent="0.25">
      <c r="C138" s="2"/>
      <c r="D138" s="2"/>
      <c r="E138" s="2"/>
      <c r="F138" s="2"/>
      <c r="G138" s="2"/>
      <c r="H138" s="2"/>
    </row>
    <row r="139" spans="3:8" x14ac:dyDescent="0.25">
      <c r="C139" s="2"/>
      <c r="D139" s="2"/>
      <c r="E139" s="2"/>
      <c r="F139" s="2"/>
      <c r="G139" s="2"/>
      <c r="H139" s="2"/>
    </row>
    <row r="140" spans="3:8" x14ac:dyDescent="0.25">
      <c r="C140" s="2"/>
      <c r="D140" s="2"/>
      <c r="E140" s="2"/>
      <c r="F140" s="2"/>
      <c r="G140" s="2"/>
      <c r="H140" s="2"/>
    </row>
    <row r="141" spans="3:8" x14ac:dyDescent="0.25">
      <c r="C141" s="2"/>
      <c r="D141" s="2"/>
      <c r="E141" s="2"/>
      <c r="F141" s="2"/>
      <c r="G141" s="2"/>
      <c r="H141" s="2"/>
    </row>
    <row r="142" spans="3:8" x14ac:dyDescent="0.25">
      <c r="C142" s="2"/>
      <c r="D142" s="2"/>
      <c r="E142" s="2"/>
      <c r="F142" s="2"/>
      <c r="G142" s="2"/>
      <c r="H142" s="2"/>
    </row>
    <row r="143" spans="3:8" x14ac:dyDescent="0.25">
      <c r="C143" s="2"/>
      <c r="D143" s="2"/>
      <c r="E143" s="2"/>
      <c r="F143" s="2"/>
      <c r="G143" s="2"/>
      <c r="H143" s="2"/>
    </row>
    <row r="144" spans="3:8" x14ac:dyDescent="0.25">
      <c r="C144" s="2"/>
      <c r="D144" s="2"/>
      <c r="E144" s="2"/>
      <c r="F144" s="2"/>
      <c r="G144" s="2"/>
      <c r="H144" s="2"/>
    </row>
    <row r="145" spans="3:8" x14ac:dyDescent="0.25">
      <c r="C145" s="2"/>
      <c r="D145" s="2"/>
      <c r="E145" s="2"/>
      <c r="F145" s="2"/>
      <c r="G145" s="2"/>
      <c r="H145" s="2"/>
    </row>
    <row r="146" spans="3:8" x14ac:dyDescent="0.25">
      <c r="C146" s="2"/>
      <c r="D146" s="2"/>
      <c r="E146" s="2"/>
      <c r="F146" s="2"/>
      <c r="G146" s="2"/>
      <c r="H146" s="2"/>
    </row>
    <row r="147" spans="3:8" x14ac:dyDescent="0.25">
      <c r="C147" s="2"/>
      <c r="D147" s="2"/>
      <c r="E147" s="2"/>
      <c r="F147" s="2"/>
      <c r="G147" s="2"/>
      <c r="H147" s="2"/>
    </row>
    <row r="148" spans="3:8" x14ac:dyDescent="0.25">
      <c r="C148" s="2"/>
      <c r="D148" s="2"/>
      <c r="E148" s="2"/>
      <c r="F148" s="2"/>
      <c r="G148" s="2"/>
      <c r="H148" s="2"/>
    </row>
    <row r="149" spans="3:8" x14ac:dyDescent="0.25">
      <c r="C149" s="2"/>
      <c r="D149" s="2"/>
      <c r="E149" s="2"/>
      <c r="F149" s="2"/>
      <c r="G149" s="2"/>
      <c r="H149" s="2"/>
    </row>
    <row r="150" spans="3:8" x14ac:dyDescent="0.25">
      <c r="C150" s="2"/>
      <c r="D150" s="2"/>
      <c r="E150" s="2"/>
      <c r="F150" s="2"/>
      <c r="G150" s="2"/>
      <c r="H150" s="2"/>
    </row>
    <row r="151" spans="3:8" x14ac:dyDescent="0.25">
      <c r="C151" s="2"/>
      <c r="D151" s="2"/>
      <c r="E151" s="2"/>
      <c r="F151" s="2"/>
      <c r="G151" s="2"/>
      <c r="H151" s="2"/>
    </row>
    <row r="152" spans="3:8" x14ac:dyDescent="0.25">
      <c r="C152" s="2"/>
      <c r="D152" s="2"/>
      <c r="E152" s="2"/>
      <c r="F152" s="2"/>
      <c r="G152" s="2"/>
      <c r="H152" s="2"/>
    </row>
    <row r="153" spans="3:8" x14ac:dyDescent="0.25">
      <c r="C153" s="2"/>
      <c r="D153" s="2"/>
      <c r="E153" s="2"/>
      <c r="F153" s="2"/>
      <c r="G153" s="2"/>
      <c r="H153" s="2"/>
    </row>
    <row r="154" spans="3:8" x14ac:dyDescent="0.25">
      <c r="C154" s="2"/>
      <c r="D154" s="2"/>
      <c r="E154" s="2"/>
      <c r="F154" s="2"/>
      <c r="G154" s="2"/>
      <c r="H154" s="2"/>
    </row>
    <row r="155" spans="3:8" x14ac:dyDescent="0.25">
      <c r="C155" s="2"/>
      <c r="D155" s="2"/>
      <c r="E155" s="2"/>
      <c r="F155" s="2"/>
      <c r="G155" s="2"/>
      <c r="H155" s="2"/>
    </row>
    <row r="156" spans="3:8" x14ac:dyDescent="0.25">
      <c r="C156" s="2"/>
      <c r="D156" s="2"/>
      <c r="E156" s="2"/>
      <c r="F156" s="2"/>
      <c r="G156" s="2"/>
      <c r="H156" s="2"/>
    </row>
    <row r="157" spans="3:8" x14ac:dyDescent="0.25">
      <c r="C157" s="2"/>
      <c r="D157" s="2"/>
      <c r="E157" s="2"/>
      <c r="F157" s="2"/>
      <c r="G157" s="2"/>
      <c r="H157" s="2"/>
    </row>
    <row r="158" spans="3:8" x14ac:dyDescent="0.25">
      <c r="C158" s="2"/>
      <c r="D158" s="2"/>
      <c r="E158" s="2"/>
      <c r="F158" s="2"/>
      <c r="G158" s="2"/>
      <c r="H158" s="2"/>
    </row>
    <row r="159" spans="3:8" x14ac:dyDescent="0.25">
      <c r="C159" s="2"/>
      <c r="D159" s="2"/>
      <c r="E159" s="2"/>
      <c r="F159" s="2"/>
      <c r="G159" s="2"/>
      <c r="H159" s="2"/>
    </row>
    <row r="160" spans="3:8" x14ac:dyDescent="0.25">
      <c r="C160" s="2"/>
      <c r="D160" s="2"/>
      <c r="E160" s="2"/>
      <c r="F160" s="2"/>
      <c r="G160" s="2"/>
      <c r="H160" s="2"/>
    </row>
    <row r="161" spans="3:8" x14ac:dyDescent="0.25">
      <c r="C161" s="2"/>
      <c r="D161" s="2"/>
      <c r="E161" s="2"/>
      <c r="F161" s="2"/>
      <c r="G161" s="2"/>
      <c r="H161" s="2"/>
    </row>
    <row r="162" spans="3:8" x14ac:dyDescent="0.25">
      <c r="C162" s="2"/>
      <c r="D162" s="2"/>
      <c r="E162" s="2"/>
      <c r="F162" s="2"/>
      <c r="G162" s="2"/>
      <c r="H162" s="2"/>
    </row>
    <row r="163" spans="3:8" x14ac:dyDescent="0.25">
      <c r="C163" s="2"/>
      <c r="D163" s="2"/>
      <c r="E163" s="2"/>
      <c r="F163" s="2"/>
      <c r="G163" s="2"/>
      <c r="H163" s="2"/>
    </row>
    <row r="164" spans="3:8" x14ac:dyDescent="0.25">
      <c r="C164" s="2"/>
      <c r="D164" s="2"/>
      <c r="E164" s="2"/>
      <c r="F164" s="2"/>
      <c r="G164" s="2"/>
      <c r="H164" s="2"/>
    </row>
    <row r="165" spans="3:8" x14ac:dyDescent="0.25">
      <c r="C165" s="2"/>
      <c r="D165" s="2"/>
      <c r="E165" s="2"/>
      <c r="F165" s="2"/>
      <c r="G165" s="2"/>
      <c r="H165" s="2"/>
    </row>
    <row r="166" spans="3:8" x14ac:dyDescent="0.25">
      <c r="C166" s="2"/>
      <c r="D166" s="2"/>
      <c r="E166" s="2"/>
      <c r="F166" s="2"/>
      <c r="G166" s="2"/>
      <c r="H166" s="2"/>
    </row>
    <row r="167" spans="3:8" x14ac:dyDescent="0.25">
      <c r="C167" s="2"/>
      <c r="D167" s="2"/>
      <c r="E167" s="2"/>
      <c r="F167" s="2"/>
      <c r="G167" s="2"/>
      <c r="H167" s="2"/>
    </row>
    <row r="168" spans="3:8" x14ac:dyDescent="0.25">
      <c r="C168" s="2"/>
      <c r="D168" s="2"/>
      <c r="E168" s="2"/>
      <c r="F168" s="2"/>
      <c r="G168" s="2"/>
      <c r="H168" s="2"/>
    </row>
    <row r="169" spans="3:8" x14ac:dyDescent="0.25">
      <c r="C169" s="2"/>
      <c r="D169" s="2"/>
      <c r="E169" s="2"/>
      <c r="F169" s="2"/>
      <c r="G169" s="2"/>
      <c r="H169" s="2"/>
    </row>
    <row r="170" spans="3:8" x14ac:dyDescent="0.25">
      <c r="C170" s="2"/>
      <c r="D170" s="2"/>
      <c r="E170" s="2"/>
      <c r="F170" s="2"/>
      <c r="G170" s="2"/>
      <c r="H170" s="2"/>
    </row>
    <row r="171" spans="3:8" x14ac:dyDescent="0.25">
      <c r="C171" s="2"/>
      <c r="D171" s="2"/>
      <c r="E171" s="2"/>
      <c r="F171" s="2"/>
      <c r="G171" s="2"/>
      <c r="H171" s="2"/>
    </row>
    <row r="172" spans="3:8" x14ac:dyDescent="0.25">
      <c r="C172" s="2"/>
      <c r="D172" s="2"/>
      <c r="E172" s="2"/>
      <c r="F172" s="2"/>
      <c r="G172" s="2"/>
      <c r="H172" s="2"/>
    </row>
    <row r="173" spans="3:8" x14ac:dyDescent="0.25">
      <c r="C173" s="2"/>
      <c r="D173" s="2"/>
      <c r="E173" s="2"/>
      <c r="F173" s="2"/>
      <c r="G173" s="2"/>
      <c r="H173" s="2"/>
    </row>
    <row r="174" spans="3:8" x14ac:dyDescent="0.25">
      <c r="C174" s="2"/>
      <c r="D174" s="2"/>
      <c r="E174" s="2"/>
      <c r="F174" s="2"/>
      <c r="G174" s="2"/>
      <c r="H174" s="2"/>
    </row>
    <row r="175" spans="3:8" x14ac:dyDescent="0.25">
      <c r="C175" s="2"/>
      <c r="D175" s="2"/>
      <c r="E175" s="2"/>
      <c r="F175" s="2"/>
      <c r="G175" s="2"/>
      <c r="H175" s="2"/>
    </row>
    <row r="176" spans="3:8" x14ac:dyDescent="0.25">
      <c r="C176" s="2"/>
      <c r="D176" s="2"/>
      <c r="E176" s="2"/>
      <c r="F176" s="2"/>
      <c r="G176" s="2"/>
      <c r="H176" s="2"/>
    </row>
    <row r="177" spans="3:8" x14ac:dyDescent="0.25">
      <c r="C177" s="2"/>
      <c r="D177" s="2"/>
      <c r="E177" s="2"/>
      <c r="F177" s="2"/>
      <c r="G177" s="2"/>
      <c r="H177" s="2"/>
    </row>
    <row r="178" spans="3:8" x14ac:dyDescent="0.25">
      <c r="C178" s="2"/>
      <c r="D178" s="2"/>
      <c r="E178" s="2"/>
      <c r="F178" s="2"/>
      <c r="G178" s="2"/>
      <c r="H178" s="2"/>
    </row>
    <row r="179" spans="3:8" x14ac:dyDescent="0.25">
      <c r="C179" s="2"/>
      <c r="D179" s="2"/>
      <c r="E179" s="2"/>
      <c r="F179" s="2"/>
      <c r="G179" s="2"/>
      <c r="H179" s="2"/>
    </row>
    <row r="180" spans="3:8" x14ac:dyDescent="0.25">
      <c r="C180" s="2"/>
      <c r="D180" s="2"/>
      <c r="E180" s="2"/>
      <c r="F180" s="2"/>
      <c r="G180" s="2"/>
      <c r="H180" s="2"/>
    </row>
    <row r="181" spans="3:8" x14ac:dyDescent="0.25">
      <c r="C181" s="2"/>
      <c r="D181" s="2"/>
      <c r="E181" s="2"/>
      <c r="F181" s="2"/>
      <c r="G181" s="2"/>
      <c r="H181" s="2"/>
    </row>
    <row r="182" spans="3:8" x14ac:dyDescent="0.25">
      <c r="C182" s="2"/>
      <c r="D182" s="2"/>
      <c r="E182" s="2"/>
      <c r="F182" s="2"/>
      <c r="G182" s="2"/>
      <c r="H182" s="2"/>
    </row>
    <row r="183" spans="3:8" x14ac:dyDescent="0.25">
      <c r="C183" s="2"/>
      <c r="D183" s="2"/>
      <c r="E183" s="2"/>
      <c r="F183" s="2"/>
      <c r="G183" s="2"/>
      <c r="H183" s="2"/>
    </row>
    <row r="184" spans="3:8" x14ac:dyDescent="0.25">
      <c r="C184" s="2"/>
      <c r="D184" s="2"/>
      <c r="E184" s="2"/>
      <c r="F184" s="2"/>
      <c r="G184" s="2"/>
      <c r="H184" s="2"/>
    </row>
    <row r="185" spans="3:8" x14ac:dyDescent="0.25">
      <c r="C185" s="2"/>
      <c r="D185" s="2"/>
      <c r="E185" s="2"/>
      <c r="F185" s="2"/>
      <c r="G185" s="2"/>
      <c r="H185" s="2"/>
    </row>
    <row r="186" spans="3:8" x14ac:dyDescent="0.25">
      <c r="C186" s="2"/>
      <c r="D186" s="2"/>
      <c r="E186" s="2"/>
      <c r="F186" s="2"/>
      <c r="G186" s="2"/>
      <c r="H186" s="2"/>
    </row>
    <row r="187" spans="3:8" x14ac:dyDescent="0.25">
      <c r="C187" s="2"/>
      <c r="D187" s="2"/>
      <c r="E187" s="2"/>
      <c r="F187" s="2"/>
      <c r="G187" s="2"/>
      <c r="H187" s="2"/>
    </row>
    <row r="188" spans="3:8" x14ac:dyDescent="0.25">
      <c r="C188" s="2"/>
      <c r="D188" s="2"/>
      <c r="E188" s="2"/>
      <c r="F188" s="2"/>
      <c r="G188" s="2"/>
      <c r="H188" s="2"/>
    </row>
    <row r="189" spans="3:8" x14ac:dyDescent="0.25">
      <c r="C189" s="2"/>
      <c r="D189" s="2"/>
      <c r="E189" s="2"/>
      <c r="F189" s="2"/>
      <c r="G189" s="2"/>
      <c r="H189" s="2"/>
    </row>
    <row r="190" spans="3:8" x14ac:dyDescent="0.25">
      <c r="C190" s="2"/>
      <c r="D190" s="2"/>
      <c r="E190" s="2"/>
      <c r="F190" s="2"/>
      <c r="G190" s="2"/>
      <c r="H190" s="2"/>
    </row>
    <row r="191" spans="3:8" x14ac:dyDescent="0.25">
      <c r="C191" s="2"/>
      <c r="D191" s="2"/>
      <c r="E191" s="2"/>
      <c r="F191" s="2"/>
      <c r="G191" s="2"/>
      <c r="H191" s="2"/>
    </row>
    <row r="192" spans="3:8" x14ac:dyDescent="0.25">
      <c r="C192" s="2"/>
      <c r="D192" s="2"/>
      <c r="E192" s="2"/>
      <c r="F192" s="2"/>
      <c r="G192" s="2"/>
      <c r="H192" s="2"/>
    </row>
    <row r="193" spans="3:8" x14ac:dyDescent="0.25">
      <c r="C193" s="2"/>
      <c r="D193" s="2"/>
      <c r="E193" s="2"/>
      <c r="F193" s="2"/>
      <c r="G193" s="2"/>
      <c r="H193" s="2"/>
    </row>
    <row r="194" spans="3:8" x14ac:dyDescent="0.25">
      <c r="C194" s="2"/>
      <c r="D194" s="2"/>
      <c r="E194" s="2"/>
      <c r="F194" s="2"/>
      <c r="G194" s="2"/>
      <c r="H194" s="2"/>
    </row>
    <row r="195" spans="3:8" x14ac:dyDescent="0.25">
      <c r="C195" s="2"/>
      <c r="D195" s="2"/>
      <c r="E195" s="2"/>
      <c r="F195" s="2"/>
      <c r="G195" s="2"/>
      <c r="H195" s="2"/>
    </row>
    <row r="196" spans="3:8" x14ac:dyDescent="0.25">
      <c r="C196" s="2"/>
      <c r="D196" s="2"/>
      <c r="E196" s="2"/>
      <c r="F196" s="2"/>
      <c r="G196" s="2"/>
      <c r="H196" s="2"/>
    </row>
    <row r="197" spans="3:8" x14ac:dyDescent="0.25">
      <c r="C197" s="2"/>
      <c r="D197" s="2"/>
      <c r="E197" s="2"/>
      <c r="F197" s="2"/>
      <c r="G197" s="2"/>
      <c r="H197" s="2"/>
    </row>
    <row r="198" spans="3:8" x14ac:dyDescent="0.25">
      <c r="C198" s="2"/>
      <c r="D198" s="2"/>
      <c r="E198" s="2"/>
      <c r="F198" s="2"/>
      <c r="G198" s="2"/>
      <c r="H198" s="2"/>
    </row>
    <row r="199" spans="3:8" x14ac:dyDescent="0.25">
      <c r="C199" s="2"/>
      <c r="D199" s="2"/>
      <c r="E199" s="2"/>
      <c r="F199" s="2"/>
      <c r="G199" s="2"/>
      <c r="H199" s="2"/>
    </row>
    <row r="200" spans="3:8" x14ac:dyDescent="0.25">
      <c r="C200" s="2"/>
      <c r="D200" s="2"/>
      <c r="E200" s="2"/>
      <c r="F200" s="2"/>
      <c r="G200" s="2"/>
      <c r="H200" s="2"/>
    </row>
    <row r="201" spans="3:8" x14ac:dyDescent="0.25">
      <c r="C201" s="2"/>
      <c r="D201" s="2"/>
      <c r="E201" s="2"/>
      <c r="F201" s="2"/>
      <c r="G201" s="2"/>
      <c r="H201" s="2"/>
    </row>
    <row r="202" spans="3:8" x14ac:dyDescent="0.25">
      <c r="C202" s="2"/>
      <c r="D202" s="2"/>
      <c r="E202" s="2"/>
      <c r="F202" s="2"/>
      <c r="G202" s="2"/>
      <c r="H202" s="2"/>
    </row>
    <row r="203" spans="3:8" x14ac:dyDescent="0.25">
      <c r="C203" s="2"/>
      <c r="D203" s="2"/>
      <c r="E203" s="2"/>
      <c r="F203" s="2"/>
      <c r="G203" s="2"/>
      <c r="H203" s="2"/>
    </row>
    <row r="204" spans="3:8" x14ac:dyDescent="0.25">
      <c r="C204" s="2"/>
      <c r="D204" s="2"/>
      <c r="E204" s="2"/>
      <c r="F204" s="2"/>
      <c r="G204" s="2"/>
      <c r="H204" s="2"/>
    </row>
    <row r="205" spans="3:8" x14ac:dyDescent="0.25">
      <c r="C205" s="2"/>
      <c r="D205" s="2"/>
      <c r="E205" s="2"/>
      <c r="F205" s="2"/>
      <c r="G205" s="2"/>
      <c r="H205" s="2"/>
    </row>
    <row r="206" spans="3:8" x14ac:dyDescent="0.25">
      <c r="C206" s="2"/>
      <c r="D206" s="2"/>
      <c r="E206" s="2"/>
      <c r="F206" s="2"/>
      <c r="G206" s="2"/>
      <c r="H206" s="2"/>
    </row>
    <row r="207" spans="3:8" x14ac:dyDescent="0.25">
      <c r="C207" s="2"/>
      <c r="D207" s="2"/>
      <c r="E207" s="2"/>
      <c r="F207" s="2"/>
      <c r="G207" s="2"/>
      <c r="H207" s="2"/>
    </row>
    <row r="208" spans="3:8" x14ac:dyDescent="0.25">
      <c r="C208" s="2"/>
      <c r="D208" s="2"/>
      <c r="E208" s="2"/>
      <c r="F208" s="2"/>
      <c r="G208" s="2"/>
      <c r="H208" s="2"/>
    </row>
    <row r="209" spans="3:8" x14ac:dyDescent="0.25">
      <c r="C209" s="2"/>
      <c r="D209" s="2"/>
      <c r="E209" s="2"/>
      <c r="F209" s="2"/>
      <c r="G209" s="2"/>
      <c r="H209" s="2"/>
    </row>
    <row r="210" spans="3:8" x14ac:dyDescent="0.25">
      <c r="C210" s="2"/>
      <c r="D210" s="2"/>
      <c r="E210" s="2"/>
      <c r="F210" s="2"/>
      <c r="G210" s="2"/>
      <c r="H210" s="2"/>
    </row>
    <row r="211" spans="3:8" x14ac:dyDescent="0.25">
      <c r="C211" s="2"/>
      <c r="D211" s="2"/>
      <c r="E211" s="2"/>
      <c r="F211" s="2"/>
      <c r="G211" s="2"/>
      <c r="H211" s="2"/>
    </row>
    <row r="212" spans="3:8" x14ac:dyDescent="0.25">
      <c r="C212" s="2"/>
      <c r="D212" s="2"/>
      <c r="E212" s="2"/>
      <c r="F212" s="2"/>
      <c r="G212" s="2"/>
      <c r="H212" s="2"/>
    </row>
    <row r="213" spans="3:8" x14ac:dyDescent="0.25">
      <c r="C213" s="2"/>
      <c r="D213" s="2"/>
      <c r="E213" s="2"/>
      <c r="F213" s="2"/>
      <c r="G213" s="2"/>
      <c r="H213" s="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r:id="rId5">
            <anchor moveWithCells="1">
              <from>
                <xdr:col>0</xdr:col>
                <xdr:colOff>152400</xdr:colOff>
                <xdr:row>30</xdr:row>
                <xdr:rowOff>114300</xdr:rowOff>
              </from>
              <to>
                <xdr:col>11</xdr:col>
                <xdr:colOff>19050</xdr:colOff>
                <xdr:row>49</xdr:row>
                <xdr:rowOff>114300</xdr:rowOff>
              </to>
            </anchor>
          </objectPr>
        </oleObject>
      </mc:Choice>
      <mc:Fallback>
        <oleObject progId="Word.Document.12" shapeId="4097" r:id="rId4"/>
      </mc:Fallback>
    </mc:AlternateContent>
    <mc:AlternateContent xmlns:mc="http://schemas.openxmlformats.org/markup-compatibility/2006">
      <mc:Choice Requires="x14">
        <oleObject progId="Word.Document.12" shapeId="4098" r:id="rId6">
          <objectPr defaultSize="0" r:id="rId7">
            <anchor moveWithCells="1">
              <from>
                <xdr:col>0</xdr:col>
                <xdr:colOff>171450</xdr:colOff>
                <xdr:row>51</xdr:row>
                <xdr:rowOff>47625</xdr:rowOff>
              </from>
              <to>
                <xdr:col>11</xdr:col>
                <xdr:colOff>390525</xdr:colOff>
                <xdr:row>88</xdr:row>
                <xdr:rowOff>9525</xdr:rowOff>
              </to>
            </anchor>
          </objectPr>
        </oleObject>
      </mc:Choice>
      <mc:Fallback>
        <oleObject progId="Word.Document.12" shapeId="409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zoomScale="110" zoomScaleNormal="110" workbookViewId="0">
      <selection activeCell="A2" sqref="A2"/>
    </sheetView>
  </sheetViews>
  <sheetFormatPr baseColWidth="10" defaultRowHeight="15" x14ac:dyDescent="0.25"/>
  <cols>
    <col min="1" max="1" width="23.140625" style="2" customWidth="1"/>
    <col min="2" max="2" width="11.42578125" style="2"/>
    <col min="3" max="3" width="8.140625" style="2" customWidth="1"/>
    <col min="4" max="16384" width="11.42578125" style="2"/>
  </cols>
  <sheetData>
    <row r="1" spans="1:6" x14ac:dyDescent="0.25">
      <c r="A1" s="3" t="s">
        <v>37</v>
      </c>
    </row>
    <row r="3" spans="1:6" x14ac:dyDescent="0.25">
      <c r="A3" s="2" t="s">
        <v>57</v>
      </c>
      <c r="B3" s="2">
        <v>420</v>
      </c>
      <c r="D3" s="2" t="s">
        <v>15</v>
      </c>
      <c r="E3" s="2" t="s">
        <v>53</v>
      </c>
      <c r="F3" s="2" t="s">
        <v>52</v>
      </c>
    </row>
    <row r="4" spans="1:6" x14ac:dyDescent="0.25">
      <c r="A4" s="2" t="s">
        <v>56</v>
      </c>
      <c r="B4" s="2">
        <v>231</v>
      </c>
      <c r="D4" s="2">
        <v>0</v>
      </c>
      <c r="E4" s="2">
        <f t="shared" ref="E4:E14" si="0">D4*$B$3</f>
        <v>0</v>
      </c>
      <c r="F4" s="2">
        <f t="shared" ref="F4:F14" si="1">D4*$B$4+$B$5</f>
        <v>245000</v>
      </c>
    </row>
    <row r="5" spans="1:6" x14ac:dyDescent="0.25">
      <c r="A5" s="2" t="s">
        <v>51</v>
      </c>
      <c r="B5" s="2">
        <v>245000</v>
      </c>
      <c r="D5" s="2">
        <v>500</v>
      </c>
      <c r="E5" s="2">
        <f t="shared" si="0"/>
        <v>210000</v>
      </c>
      <c r="F5" s="2">
        <f t="shared" si="1"/>
        <v>360500</v>
      </c>
    </row>
    <row r="6" spans="1:6" x14ac:dyDescent="0.25">
      <c r="B6" s="17"/>
      <c r="D6" s="2">
        <v>1000</v>
      </c>
      <c r="E6" s="2">
        <f t="shared" si="0"/>
        <v>420000</v>
      </c>
      <c r="F6" s="2">
        <f t="shared" si="1"/>
        <v>476000</v>
      </c>
    </row>
    <row r="7" spans="1:6" x14ac:dyDescent="0.25">
      <c r="B7" s="17"/>
      <c r="D7" s="2">
        <v>1500</v>
      </c>
      <c r="E7" s="2">
        <f t="shared" si="0"/>
        <v>630000</v>
      </c>
      <c r="F7" s="2">
        <f t="shared" si="1"/>
        <v>591500</v>
      </c>
    </row>
    <row r="8" spans="1:6" x14ac:dyDescent="0.25">
      <c r="A8" s="2" t="s">
        <v>50</v>
      </c>
      <c r="B8" s="17">
        <f>(B3-B4)/B3</f>
        <v>0.45</v>
      </c>
      <c r="D8" s="2">
        <v>2000</v>
      </c>
      <c r="E8" s="2">
        <f t="shared" si="0"/>
        <v>840000</v>
      </c>
      <c r="F8" s="2">
        <f t="shared" si="1"/>
        <v>707000</v>
      </c>
    </row>
    <row r="9" spans="1:6" x14ac:dyDescent="0.25">
      <c r="A9" s="2" t="s">
        <v>49</v>
      </c>
      <c r="B9" s="2">
        <f>B5/B8</f>
        <v>544444.44444444438</v>
      </c>
      <c r="D9" s="2">
        <v>2500</v>
      </c>
      <c r="E9" s="2">
        <f t="shared" si="0"/>
        <v>1050000</v>
      </c>
      <c r="F9" s="2">
        <f t="shared" si="1"/>
        <v>822500</v>
      </c>
    </row>
    <row r="10" spans="1:6" x14ac:dyDescent="0.25">
      <c r="A10" s="2" t="s">
        <v>55</v>
      </c>
      <c r="B10" s="2">
        <f>B9/(1-B6)</f>
        <v>544444.44444444438</v>
      </c>
      <c r="D10" s="2">
        <v>3000</v>
      </c>
      <c r="E10" s="2">
        <f t="shared" si="0"/>
        <v>1260000</v>
      </c>
      <c r="F10" s="2">
        <f t="shared" si="1"/>
        <v>938000</v>
      </c>
    </row>
    <row r="11" spans="1:6" x14ac:dyDescent="0.25">
      <c r="A11" s="2" t="s">
        <v>54</v>
      </c>
      <c r="B11" s="3">
        <f>B10/B3</f>
        <v>1296.2962962962961</v>
      </c>
      <c r="D11" s="2">
        <v>3500</v>
      </c>
      <c r="E11" s="2">
        <f t="shared" si="0"/>
        <v>1470000</v>
      </c>
      <c r="F11" s="2">
        <f t="shared" si="1"/>
        <v>1053500</v>
      </c>
    </row>
    <row r="12" spans="1:6" x14ac:dyDescent="0.25">
      <c r="D12" s="2">
        <v>4000</v>
      </c>
      <c r="E12" s="2">
        <f t="shared" si="0"/>
        <v>1680000</v>
      </c>
      <c r="F12" s="2">
        <f t="shared" si="1"/>
        <v>1169000</v>
      </c>
    </row>
    <row r="13" spans="1:6" x14ac:dyDescent="0.25">
      <c r="D13" s="2">
        <v>4500</v>
      </c>
      <c r="E13" s="2">
        <f t="shared" si="0"/>
        <v>1890000</v>
      </c>
      <c r="F13" s="2">
        <f t="shared" si="1"/>
        <v>1284500</v>
      </c>
    </row>
    <row r="14" spans="1:6" x14ac:dyDescent="0.25">
      <c r="D14" s="2">
        <v>5000</v>
      </c>
      <c r="E14" s="2">
        <f t="shared" si="0"/>
        <v>2100000</v>
      </c>
      <c r="F14" s="2">
        <f t="shared" si="1"/>
        <v>1400000</v>
      </c>
    </row>
    <row r="17" spans="4:5" x14ac:dyDescent="0.25">
      <c r="D17" s="2">
        <f>$B$11</f>
        <v>1296.2962962962961</v>
      </c>
      <c r="E17" s="2">
        <f>D17*$B$3</f>
        <v>544444.44444444438</v>
      </c>
    </row>
    <row r="18" spans="4:5" x14ac:dyDescent="0.25">
      <c r="D18" s="2">
        <f>$B$11</f>
        <v>1296.2962962962961</v>
      </c>
      <c r="E18" s="2">
        <v>0</v>
      </c>
    </row>
    <row r="20" spans="4:5" x14ac:dyDescent="0.25">
      <c r="D20" s="2">
        <v>0</v>
      </c>
      <c r="E20" s="2">
        <f>$B$9</f>
        <v>544444.44444444438</v>
      </c>
    </row>
    <row r="21" spans="4:5" x14ac:dyDescent="0.25">
      <c r="D21" s="2">
        <f>D18</f>
        <v>1296.2962962962961</v>
      </c>
      <c r="E21" s="2">
        <f>$B$9</f>
        <v>544444.44444444438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41" r:id="rId4">
          <objectPr defaultSize="0" r:id="rId5">
            <anchor moveWithCells="1">
              <from>
                <xdr:col>0</xdr:col>
                <xdr:colOff>209550</xdr:colOff>
                <xdr:row>14</xdr:row>
                <xdr:rowOff>180975</xdr:rowOff>
              </from>
              <to>
                <xdr:col>5</xdr:col>
                <xdr:colOff>638175</xdr:colOff>
                <xdr:row>22</xdr:row>
                <xdr:rowOff>171450</xdr:rowOff>
              </to>
            </anchor>
          </objectPr>
        </oleObject>
      </mc:Choice>
      <mc:Fallback>
        <oleObject progId="Word.Document.12" shapeId="1024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8"/>
  <sheetViews>
    <sheetView zoomScaleNormal="100" workbookViewId="0">
      <selection activeCell="A2" sqref="A2"/>
    </sheetView>
  </sheetViews>
  <sheetFormatPr baseColWidth="10" defaultRowHeight="15" x14ac:dyDescent="0.25"/>
  <cols>
    <col min="1" max="1" width="14.5703125" style="2" customWidth="1"/>
    <col min="2" max="11" width="11.42578125" style="2"/>
    <col min="12" max="12" width="5.7109375" style="2" customWidth="1"/>
    <col min="13" max="16384" width="11.42578125" style="2"/>
  </cols>
  <sheetData>
    <row r="1" spans="1:13" x14ac:dyDescent="0.25">
      <c r="A1" s="3" t="s">
        <v>47</v>
      </c>
    </row>
    <row r="3" spans="1:13" x14ac:dyDescent="0.25">
      <c r="B3" s="2" t="s">
        <v>38</v>
      </c>
      <c r="H3" s="2" t="s">
        <v>39</v>
      </c>
      <c r="I3" s="2" t="s">
        <v>43</v>
      </c>
      <c r="J3" s="2" t="s">
        <v>45</v>
      </c>
      <c r="K3" s="2" t="s">
        <v>46</v>
      </c>
      <c r="M3" s="2" t="s">
        <v>48</v>
      </c>
    </row>
    <row r="4" spans="1:13" x14ac:dyDescent="0.25">
      <c r="H4" s="13">
        <v>0</v>
      </c>
      <c r="I4" s="13">
        <f>-($B$9/$C$9)*H4+$F$9/$C$9</f>
        <v>450</v>
      </c>
      <c r="J4" s="13">
        <f>-($B$10/$C$10)*H4+$F$10/$C$10</f>
        <v>750</v>
      </c>
      <c r="K4" s="2">
        <v>320</v>
      </c>
      <c r="M4" s="2">
        <f>-($B$7/$C$7)*H4+$E$6/$C$7</f>
        <v>398</v>
      </c>
    </row>
    <row r="5" spans="1:13" x14ac:dyDescent="0.25">
      <c r="B5" s="13" t="s">
        <v>39</v>
      </c>
      <c r="C5" s="13" t="s">
        <v>40</v>
      </c>
      <c r="D5" s="13"/>
      <c r="E5" s="13" t="s">
        <v>41</v>
      </c>
      <c r="F5" s="13"/>
      <c r="G5" s="13"/>
      <c r="H5" s="13">
        <v>20</v>
      </c>
      <c r="I5" s="13">
        <f t="shared" ref="I5:I24" si="0">-($B$9/$C$9)*H5+$F$9/$C$9</f>
        <v>425</v>
      </c>
      <c r="J5" s="13">
        <f t="shared" ref="J5:J24" si="1">-($B$10/$C$10)*H5+$F$10/$C$10</f>
        <v>696.66666666666663</v>
      </c>
      <c r="K5" s="2">
        <v>320</v>
      </c>
      <c r="M5" s="2">
        <f t="shared" ref="M5:M24" si="2">-($B$7/$C$7)*H5+$E$6/$C$7</f>
        <v>383</v>
      </c>
    </row>
    <row r="6" spans="1:13" x14ac:dyDescent="0.25">
      <c r="B6" s="14">
        <v>104</v>
      </c>
      <c r="C6" s="14">
        <v>320</v>
      </c>
      <c r="D6" s="13"/>
      <c r="E6" s="15">
        <f>SUMPRODUCT(B7:C7,B6:C6)</f>
        <v>191040</v>
      </c>
      <c r="F6" s="13"/>
      <c r="G6" s="13"/>
      <c r="H6" s="13">
        <v>40</v>
      </c>
      <c r="I6" s="13">
        <f t="shared" si="0"/>
        <v>400</v>
      </c>
      <c r="J6" s="13">
        <f t="shared" si="1"/>
        <v>643.33333333333337</v>
      </c>
      <c r="K6" s="2">
        <v>320</v>
      </c>
      <c r="M6" s="2">
        <f t="shared" si="2"/>
        <v>368</v>
      </c>
    </row>
    <row r="7" spans="1:13" x14ac:dyDescent="0.25">
      <c r="A7" s="2" t="s">
        <v>42</v>
      </c>
      <c r="B7" s="13">
        <v>360</v>
      </c>
      <c r="C7" s="13">
        <v>480</v>
      </c>
      <c r="D7" s="13"/>
      <c r="E7" s="13"/>
      <c r="F7" s="13"/>
      <c r="G7" s="13"/>
      <c r="H7" s="13">
        <v>60</v>
      </c>
      <c r="I7" s="13">
        <f t="shared" si="0"/>
        <v>375</v>
      </c>
      <c r="J7" s="13">
        <f t="shared" si="1"/>
        <v>590</v>
      </c>
      <c r="K7" s="2">
        <v>320</v>
      </c>
      <c r="M7" s="2">
        <f t="shared" si="2"/>
        <v>353</v>
      </c>
    </row>
    <row r="8" spans="1:13" x14ac:dyDescent="0.25">
      <c r="B8" s="13"/>
      <c r="C8" s="13"/>
      <c r="D8" s="13"/>
      <c r="E8" s="13"/>
      <c r="F8" s="13"/>
      <c r="G8" s="13"/>
      <c r="H8" s="13">
        <v>80</v>
      </c>
      <c r="I8" s="13">
        <f t="shared" si="0"/>
        <v>350</v>
      </c>
      <c r="J8" s="13">
        <f t="shared" si="1"/>
        <v>536.66666666666674</v>
      </c>
      <c r="K8" s="2">
        <v>320</v>
      </c>
      <c r="M8" s="2">
        <f t="shared" si="2"/>
        <v>338</v>
      </c>
    </row>
    <row r="9" spans="1:13" x14ac:dyDescent="0.25">
      <c r="A9" s="2" t="s">
        <v>43</v>
      </c>
      <c r="B9" s="13">
        <v>10</v>
      </c>
      <c r="C9" s="13">
        <v>8</v>
      </c>
      <c r="D9" s="16">
        <f>SUMPRODUCT(B9:C9,$B$6:$C$6)</f>
        <v>3600</v>
      </c>
      <c r="E9" s="13" t="s">
        <v>44</v>
      </c>
      <c r="F9" s="13">
        <v>3600</v>
      </c>
      <c r="G9" s="13"/>
      <c r="H9" s="13">
        <v>100</v>
      </c>
      <c r="I9" s="13">
        <f t="shared" si="0"/>
        <v>325</v>
      </c>
      <c r="J9" s="13">
        <f t="shared" si="1"/>
        <v>483.33333333333337</v>
      </c>
      <c r="K9" s="2">
        <v>320</v>
      </c>
      <c r="M9" s="2">
        <f t="shared" si="2"/>
        <v>323</v>
      </c>
    </row>
    <row r="10" spans="1:13" x14ac:dyDescent="0.25">
      <c r="A10" s="2" t="s">
        <v>45</v>
      </c>
      <c r="B10" s="13">
        <v>16</v>
      </c>
      <c r="C10" s="13">
        <v>6</v>
      </c>
      <c r="D10" s="16">
        <f>SUMPRODUCT(B10:C10,$B$6:$C$6)</f>
        <v>3584</v>
      </c>
      <c r="E10" s="13" t="s">
        <v>44</v>
      </c>
      <c r="F10" s="13">
        <v>4500</v>
      </c>
      <c r="G10" s="13"/>
      <c r="H10" s="13">
        <v>120</v>
      </c>
      <c r="I10" s="13">
        <f t="shared" si="0"/>
        <v>300</v>
      </c>
      <c r="J10" s="13">
        <f t="shared" si="1"/>
        <v>430</v>
      </c>
      <c r="K10" s="2">
        <v>320</v>
      </c>
      <c r="M10" s="2">
        <f t="shared" si="2"/>
        <v>308</v>
      </c>
    </row>
    <row r="11" spans="1:13" x14ac:dyDescent="0.25">
      <c r="A11" s="2" t="s">
        <v>46</v>
      </c>
      <c r="B11" s="13">
        <v>0</v>
      </c>
      <c r="C11" s="13">
        <v>1</v>
      </c>
      <c r="D11" s="16">
        <f>SUMPRODUCT(B11:C11,$B$6:$C$6)</f>
        <v>320</v>
      </c>
      <c r="E11" s="13" t="s">
        <v>44</v>
      </c>
      <c r="F11" s="13">
        <v>320</v>
      </c>
      <c r="G11" s="13"/>
      <c r="H11" s="13">
        <v>140</v>
      </c>
      <c r="I11" s="13">
        <f t="shared" si="0"/>
        <v>275</v>
      </c>
      <c r="J11" s="13">
        <f t="shared" si="1"/>
        <v>376.66666666666669</v>
      </c>
      <c r="K11" s="2">
        <v>320</v>
      </c>
      <c r="M11" s="2">
        <f t="shared" si="2"/>
        <v>293</v>
      </c>
    </row>
    <row r="12" spans="1:13" x14ac:dyDescent="0.25">
      <c r="B12" s="13"/>
      <c r="C12" s="13"/>
      <c r="D12" s="13"/>
      <c r="E12" s="13"/>
      <c r="F12" s="13"/>
      <c r="G12" s="13"/>
      <c r="H12" s="13">
        <v>160</v>
      </c>
      <c r="I12" s="13">
        <f t="shared" si="0"/>
        <v>250</v>
      </c>
      <c r="J12" s="13">
        <f t="shared" si="1"/>
        <v>323.33333333333337</v>
      </c>
      <c r="K12" s="2">
        <v>320</v>
      </c>
      <c r="M12" s="2">
        <f t="shared" si="2"/>
        <v>278</v>
      </c>
    </row>
    <row r="13" spans="1:13" x14ac:dyDescent="0.25">
      <c r="B13" s="13"/>
      <c r="C13" s="13"/>
      <c r="D13" s="13"/>
      <c r="E13" s="13"/>
      <c r="F13" s="13"/>
      <c r="G13" s="13"/>
      <c r="H13" s="13">
        <v>180</v>
      </c>
      <c r="I13" s="13">
        <f t="shared" si="0"/>
        <v>225</v>
      </c>
      <c r="J13" s="13">
        <f t="shared" si="1"/>
        <v>270</v>
      </c>
      <c r="K13" s="2">
        <v>320</v>
      </c>
      <c r="M13" s="2">
        <f t="shared" si="2"/>
        <v>263</v>
      </c>
    </row>
    <row r="14" spans="1:13" x14ac:dyDescent="0.25">
      <c r="B14" s="13"/>
      <c r="C14" s="13"/>
      <c r="D14" s="13"/>
      <c r="E14" s="13"/>
      <c r="F14" s="13"/>
      <c r="G14" s="13"/>
      <c r="H14" s="13">
        <v>200</v>
      </c>
      <c r="I14" s="13">
        <f t="shared" si="0"/>
        <v>200</v>
      </c>
      <c r="J14" s="13">
        <f t="shared" si="1"/>
        <v>216.66666666666674</v>
      </c>
      <c r="K14" s="2">
        <v>320</v>
      </c>
      <c r="M14" s="2">
        <f t="shared" si="2"/>
        <v>248</v>
      </c>
    </row>
    <row r="15" spans="1:13" x14ac:dyDescent="0.25">
      <c r="B15" s="13"/>
      <c r="C15" s="13"/>
      <c r="D15" s="13"/>
      <c r="E15" s="13"/>
      <c r="F15" s="13"/>
      <c r="G15" s="13"/>
      <c r="H15" s="13">
        <v>220</v>
      </c>
      <c r="I15" s="13">
        <f t="shared" si="0"/>
        <v>175</v>
      </c>
      <c r="J15" s="13">
        <f t="shared" si="1"/>
        <v>163.33333333333337</v>
      </c>
      <c r="K15" s="2">
        <v>320</v>
      </c>
      <c r="M15" s="2">
        <f t="shared" si="2"/>
        <v>233</v>
      </c>
    </row>
    <row r="16" spans="1:13" x14ac:dyDescent="0.25">
      <c r="B16" s="13"/>
      <c r="C16" s="13"/>
      <c r="D16" s="13"/>
      <c r="E16" s="13"/>
      <c r="F16" s="13"/>
      <c r="G16" s="13"/>
      <c r="H16" s="13">
        <v>240</v>
      </c>
      <c r="I16" s="13">
        <f t="shared" si="0"/>
        <v>150</v>
      </c>
      <c r="J16" s="13">
        <f t="shared" si="1"/>
        <v>110</v>
      </c>
      <c r="K16" s="2">
        <v>320</v>
      </c>
      <c r="M16" s="2">
        <f t="shared" si="2"/>
        <v>218</v>
      </c>
    </row>
    <row r="17" spans="2:13" x14ac:dyDescent="0.25">
      <c r="B17" s="13"/>
      <c r="C17" s="13"/>
      <c r="D17" s="13"/>
      <c r="E17" s="13"/>
      <c r="F17" s="13"/>
      <c r="G17" s="13"/>
      <c r="H17" s="13">
        <v>260</v>
      </c>
      <c r="I17" s="13">
        <f t="shared" si="0"/>
        <v>125</v>
      </c>
      <c r="J17" s="13">
        <f t="shared" si="1"/>
        <v>56.666666666666742</v>
      </c>
      <c r="K17" s="2">
        <v>320</v>
      </c>
      <c r="M17" s="2">
        <f t="shared" si="2"/>
        <v>203</v>
      </c>
    </row>
    <row r="18" spans="2:13" x14ac:dyDescent="0.25">
      <c r="B18" s="13"/>
      <c r="C18" s="13"/>
      <c r="D18" s="13"/>
      <c r="E18" s="13"/>
      <c r="F18" s="13"/>
      <c r="G18" s="13"/>
      <c r="H18" s="13">
        <v>280</v>
      </c>
      <c r="I18" s="13">
        <f t="shared" si="0"/>
        <v>100</v>
      </c>
      <c r="J18" s="13">
        <f t="shared" si="1"/>
        <v>3.3333333333333712</v>
      </c>
      <c r="K18" s="2">
        <v>320</v>
      </c>
      <c r="M18" s="2">
        <f t="shared" si="2"/>
        <v>188</v>
      </c>
    </row>
    <row r="19" spans="2:13" x14ac:dyDescent="0.25">
      <c r="B19" s="13"/>
      <c r="C19" s="13"/>
      <c r="D19" s="13"/>
      <c r="E19" s="13"/>
      <c r="F19" s="13"/>
      <c r="G19" s="13"/>
      <c r="H19" s="13">
        <v>300</v>
      </c>
      <c r="I19" s="13">
        <f t="shared" si="0"/>
        <v>75</v>
      </c>
      <c r="J19" s="13">
        <f t="shared" si="1"/>
        <v>-50</v>
      </c>
      <c r="K19" s="2">
        <v>320</v>
      </c>
      <c r="M19" s="2">
        <f t="shared" si="2"/>
        <v>173</v>
      </c>
    </row>
    <row r="20" spans="2:13" x14ac:dyDescent="0.25">
      <c r="B20" s="13"/>
      <c r="C20" s="13"/>
      <c r="D20" s="13"/>
      <c r="E20" s="13"/>
      <c r="F20" s="13"/>
      <c r="G20" s="13"/>
      <c r="H20" s="13">
        <v>320</v>
      </c>
      <c r="I20" s="13">
        <f t="shared" si="0"/>
        <v>50</v>
      </c>
      <c r="J20" s="13">
        <f t="shared" si="1"/>
        <v>-103.33333333333326</v>
      </c>
      <c r="K20" s="2">
        <v>320</v>
      </c>
      <c r="M20" s="2">
        <f t="shared" si="2"/>
        <v>158</v>
      </c>
    </row>
    <row r="21" spans="2:13" x14ac:dyDescent="0.25">
      <c r="B21" s="13"/>
      <c r="C21" s="13"/>
      <c r="D21" s="13"/>
      <c r="E21" s="13"/>
      <c r="F21" s="13"/>
      <c r="G21" s="13"/>
      <c r="H21" s="13">
        <v>340</v>
      </c>
      <c r="I21" s="13">
        <f t="shared" si="0"/>
        <v>25</v>
      </c>
      <c r="J21" s="13">
        <f t="shared" si="1"/>
        <v>-156.66666666666663</v>
      </c>
      <c r="K21" s="2">
        <v>320</v>
      </c>
      <c r="M21" s="2">
        <f t="shared" si="2"/>
        <v>143</v>
      </c>
    </row>
    <row r="22" spans="2:13" x14ac:dyDescent="0.25">
      <c r="B22" s="13"/>
      <c r="C22" s="13"/>
      <c r="D22" s="13"/>
      <c r="E22" s="13"/>
      <c r="F22" s="13"/>
      <c r="G22" s="13"/>
      <c r="H22" s="13">
        <v>360</v>
      </c>
      <c r="I22" s="13">
        <f t="shared" si="0"/>
        <v>0</v>
      </c>
      <c r="J22" s="13">
        <f t="shared" si="1"/>
        <v>-210</v>
      </c>
      <c r="K22" s="2">
        <v>320</v>
      </c>
      <c r="M22" s="2">
        <f t="shared" si="2"/>
        <v>128</v>
      </c>
    </row>
    <row r="23" spans="2:13" x14ac:dyDescent="0.25">
      <c r="B23" s="13"/>
      <c r="C23" s="13"/>
      <c r="D23" s="13"/>
      <c r="E23" s="13"/>
      <c r="F23" s="13"/>
      <c r="G23" s="13"/>
      <c r="H23" s="13">
        <v>380</v>
      </c>
      <c r="I23" s="13">
        <f t="shared" si="0"/>
        <v>-25</v>
      </c>
      <c r="J23" s="13">
        <f t="shared" si="1"/>
        <v>-263.33333333333326</v>
      </c>
      <c r="K23" s="2">
        <v>320</v>
      </c>
      <c r="M23" s="2">
        <f t="shared" si="2"/>
        <v>113</v>
      </c>
    </row>
    <row r="24" spans="2:13" x14ac:dyDescent="0.25">
      <c r="B24" s="13"/>
      <c r="C24" s="13"/>
      <c r="D24" s="13"/>
      <c r="E24" s="13"/>
      <c r="F24" s="13"/>
      <c r="G24" s="13"/>
      <c r="H24" s="13">
        <v>400</v>
      </c>
      <c r="I24" s="13">
        <f t="shared" si="0"/>
        <v>-50</v>
      </c>
      <c r="J24" s="13">
        <f t="shared" si="1"/>
        <v>-316.66666666666652</v>
      </c>
      <c r="K24" s="2">
        <v>320</v>
      </c>
      <c r="M24" s="2">
        <f t="shared" si="2"/>
        <v>98</v>
      </c>
    </row>
    <row r="25" spans="2:13" x14ac:dyDescent="0.25">
      <c r="B25" s="13"/>
      <c r="C25" s="13"/>
      <c r="D25" s="13"/>
      <c r="E25" s="13"/>
      <c r="F25" s="13"/>
      <c r="G25" s="13"/>
      <c r="H25" s="13"/>
      <c r="I25" s="13"/>
      <c r="J25" s="13"/>
    </row>
    <row r="26" spans="2:13" x14ac:dyDescent="0.25">
      <c r="B26" s="13"/>
      <c r="C26" s="13"/>
      <c r="D26" s="13"/>
      <c r="E26" s="13"/>
      <c r="F26" s="13"/>
      <c r="G26" s="13"/>
      <c r="H26" s="13"/>
      <c r="I26" s="13"/>
      <c r="J26" s="13"/>
    </row>
    <row r="27" spans="2:13" x14ac:dyDescent="0.25">
      <c r="B27" s="13"/>
      <c r="C27" s="13"/>
      <c r="D27" s="13"/>
      <c r="E27" s="13"/>
      <c r="F27" s="13"/>
      <c r="G27" s="13"/>
      <c r="H27" s="13"/>
      <c r="I27" s="13"/>
      <c r="J27" s="13"/>
    </row>
    <row r="28" spans="2:13" x14ac:dyDescent="0.25">
      <c r="B28" s="13"/>
      <c r="C28" s="13"/>
      <c r="D28" s="13"/>
      <c r="E28" s="13"/>
      <c r="F28" s="13"/>
      <c r="G28" s="13"/>
      <c r="H28" s="13"/>
      <c r="I28" s="13"/>
      <c r="J28" s="13"/>
    </row>
    <row r="29" spans="2:13" x14ac:dyDescent="0.25">
      <c r="B29" s="13"/>
      <c r="C29" s="13"/>
      <c r="D29" s="13"/>
      <c r="E29" s="13"/>
      <c r="F29" s="13"/>
      <c r="G29" s="13"/>
      <c r="H29" s="13"/>
      <c r="I29" s="13"/>
      <c r="J29" s="13"/>
    </row>
    <row r="30" spans="2:13" x14ac:dyDescent="0.25">
      <c r="B30" s="13"/>
      <c r="C30" s="13"/>
      <c r="D30" s="13"/>
      <c r="E30" s="13"/>
      <c r="F30" s="13"/>
      <c r="G30" s="13"/>
      <c r="H30" s="13"/>
      <c r="I30" s="13"/>
      <c r="J30" s="13"/>
    </row>
    <row r="31" spans="2:13" x14ac:dyDescent="0.25">
      <c r="B31" s="13"/>
      <c r="C31" s="13"/>
      <c r="D31" s="13"/>
      <c r="E31" s="13"/>
      <c r="F31" s="13"/>
      <c r="G31" s="13"/>
      <c r="H31" s="13"/>
      <c r="I31" s="13"/>
      <c r="J31" s="13"/>
    </row>
    <row r="32" spans="2:13" x14ac:dyDescent="0.25">
      <c r="B32" s="13"/>
      <c r="C32" s="13"/>
      <c r="D32" s="13"/>
      <c r="E32" s="13"/>
      <c r="F32" s="13"/>
      <c r="G32" s="13"/>
      <c r="H32" s="13"/>
      <c r="I32" s="13"/>
      <c r="J32" s="13"/>
    </row>
    <row r="33" spans="2:10" x14ac:dyDescent="0.25">
      <c r="B33" s="13"/>
      <c r="C33" s="13"/>
      <c r="D33" s="13"/>
      <c r="E33" s="13"/>
      <c r="F33" s="13"/>
      <c r="G33" s="13"/>
      <c r="H33" s="13"/>
      <c r="I33" s="13"/>
      <c r="J33" s="13"/>
    </row>
    <row r="34" spans="2:10" x14ac:dyDescent="0.25">
      <c r="B34" s="13"/>
      <c r="C34" s="13"/>
      <c r="D34" s="13"/>
      <c r="E34" s="13"/>
      <c r="F34" s="13"/>
      <c r="G34" s="13"/>
      <c r="H34" s="13"/>
      <c r="I34" s="13"/>
      <c r="J34" s="13"/>
    </row>
    <row r="35" spans="2:10" x14ac:dyDescent="0.25">
      <c r="B35" s="13"/>
      <c r="C35" s="13"/>
      <c r="D35" s="13"/>
      <c r="E35" s="13"/>
      <c r="F35" s="13"/>
      <c r="G35" s="13"/>
      <c r="H35" s="13"/>
      <c r="I35" s="13"/>
      <c r="J35" s="13"/>
    </row>
    <row r="36" spans="2:10" x14ac:dyDescent="0.25">
      <c r="B36" s="13"/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/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/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13"/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13"/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13"/>
      <c r="C41" s="13"/>
      <c r="D41" s="13"/>
      <c r="E41" s="13"/>
      <c r="F41" s="13"/>
      <c r="G41" s="13"/>
      <c r="H41" s="13"/>
      <c r="I41" s="13"/>
      <c r="J41" s="13"/>
    </row>
    <row r="42" spans="2:10" x14ac:dyDescent="0.25">
      <c r="B42" s="13"/>
      <c r="C42" s="13"/>
      <c r="D42" s="13"/>
      <c r="E42" s="13"/>
      <c r="F42" s="13"/>
      <c r="G42" s="13"/>
      <c r="H42" s="13"/>
      <c r="I42" s="13"/>
      <c r="J42" s="13"/>
    </row>
    <row r="43" spans="2:10" x14ac:dyDescent="0.25">
      <c r="B43" s="13"/>
      <c r="C43" s="13"/>
      <c r="D43" s="13"/>
      <c r="E43" s="13"/>
      <c r="F43" s="13"/>
      <c r="G43" s="13"/>
      <c r="H43" s="13"/>
      <c r="I43" s="13"/>
      <c r="J43" s="13"/>
    </row>
    <row r="44" spans="2:10" x14ac:dyDescent="0.25">
      <c r="B44" s="13"/>
      <c r="C44" s="13"/>
      <c r="D44" s="13"/>
      <c r="E44" s="13"/>
      <c r="F44" s="13"/>
      <c r="G44" s="13"/>
      <c r="H44" s="13"/>
      <c r="I44" s="13"/>
      <c r="J44" s="13"/>
    </row>
    <row r="45" spans="2:10" x14ac:dyDescent="0.25">
      <c r="B45" s="13"/>
      <c r="C45" s="13"/>
      <c r="D45" s="13"/>
      <c r="E45" s="13"/>
      <c r="F45" s="13"/>
      <c r="G45" s="13"/>
      <c r="H45" s="13"/>
      <c r="I45" s="13"/>
      <c r="J45" s="13"/>
    </row>
    <row r="46" spans="2:10" x14ac:dyDescent="0.25">
      <c r="B46" s="13"/>
      <c r="C46" s="13"/>
      <c r="D46" s="13"/>
      <c r="E46" s="13"/>
      <c r="F46" s="13"/>
      <c r="G46" s="13"/>
      <c r="H46" s="13"/>
      <c r="I46" s="13"/>
      <c r="J46" s="13"/>
    </row>
    <row r="47" spans="2:10" x14ac:dyDescent="0.25">
      <c r="B47" s="13"/>
      <c r="C47" s="13"/>
      <c r="D47" s="13"/>
      <c r="E47" s="13"/>
      <c r="F47" s="13"/>
      <c r="G47" s="13"/>
      <c r="H47" s="13"/>
      <c r="I47" s="13"/>
      <c r="J47" s="13"/>
    </row>
    <row r="48" spans="2:10" x14ac:dyDescent="0.25">
      <c r="B48" s="13"/>
      <c r="C48" s="13"/>
      <c r="D48" s="13"/>
      <c r="E48" s="13"/>
      <c r="F48" s="13"/>
      <c r="G48" s="13"/>
      <c r="H48" s="13"/>
      <c r="I48" s="13"/>
      <c r="J48" s="13"/>
    </row>
    <row r="49" spans="2:10" x14ac:dyDescent="0.25">
      <c r="B49" s="13"/>
      <c r="C49" s="13"/>
      <c r="D49" s="13"/>
      <c r="E49" s="13"/>
      <c r="F49" s="13"/>
      <c r="G49" s="13"/>
      <c r="H49" s="13"/>
      <c r="I49" s="13"/>
      <c r="J49" s="13"/>
    </row>
    <row r="50" spans="2:10" x14ac:dyDescent="0.25">
      <c r="B50" s="13"/>
      <c r="C50" s="13"/>
      <c r="D50" s="13"/>
      <c r="E50" s="13"/>
      <c r="F50" s="13"/>
      <c r="G50" s="13"/>
      <c r="H50" s="13"/>
      <c r="I50" s="13"/>
      <c r="J50" s="13"/>
    </row>
    <row r="51" spans="2:10" x14ac:dyDescent="0.25">
      <c r="B51" s="13"/>
      <c r="C51" s="13"/>
      <c r="D51" s="13"/>
      <c r="E51" s="13"/>
      <c r="F51" s="13"/>
      <c r="G51" s="13"/>
      <c r="H51" s="13"/>
      <c r="I51" s="13"/>
      <c r="J51" s="13"/>
    </row>
    <row r="52" spans="2:10" x14ac:dyDescent="0.25">
      <c r="B52" s="13"/>
      <c r="C52" s="13"/>
      <c r="D52" s="13"/>
      <c r="E52" s="13"/>
      <c r="F52" s="13"/>
      <c r="G52" s="13"/>
      <c r="H52" s="13"/>
      <c r="I52" s="13"/>
      <c r="J52" s="13"/>
    </row>
    <row r="53" spans="2:10" x14ac:dyDescent="0.25">
      <c r="B53" s="13"/>
      <c r="C53" s="13"/>
      <c r="D53" s="13"/>
      <c r="E53" s="13"/>
      <c r="F53" s="13"/>
      <c r="G53" s="13"/>
      <c r="H53" s="13"/>
      <c r="I53" s="13"/>
      <c r="J53" s="13"/>
    </row>
    <row r="54" spans="2:10" x14ac:dyDescent="0.25">
      <c r="B54" s="13"/>
      <c r="C54" s="13"/>
      <c r="D54" s="13"/>
      <c r="E54" s="13"/>
      <c r="F54" s="13"/>
      <c r="G54" s="13"/>
      <c r="H54" s="13"/>
      <c r="I54" s="13"/>
      <c r="J54" s="13"/>
    </row>
    <row r="55" spans="2:10" x14ac:dyDescent="0.25">
      <c r="B55" s="13"/>
      <c r="C55" s="13"/>
      <c r="D55" s="13"/>
      <c r="E55" s="13"/>
      <c r="F55" s="13"/>
      <c r="G55" s="13"/>
      <c r="H55" s="13"/>
      <c r="I55" s="13"/>
      <c r="J55" s="13"/>
    </row>
    <row r="56" spans="2:10" x14ac:dyDescent="0.25">
      <c r="B56" s="13"/>
      <c r="C56" s="13"/>
      <c r="D56" s="13"/>
      <c r="E56" s="13"/>
      <c r="F56" s="13"/>
      <c r="G56" s="13"/>
      <c r="H56" s="13"/>
      <c r="I56" s="13"/>
      <c r="J56" s="13"/>
    </row>
    <row r="57" spans="2:10" x14ac:dyDescent="0.25">
      <c r="B57" s="13"/>
      <c r="C57" s="13"/>
      <c r="D57" s="13"/>
      <c r="E57" s="13"/>
      <c r="F57" s="13"/>
      <c r="G57" s="13"/>
      <c r="H57" s="13"/>
      <c r="I57" s="13"/>
      <c r="J57" s="13"/>
    </row>
    <row r="58" spans="2:10" x14ac:dyDescent="0.25">
      <c r="B58" s="13"/>
      <c r="C58" s="13"/>
      <c r="D58" s="13"/>
      <c r="E58" s="13"/>
      <c r="F58" s="13"/>
      <c r="G58" s="13"/>
      <c r="H58" s="13"/>
      <c r="I58" s="13"/>
      <c r="J58" s="13"/>
    </row>
    <row r="59" spans="2:10" x14ac:dyDescent="0.25">
      <c r="B59" s="13"/>
      <c r="C59" s="13"/>
      <c r="D59" s="13"/>
      <c r="E59" s="13"/>
      <c r="F59" s="13"/>
      <c r="G59" s="13"/>
      <c r="H59" s="13"/>
      <c r="I59" s="13"/>
      <c r="J59" s="13"/>
    </row>
    <row r="60" spans="2:10" x14ac:dyDescent="0.25">
      <c r="B60" s="13"/>
      <c r="C60" s="13"/>
      <c r="D60" s="13"/>
      <c r="E60" s="13"/>
      <c r="F60" s="13"/>
      <c r="G60" s="13"/>
      <c r="H60" s="13"/>
      <c r="I60" s="13"/>
      <c r="J60" s="13"/>
    </row>
    <row r="61" spans="2:10" x14ac:dyDescent="0.25">
      <c r="B61" s="13"/>
      <c r="C61" s="13"/>
      <c r="D61" s="13"/>
      <c r="E61" s="13"/>
      <c r="F61" s="13"/>
      <c r="G61" s="13"/>
      <c r="H61" s="13"/>
      <c r="I61" s="13"/>
      <c r="J61" s="13"/>
    </row>
    <row r="62" spans="2:10" x14ac:dyDescent="0.25">
      <c r="B62" s="13"/>
      <c r="C62" s="13"/>
      <c r="D62" s="13"/>
      <c r="E62" s="13"/>
      <c r="F62" s="13"/>
      <c r="G62" s="13"/>
      <c r="H62" s="13"/>
      <c r="I62" s="13"/>
      <c r="J62" s="13"/>
    </row>
    <row r="63" spans="2:10" x14ac:dyDescent="0.25">
      <c r="B63" s="13"/>
      <c r="C63" s="13"/>
      <c r="D63" s="13"/>
      <c r="E63" s="13"/>
      <c r="F63" s="13"/>
      <c r="G63" s="13"/>
      <c r="H63" s="13"/>
      <c r="I63" s="13"/>
      <c r="J63" s="13"/>
    </row>
    <row r="64" spans="2:10" x14ac:dyDescent="0.25">
      <c r="B64" s="13"/>
      <c r="C64" s="13"/>
      <c r="D64" s="13"/>
      <c r="E64" s="13"/>
      <c r="F64" s="13"/>
      <c r="G64" s="13"/>
      <c r="H64" s="13"/>
      <c r="I64" s="13"/>
      <c r="J64" s="13"/>
    </row>
    <row r="65" spans="2:10" x14ac:dyDescent="0.25">
      <c r="B65" s="13"/>
      <c r="C65" s="13"/>
      <c r="D65" s="13"/>
      <c r="E65" s="13"/>
      <c r="F65" s="13"/>
      <c r="G65" s="13"/>
      <c r="H65" s="13"/>
      <c r="I65" s="13"/>
      <c r="J65" s="13"/>
    </row>
    <row r="66" spans="2:10" x14ac:dyDescent="0.25">
      <c r="B66" s="13"/>
      <c r="C66" s="13"/>
      <c r="D66" s="13"/>
      <c r="E66" s="13"/>
      <c r="F66" s="13"/>
      <c r="G66" s="13"/>
      <c r="H66" s="13"/>
      <c r="I66" s="13"/>
      <c r="J66" s="13"/>
    </row>
    <row r="67" spans="2:10" x14ac:dyDescent="0.25">
      <c r="B67" s="13"/>
      <c r="C67" s="13"/>
      <c r="D67" s="13"/>
      <c r="E67" s="13"/>
      <c r="F67" s="13"/>
      <c r="G67" s="13"/>
      <c r="H67" s="13"/>
      <c r="I67" s="13"/>
      <c r="J67" s="13"/>
    </row>
    <row r="68" spans="2:10" x14ac:dyDescent="0.25">
      <c r="B68" s="13"/>
      <c r="C68" s="13"/>
      <c r="D68" s="13"/>
      <c r="E68" s="13"/>
      <c r="F68" s="13"/>
      <c r="G68" s="13"/>
      <c r="H68" s="13"/>
      <c r="I68" s="13"/>
      <c r="J68" s="13"/>
    </row>
    <row r="69" spans="2:10" x14ac:dyDescent="0.25">
      <c r="B69" s="13"/>
      <c r="C69" s="13"/>
      <c r="D69" s="13"/>
      <c r="E69" s="13"/>
      <c r="F69" s="13"/>
      <c r="G69" s="13"/>
      <c r="H69" s="13"/>
      <c r="I69" s="13"/>
      <c r="J69" s="13"/>
    </row>
    <row r="70" spans="2:10" x14ac:dyDescent="0.25">
      <c r="B70" s="13"/>
      <c r="C70" s="13"/>
      <c r="D70" s="13"/>
      <c r="E70" s="13"/>
      <c r="F70" s="13"/>
      <c r="G70" s="13"/>
      <c r="H70" s="13"/>
      <c r="I70" s="13"/>
      <c r="J70" s="13"/>
    </row>
    <row r="71" spans="2:10" x14ac:dyDescent="0.25">
      <c r="B71" s="13"/>
      <c r="C71" s="13"/>
      <c r="D71" s="13"/>
      <c r="E71" s="13"/>
      <c r="F71" s="13"/>
      <c r="G71" s="13"/>
      <c r="H71" s="13"/>
      <c r="I71" s="13"/>
      <c r="J71" s="13"/>
    </row>
    <row r="72" spans="2:10" x14ac:dyDescent="0.25">
      <c r="B72" s="13"/>
      <c r="C72" s="13"/>
      <c r="D72" s="13"/>
      <c r="E72" s="13"/>
      <c r="F72" s="13"/>
      <c r="G72" s="13"/>
      <c r="H72" s="13"/>
      <c r="I72" s="13"/>
      <c r="J72" s="13"/>
    </row>
    <row r="73" spans="2:10" x14ac:dyDescent="0.25">
      <c r="B73" s="13"/>
      <c r="C73" s="13"/>
      <c r="D73" s="13"/>
      <c r="E73" s="13"/>
      <c r="F73" s="13"/>
      <c r="G73" s="13"/>
      <c r="H73" s="13"/>
      <c r="I73" s="13"/>
      <c r="J73" s="13"/>
    </row>
    <row r="74" spans="2:10" x14ac:dyDescent="0.25">
      <c r="B74" s="13"/>
      <c r="C74" s="13"/>
      <c r="D74" s="13"/>
      <c r="E74" s="13"/>
      <c r="F74" s="13"/>
      <c r="G74" s="13"/>
      <c r="H74" s="13"/>
      <c r="I74" s="13"/>
      <c r="J74" s="13"/>
    </row>
    <row r="75" spans="2:10" x14ac:dyDescent="0.25">
      <c r="B75" s="13"/>
      <c r="C75" s="13"/>
      <c r="D75" s="13"/>
      <c r="E75" s="13"/>
      <c r="F75" s="13"/>
      <c r="G75" s="13"/>
      <c r="H75" s="13"/>
      <c r="I75" s="13"/>
      <c r="J75" s="13"/>
    </row>
    <row r="76" spans="2:10" x14ac:dyDescent="0.25">
      <c r="B76" s="13"/>
      <c r="C76" s="13"/>
      <c r="D76" s="13"/>
      <c r="E76" s="13"/>
      <c r="F76" s="13"/>
      <c r="G76" s="13"/>
      <c r="H76" s="13"/>
      <c r="I76" s="13"/>
      <c r="J76" s="13"/>
    </row>
    <row r="77" spans="2:10" x14ac:dyDescent="0.25">
      <c r="B77" s="13"/>
      <c r="C77" s="13"/>
      <c r="D77" s="13"/>
      <c r="E77" s="13"/>
      <c r="F77" s="13"/>
      <c r="G77" s="13"/>
      <c r="H77" s="13"/>
      <c r="I77" s="13"/>
      <c r="J77" s="13"/>
    </row>
    <row r="78" spans="2:10" x14ac:dyDescent="0.25">
      <c r="B78" s="13"/>
      <c r="C78" s="13"/>
      <c r="D78" s="13"/>
      <c r="E78" s="13"/>
      <c r="F78" s="13"/>
      <c r="G78" s="13"/>
      <c r="H78" s="13"/>
      <c r="I78" s="13"/>
      <c r="J78" s="13"/>
    </row>
    <row r="79" spans="2:10" x14ac:dyDescent="0.25">
      <c r="B79" s="13"/>
      <c r="C79" s="13"/>
      <c r="D79" s="13"/>
      <c r="E79" s="13"/>
      <c r="F79" s="13"/>
      <c r="G79" s="13"/>
      <c r="H79" s="13"/>
      <c r="I79" s="13"/>
      <c r="J79" s="13"/>
    </row>
    <row r="80" spans="2:10" x14ac:dyDescent="0.25">
      <c r="B80" s="13"/>
      <c r="C80" s="13"/>
      <c r="D80" s="13"/>
      <c r="E80" s="13"/>
      <c r="F80" s="13"/>
      <c r="G80" s="13"/>
      <c r="H80" s="13"/>
      <c r="I80" s="13"/>
      <c r="J80" s="13"/>
    </row>
    <row r="81" spans="2:10" x14ac:dyDescent="0.25">
      <c r="B81" s="13"/>
      <c r="C81" s="13"/>
      <c r="D81" s="13"/>
      <c r="E81" s="13"/>
      <c r="F81" s="13"/>
      <c r="G81" s="13"/>
      <c r="H81" s="13"/>
      <c r="I81" s="13"/>
      <c r="J81" s="13"/>
    </row>
    <row r="82" spans="2:10" x14ac:dyDescent="0.25">
      <c r="B82" s="13"/>
      <c r="C82" s="13"/>
      <c r="D82" s="13"/>
      <c r="E82" s="13"/>
      <c r="F82" s="13"/>
      <c r="G82" s="13"/>
      <c r="H82" s="13"/>
      <c r="I82" s="13"/>
      <c r="J82" s="13"/>
    </row>
    <row r="83" spans="2:10" x14ac:dyDescent="0.25">
      <c r="B83" s="13"/>
      <c r="C83" s="13"/>
      <c r="D83" s="13"/>
      <c r="E83" s="13"/>
      <c r="F83" s="13"/>
      <c r="G83" s="13"/>
      <c r="H83" s="13"/>
      <c r="I83" s="13"/>
      <c r="J83" s="13"/>
    </row>
    <row r="84" spans="2:10" x14ac:dyDescent="0.25">
      <c r="B84" s="13"/>
      <c r="C84" s="13"/>
      <c r="D84" s="13"/>
      <c r="E84" s="13"/>
      <c r="F84" s="13"/>
      <c r="G84" s="13"/>
      <c r="H84" s="13"/>
      <c r="I84" s="13"/>
      <c r="J84" s="13"/>
    </row>
    <row r="85" spans="2:10" x14ac:dyDescent="0.25">
      <c r="B85" s="13"/>
      <c r="C85" s="13"/>
      <c r="D85" s="13"/>
      <c r="E85" s="13"/>
      <c r="F85" s="13"/>
      <c r="G85" s="13"/>
      <c r="H85" s="13"/>
      <c r="I85" s="13"/>
      <c r="J85" s="13"/>
    </row>
    <row r="86" spans="2:10" x14ac:dyDescent="0.25">
      <c r="B86" s="13"/>
      <c r="C86" s="13"/>
      <c r="D86" s="13"/>
      <c r="E86" s="13"/>
      <c r="F86" s="13"/>
      <c r="G86" s="13"/>
      <c r="H86" s="13"/>
      <c r="I86" s="13"/>
      <c r="J86" s="13"/>
    </row>
    <row r="87" spans="2:10" x14ac:dyDescent="0.25">
      <c r="B87" s="13"/>
      <c r="C87" s="13"/>
      <c r="D87" s="13"/>
      <c r="E87" s="13"/>
      <c r="F87" s="13"/>
      <c r="G87" s="13"/>
      <c r="H87" s="13"/>
      <c r="I87" s="13"/>
      <c r="J87" s="13"/>
    </row>
    <row r="88" spans="2:10" x14ac:dyDescent="0.25">
      <c r="B88" s="13"/>
      <c r="C88" s="13"/>
      <c r="D88" s="13"/>
      <c r="E88" s="13"/>
      <c r="F88" s="13"/>
      <c r="G88" s="13"/>
      <c r="H88" s="13"/>
      <c r="I88" s="13"/>
      <c r="J88" s="13"/>
    </row>
    <row r="89" spans="2:10" x14ac:dyDescent="0.25">
      <c r="B89" s="13"/>
      <c r="C89" s="13"/>
      <c r="D89" s="13"/>
      <c r="E89" s="13"/>
      <c r="F89" s="13"/>
      <c r="G89" s="13"/>
      <c r="H89" s="13"/>
      <c r="I89" s="13"/>
      <c r="J89" s="13"/>
    </row>
    <row r="90" spans="2:10" x14ac:dyDescent="0.25">
      <c r="B90" s="13"/>
      <c r="C90" s="13"/>
      <c r="D90" s="13"/>
      <c r="E90" s="13"/>
      <c r="F90" s="13"/>
      <c r="G90" s="13"/>
      <c r="H90" s="13"/>
      <c r="I90" s="13"/>
      <c r="J90" s="13"/>
    </row>
    <row r="91" spans="2:10" x14ac:dyDescent="0.25">
      <c r="B91" s="13"/>
      <c r="C91" s="13"/>
      <c r="D91" s="13"/>
      <c r="E91" s="13"/>
      <c r="F91" s="13"/>
      <c r="G91" s="13"/>
      <c r="H91" s="13"/>
      <c r="I91" s="13"/>
      <c r="J91" s="13"/>
    </row>
    <row r="92" spans="2:10" x14ac:dyDescent="0.25">
      <c r="B92" s="13"/>
      <c r="C92" s="13"/>
      <c r="D92" s="13"/>
      <c r="E92" s="13"/>
      <c r="F92" s="13"/>
      <c r="G92" s="13"/>
      <c r="H92" s="13"/>
      <c r="I92" s="13"/>
      <c r="J92" s="13"/>
    </row>
    <row r="93" spans="2:10" x14ac:dyDescent="0.25">
      <c r="B93" s="13"/>
      <c r="C93" s="13"/>
      <c r="D93" s="13"/>
      <c r="E93" s="13"/>
      <c r="F93" s="13"/>
      <c r="G93" s="13"/>
      <c r="H93" s="13"/>
      <c r="I93" s="13"/>
      <c r="J93" s="13"/>
    </row>
    <row r="94" spans="2:10" x14ac:dyDescent="0.25">
      <c r="B94" s="13"/>
      <c r="C94" s="13"/>
      <c r="D94" s="13"/>
      <c r="E94" s="13"/>
      <c r="F94" s="13"/>
      <c r="G94" s="13"/>
      <c r="H94" s="13"/>
      <c r="I94" s="13"/>
      <c r="J94" s="13"/>
    </row>
    <row r="95" spans="2:10" x14ac:dyDescent="0.25">
      <c r="B95" s="13"/>
      <c r="C95" s="13"/>
      <c r="D95" s="13"/>
      <c r="E95" s="13"/>
      <c r="F95" s="13"/>
      <c r="G95" s="13"/>
      <c r="H95" s="13"/>
      <c r="I95" s="13"/>
      <c r="J95" s="13"/>
    </row>
    <row r="96" spans="2:10" x14ac:dyDescent="0.25">
      <c r="B96" s="13"/>
      <c r="C96" s="13"/>
      <c r="D96" s="13"/>
      <c r="E96" s="13"/>
      <c r="F96" s="13"/>
      <c r="G96" s="13"/>
      <c r="H96" s="13"/>
      <c r="I96" s="13"/>
      <c r="J96" s="13"/>
    </row>
    <row r="97" spans="2:10" x14ac:dyDescent="0.25">
      <c r="B97" s="13"/>
      <c r="C97" s="13"/>
      <c r="D97" s="13"/>
      <c r="E97" s="13"/>
      <c r="F97" s="13"/>
      <c r="G97" s="13"/>
      <c r="H97" s="13"/>
      <c r="I97" s="13"/>
      <c r="J97" s="13"/>
    </row>
    <row r="98" spans="2:10" x14ac:dyDescent="0.25">
      <c r="B98" s="13"/>
      <c r="C98" s="13"/>
      <c r="D98" s="13"/>
      <c r="E98" s="13"/>
      <c r="F98" s="13"/>
      <c r="G98" s="13"/>
      <c r="H98" s="13"/>
      <c r="I98" s="13"/>
      <c r="J98" s="13"/>
    </row>
    <row r="99" spans="2:10" x14ac:dyDescent="0.25">
      <c r="B99" s="13"/>
      <c r="C99" s="13"/>
      <c r="D99" s="13"/>
      <c r="E99" s="13"/>
      <c r="F99" s="13"/>
      <c r="G99" s="13"/>
      <c r="H99" s="13"/>
      <c r="I99" s="13"/>
      <c r="J99" s="13"/>
    </row>
    <row r="100" spans="2:10" x14ac:dyDescent="0.25"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2:10" x14ac:dyDescent="0.25"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2:10" x14ac:dyDescent="0.25"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2:10" x14ac:dyDescent="0.25"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2:10" x14ac:dyDescent="0.25"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2:10" x14ac:dyDescent="0.25"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2:10" x14ac:dyDescent="0.25"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2:10" x14ac:dyDescent="0.25"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2:10" x14ac:dyDescent="0.25">
      <c r="B108" s="13"/>
      <c r="C108" s="13"/>
      <c r="D108" s="13"/>
      <c r="E108" s="13"/>
      <c r="F108" s="13"/>
      <c r="G108" s="13"/>
      <c r="H108" s="13"/>
      <c r="I108" s="13"/>
      <c r="J108" s="1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7169" r:id="rId4">
          <objectPr defaultSize="0" autoPict="0" r:id="rId5">
            <anchor moveWithCells="1">
              <from>
                <xdr:col>0</xdr:col>
                <xdr:colOff>114300</xdr:colOff>
                <xdr:row>12</xdr:row>
                <xdr:rowOff>76200</xdr:rowOff>
              </from>
              <to>
                <xdr:col>5</xdr:col>
                <xdr:colOff>514350</xdr:colOff>
                <xdr:row>21</xdr:row>
                <xdr:rowOff>114300</xdr:rowOff>
              </to>
            </anchor>
          </objectPr>
        </oleObject>
      </mc:Choice>
      <mc:Fallback>
        <oleObject progId="Word.Document.12" shapeId="716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workbookViewId="0">
      <selection activeCell="A2" sqref="A2"/>
    </sheetView>
  </sheetViews>
  <sheetFormatPr baseColWidth="10" defaultRowHeight="12.75" x14ac:dyDescent="0.2"/>
  <cols>
    <col min="1" max="1" width="13.42578125" style="18" customWidth="1"/>
    <col min="2" max="2" width="7.7109375" style="18" customWidth="1"/>
    <col min="3" max="3" width="6.42578125" style="18" customWidth="1"/>
    <col min="4" max="4" width="7.85546875" style="18" customWidth="1"/>
    <col min="5" max="5" width="4.7109375" style="18" customWidth="1"/>
    <col min="6" max="6" width="6.42578125" style="18" customWidth="1"/>
    <col min="7" max="7" width="5.5703125" style="18" customWidth="1"/>
    <col min="8" max="8" width="2" style="18" customWidth="1"/>
    <col min="9" max="9" width="5" style="18" customWidth="1"/>
    <col min="10" max="10" width="6.42578125" style="18" customWidth="1"/>
    <col min="11" max="11" width="5.28515625" style="18" customWidth="1"/>
    <col min="12" max="12" width="7.7109375" style="18" customWidth="1"/>
    <col min="13" max="13" width="7" style="18" customWidth="1"/>
    <col min="14" max="256" width="11.42578125" style="18"/>
    <col min="257" max="257" width="13.42578125" style="18" customWidth="1"/>
    <col min="258" max="258" width="7.7109375" style="18" customWidth="1"/>
    <col min="259" max="259" width="6.42578125" style="18" customWidth="1"/>
    <col min="260" max="260" width="7.85546875" style="18" customWidth="1"/>
    <col min="261" max="261" width="4.7109375" style="18" customWidth="1"/>
    <col min="262" max="262" width="6.42578125" style="18" customWidth="1"/>
    <col min="263" max="263" width="5.5703125" style="18" customWidth="1"/>
    <col min="264" max="264" width="2" style="18" customWidth="1"/>
    <col min="265" max="265" width="5" style="18" customWidth="1"/>
    <col min="266" max="266" width="6.42578125" style="18" customWidth="1"/>
    <col min="267" max="267" width="5.28515625" style="18" customWidth="1"/>
    <col min="268" max="268" width="7.7109375" style="18" customWidth="1"/>
    <col min="269" max="269" width="7" style="18" customWidth="1"/>
    <col min="270" max="512" width="11.42578125" style="18"/>
    <col min="513" max="513" width="13.42578125" style="18" customWidth="1"/>
    <col min="514" max="514" width="7.7109375" style="18" customWidth="1"/>
    <col min="515" max="515" width="6.42578125" style="18" customWidth="1"/>
    <col min="516" max="516" width="7.85546875" style="18" customWidth="1"/>
    <col min="517" max="517" width="4.7109375" style="18" customWidth="1"/>
    <col min="518" max="518" width="6.42578125" style="18" customWidth="1"/>
    <col min="519" max="519" width="5.5703125" style="18" customWidth="1"/>
    <col min="520" max="520" width="2" style="18" customWidth="1"/>
    <col min="521" max="521" width="5" style="18" customWidth="1"/>
    <col min="522" max="522" width="6.42578125" style="18" customWidth="1"/>
    <col min="523" max="523" width="5.28515625" style="18" customWidth="1"/>
    <col min="524" max="524" width="7.7109375" style="18" customWidth="1"/>
    <col min="525" max="525" width="7" style="18" customWidth="1"/>
    <col min="526" max="768" width="11.42578125" style="18"/>
    <col min="769" max="769" width="13.42578125" style="18" customWidth="1"/>
    <col min="770" max="770" width="7.7109375" style="18" customWidth="1"/>
    <col min="771" max="771" width="6.42578125" style="18" customWidth="1"/>
    <col min="772" max="772" width="7.85546875" style="18" customWidth="1"/>
    <col min="773" max="773" width="4.7109375" style="18" customWidth="1"/>
    <col min="774" max="774" width="6.42578125" style="18" customWidth="1"/>
    <col min="775" max="775" width="5.5703125" style="18" customWidth="1"/>
    <col min="776" max="776" width="2" style="18" customWidth="1"/>
    <col min="777" max="777" width="5" style="18" customWidth="1"/>
    <col min="778" max="778" width="6.42578125" style="18" customWidth="1"/>
    <col min="779" max="779" width="5.28515625" style="18" customWidth="1"/>
    <col min="780" max="780" width="7.7109375" style="18" customWidth="1"/>
    <col min="781" max="781" width="7" style="18" customWidth="1"/>
    <col min="782" max="1024" width="11.42578125" style="18"/>
    <col min="1025" max="1025" width="13.42578125" style="18" customWidth="1"/>
    <col min="1026" max="1026" width="7.7109375" style="18" customWidth="1"/>
    <col min="1027" max="1027" width="6.42578125" style="18" customWidth="1"/>
    <col min="1028" max="1028" width="7.85546875" style="18" customWidth="1"/>
    <col min="1029" max="1029" width="4.7109375" style="18" customWidth="1"/>
    <col min="1030" max="1030" width="6.42578125" style="18" customWidth="1"/>
    <col min="1031" max="1031" width="5.5703125" style="18" customWidth="1"/>
    <col min="1032" max="1032" width="2" style="18" customWidth="1"/>
    <col min="1033" max="1033" width="5" style="18" customWidth="1"/>
    <col min="1034" max="1034" width="6.42578125" style="18" customWidth="1"/>
    <col min="1035" max="1035" width="5.28515625" style="18" customWidth="1"/>
    <col min="1036" max="1036" width="7.7109375" style="18" customWidth="1"/>
    <col min="1037" max="1037" width="7" style="18" customWidth="1"/>
    <col min="1038" max="1280" width="11.42578125" style="18"/>
    <col min="1281" max="1281" width="13.42578125" style="18" customWidth="1"/>
    <col min="1282" max="1282" width="7.7109375" style="18" customWidth="1"/>
    <col min="1283" max="1283" width="6.42578125" style="18" customWidth="1"/>
    <col min="1284" max="1284" width="7.85546875" style="18" customWidth="1"/>
    <col min="1285" max="1285" width="4.7109375" style="18" customWidth="1"/>
    <col min="1286" max="1286" width="6.42578125" style="18" customWidth="1"/>
    <col min="1287" max="1287" width="5.5703125" style="18" customWidth="1"/>
    <col min="1288" max="1288" width="2" style="18" customWidth="1"/>
    <col min="1289" max="1289" width="5" style="18" customWidth="1"/>
    <col min="1290" max="1290" width="6.42578125" style="18" customWidth="1"/>
    <col min="1291" max="1291" width="5.28515625" style="18" customWidth="1"/>
    <col min="1292" max="1292" width="7.7109375" style="18" customWidth="1"/>
    <col min="1293" max="1293" width="7" style="18" customWidth="1"/>
    <col min="1294" max="1536" width="11.42578125" style="18"/>
    <col min="1537" max="1537" width="13.42578125" style="18" customWidth="1"/>
    <col min="1538" max="1538" width="7.7109375" style="18" customWidth="1"/>
    <col min="1539" max="1539" width="6.42578125" style="18" customWidth="1"/>
    <col min="1540" max="1540" width="7.85546875" style="18" customWidth="1"/>
    <col min="1541" max="1541" width="4.7109375" style="18" customWidth="1"/>
    <col min="1542" max="1542" width="6.42578125" style="18" customWidth="1"/>
    <col min="1543" max="1543" width="5.5703125" style="18" customWidth="1"/>
    <col min="1544" max="1544" width="2" style="18" customWidth="1"/>
    <col min="1545" max="1545" width="5" style="18" customWidth="1"/>
    <col min="1546" max="1546" width="6.42578125" style="18" customWidth="1"/>
    <col min="1547" max="1547" width="5.28515625" style="18" customWidth="1"/>
    <col min="1548" max="1548" width="7.7109375" style="18" customWidth="1"/>
    <col min="1549" max="1549" width="7" style="18" customWidth="1"/>
    <col min="1550" max="1792" width="11.42578125" style="18"/>
    <col min="1793" max="1793" width="13.42578125" style="18" customWidth="1"/>
    <col min="1794" max="1794" width="7.7109375" style="18" customWidth="1"/>
    <col min="1795" max="1795" width="6.42578125" style="18" customWidth="1"/>
    <col min="1796" max="1796" width="7.85546875" style="18" customWidth="1"/>
    <col min="1797" max="1797" width="4.7109375" style="18" customWidth="1"/>
    <col min="1798" max="1798" width="6.42578125" style="18" customWidth="1"/>
    <col min="1799" max="1799" width="5.5703125" style="18" customWidth="1"/>
    <col min="1800" max="1800" width="2" style="18" customWidth="1"/>
    <col min="1801" max="1801" width="5" style="18" customWidth="1"/>
    <col min="1802" max="1802" width="6.42578125" style="18" customWidth="1"/>
    <col min="1803" max="1803" width="5.28515625" style="18" customWidth="1"/>
    <col min="1804" max="1804" width="7.7109375" style="18" customWidth="1"/>
    <col min="1805" max="1805" width="7" style="18" customWidth="1"/>
    <col min="1806" max="2048" width="11.42578125" style="18"/>
    <col min="2049" max="2049" width="13.42578125" style="18" customWidth="1"/>
    <col min="2050" max="2050" width="7.7109375" style="18" customWidth="1"/>
    <col min="2051" max="2051" width="6.42578125" style="18" customWidth="1"/>
    <col min="2052" max="2052" width="7.85546875" style="18" customWidth="1"/>
    <col min="2053" max="2053" width="4.7109375" style="18" customWidth="1"/>
    <col min="2054" max="2054" width="6.42578125" style="18" customWidth="1"/>
    <col min="2055" max="2055" width="5.5703125" style="18" customWidth="1"/>
    <col min="2056" max="2056" width="2" style="18" customWidth="1"/>
    <col min="2057" max="2057" width="5" style="18" customWidth="1"/>
    <col min="2058" max="2058" width="6.42578125" style="18" customWidth="1"/>
    <col min="2059" max="2059" width="5.28515625" style="18" customWidth="1"/>
    <col min="2060" max="2060" width="7.7109375" style="18" customWidth="1"/>
    <col min="2061" max="2061" width="7" style="18" customWidth="1"/>
    <col min="2062" max="2304" width="11.42578125" style="18"/>
    <col min="2305" max="2305" width="13.42578125" style="18" customWidth="1"/>
    <col min="2306" max="2306" width="7.7109375" style="18" customWidth="1"/>
    <col min="2307" max="2307" width="6.42578125" style="18" customWidth="1"/>
    <col min="2308" max="2308" width="7.85546875" style="18" customWidth="1"/>
    <col min="2309" max="2309" width="4.7109375" style="18" customWidth="1"/>
    <col min="2310" max="2310" width="6.42578125" style="18" customWidth="1"/>
    <col min="2311" max="2311" width="5.5703125" style="18" customWidth="1"/>
    <col min="2312" max="2312" width="2" style="18" customWidth="1"/>
    <col min="2313" max="2313" width="5" style="18" customWidth="1"/>
    <col min="2314" max="2314" width="6.42578125" style="18" customWidth="1"/>
    <col min="2315" max="2315" width="5.28515625" style="18" customWidth="1"/>
    <col min="2316" max="2316" width="7.7109375" style="18" customWidth="1"/>
    <col min="2317" max="2317" width="7" style="18" customWidth="1"/>
    <col min="2318" max="2560" width="11.42578125" style="18"/>
    <col min="2561" max="2561" width="13.42578125" style="18" customWidth="1"/>
    <col min="2562" max="2562" width="7.7109375" style="18" customWidth="1"/>
    <col min="2563" max="2563" width="6.42578125" style="18" customWidth="1"/>
    <col min="2564" max="2564" width="7.85546875" style="18" customWidth="1"/>
    <col min="2565" max="2565" width="4.7109375" style="18" customWidth="1"/>
    <col min="2566" max="2566" width="6.42578125" style="18" customWidth="1"/>
    <col min="2567" max="2567" width="5.5703125" style="18" customWidth="1"/>
    <col min="2568" max="2568" width="2" style="18" customWidth="1"/>
    <col min="2569" max="2569" width="5" style="18" customWidth="1"/>
    <col min="2570" max="2570" width="6.42578125" style="18" customWidth="1"/>
    <col min="2571" max="2571" width="5.28515625" style="18" customWidth="1"/>
    <col min="2572" max="2572" width="7.7109375" style="18" customWidth="1"/>
    <col min="2573" max="2573" width="7" style="18" customWidth="1"/>
    <col min="2574" max="2816" width="11.42578125" style="18"/>
    <col min="2817" max="2817" width="13.42578125" style="18" customWidth="1"/>
    <col min="2818" max="2818" width="7.7109375" style="18" customWidth="1"/>
    <col min="2819" max="2819" width="6.42578125" style="18" customWidth="1"/>
    <col min="2820" max="2820" width="7.85546875" style="18" customWidth="1"/>
    <col min="2821" max="2821" width="4.7109375" style="18" customWidth="1"/>
    <col min="2822" max="2822" width="6.42578125" style="18" customWidth="1"/>
    <col min="2823" max="2823" width="5.5703125" style="18" customWidth="1"/>
    <col min="2824" max="2824" width="2" style="18" customWidth="1"/>
    <col min="2825" max="2825" width="5" style="18" customWidth="1"/>
    <col min="2826" max="2826" width="6.42578125" style="18" customWidth="1"/>
    <col min="2827" max="2827" width="5.28515625" style="18" customWidth="1"/>
    <col min="2828" max="2828" width="7.7109375" style="18" customWidth="1"/>
    <col min="2829" max="2829" width="7" style="18" customWidth="1"/>
    <col min="2830" max="3072" width="11.42578125" style="18"/>
    <col min="3073" max="3073" width="13.42578125" style="18" customWidth="1"/>
    <col min="3074" max="3074" width="7.7109375" style="18" customWidth="1"/>
    <col min="3075" max="3075" width="6.42578125" style="18" customWidth="1"/>
    <col min="3076" max="3076" width="7.85546875" style="18" customWidth="1"/>
    <col min="3077" max="3077" width="4.7109375" style="18" customWidth="1"/>
    <col min="3078" max="3078" width="6.42578125" style="18" customWidth="1"/>
    <col min="3079" max="3079" width="5.5703125" style="18" customWidth="1"/>
    <col min="3080" max="3080" width="2" style="18" customWidth="1"/>
    <col min="3081" max="3081" width="5" style="18" customWidth="1"/>
    <col min="3082" max="3082" width="6.42578125" style="18" customWidth="1"/>
    <col min="3083" max="3083" width="5.28515625" style="18" customWidth="1"/>
    <col min="3084" max="3084" width="7.7109375" style="18" customWidth="1"/>
    <col min="3085" max="3085" width="7" style="18" customWidth="1"/>
    <col min="3086" max="3328" width="11.42578125" style="18"/>
    <col min="3329" max="3329" width="13.42578125" style="18" customWidth="1"/>
    <col min="3330" max="3330" width="7.7109375" style="18" customWidth="1"/>
    <col min="3331" max="3331" width="6.42578125" style="18" customWidth="1"/>
    <col min="3332" max="3332" width="7.85546875" style="18" customWidth="1"/>
    <col min="3333" max="3333" width="4.7109375" style="18" customWidth="1"/>
    <col min="3334" max="3334" width="6.42578125" style="18" customWidth="1"/>
    <col min="3335" max="3335" width="5.5703125" style="18" customWidth="1"/>
    <col min="3336" max="3336" width="2" style="18" customWidth="1"/>
    <col min="3337" max="3337" width="5" style="18" customWidth="1"/>
    <col min="3338" max="3338" width="6.42578125" style="18" customWidth="1"/>
    <col min="3339" max="3339" width="5.28515625" style="18" customWidth="1"/>
    <col min="3340" max="3340" width="7.7109375" style="18" customWidth="1"/>
    <col min="3341" max="3341" width="7" style="18" customWidth="1"/>
    <col min="3342" max="3584" width="11.42578125" style="18"/>
    <col min="3585" max="3585" width="13.42578125" style="18" customWidth="1"/>
    <col min="3586" max="3586" width="7.7109375" style="18" customWidth="1"/>
    <col min="3587" max="3587" width="6.42578125" style="18" customWidth="1"/>
    <col min="3588" max="3588" width="7.85546875" style="18" customWidth="1"/>
    <col min="3589" max="3589" width="4.7109375" style="18" customWidth="1"/>
    <col min="3590" max="3590" width="6.42578125" style="18" customWidth="1"/>
    <col min="3591" max="3591" width="5.5703125" style="18" customWidth="1"/>
    <col min="3592" max="3592" width="2" style="18" customWidth="1"/>
    <col min="3593" max="3593" width="5" style="18" customWidth="1"/>
    <col min="3594" max="3594" width="6.42578125" style="18" customWidth="1"/>
    <col min="3595" max="3595" width="5.28515625" style="18" customWidth="1"/>
    <col min="3596" max="3596" width="7.7109375" style="18" customWidth="1"/>
    <col min="3597" max="3597" width="7" style="18" customWidth="1"/>
    <col min="3598" max="3840" width="11.42578125" style="18"/>
    <col min="3841" max="3841" width="13.42578125" style="18" customWidth="1"/>
    <col min="3842" max="3842" width="7.7109375" style="18" customWidth="1"/>
    <col min="3843" max="3843" width="6.42578125" style="18" customWidth="1"/>
    <col min="3844" max="3844" width="7.85546875" style="18" customWidth="1"/>
    <col min="3845" max="3845" width="4.7109375" style="18" customWidth="1"/>
    <col min="3846" max="3846" width="6.42578125" style="18" customWidth="1"/>
    <col min="3847" max="3847" width="5.5703125" style="18" customWidth="1"/>
    <col min="3848" max="3848" width="2" style="18" customWidth="1"/>
    <col min="3849" max="3849" width="5" style="18" customWidth="1"/>
    <col min="3850" max="3850" width="6.42578125" style="18" customWidth="1"/>
    <col min="3851" max="3851" width="5.28515625" style="18" customWidth="1"/>
    <col min="3852" max="3852" width="7.7109375" style="18" customWidth="1"/>
    <col min="3853" max="3853" width="7" style="18" customWidth="1"/>
    <col min="3854" max="4096" width="11.42578125" style="18"/>
    <col min="4097" max="4097" width="13.42578125" style="18" customWidth="1"/>
    <col min="4098" max="4098" width="7.7109375" style="18" customWidth="1"/>
    <col min="4099" max="4099" width="6.42578125" style="18" customWidth="1"/>
    <col min="4100" max="4100" width="7.85546875" style="18" customWidth="1"/>
    <col min="4101" max="4101" width="4.7109375" style="18" customWidth="1"/>
    <col min="4102" max="4102" width="6.42578125" style="18" customWidth="1"/>
    <col min="4103" max="4103" width="5.5703125" style="18" customWidth="1"/>
    <col min="4104" max="4104" width="2" style="18" customWidth="1"/>
    <col min="4105" max="4105" width="5" style="18" customWidth="1"/>
    <col min="4106" max="4106" width="6.42578125" style="18" customWidth="1"/>
    <col min="4107" max="4107" width="5.28515625" style="18" customWidth="1"/>
    <col min="4108" max="4108" width="7.7109375" style="18" customWidth="1"/>
    <col min="4109" max="4109" width="7" style="18" customWidth="1"/>
    <col min="4110" max="4352" width="11.42578125" style="18"/>
    <col min="4353" max="4353" width="13.42578125" style="18" customWidth="1"/>
    <col min="4354" max="4354" width="7.7109375" style="18" customWidth="1"/>
    <col min="4355" max="4355" width="6.42578125" style="18" customWidth="1"/>
    <col min="4356" max="4356" width="7.85546875" style="18" customWidth="1"/>
    <col min="4357" max="4357" width="4.7109375" style="18" customWidth="1"/>
    <col min="4358" max="4358" width="6.42578125" style="18" customWidth="1"/>
    <col min="4359" max="4359" width="5.5703125" style="18" customWidth="1"/>
    <col min="4360" max="4360" width="2" style="18" customWidth="1"/>
    <col min="4361" max="4361" width="5" style="18" customWidth="1"/>
    <col min="4362" max="4362" width="6.42578125" style="18" customWidth="1"/>
    <col min="4363" max="4363" width="5.28515625" style="18" customWidth="1"/>
    <col min="4364" max="4364" width="7.7109375" style="18" customWidth="1"/>
    <col min="4365" max="4365" width="7" style="18" customWidth="1"/>
    <col min="4366" max="4608" width="11.42578125" style="18"/>
    <col min="4609" max="4609" width="13.42578125" style="18" customWidth="1"/>
    <col min="4610" max="4610" width="7.7109375" style="18" customWidth="1"/>
    <col min="4611" max="4611" width="6.42578125" style="18" customWidth="1"/>
    <col min="4612" max="4612" width="7.85546875" style="18" customWidth="1"/>
    <col min="4613" max="4613" width="4.7109375" style="18" customWidth="1"/>
    <col min="4614" max="4614" width="6.42578125" style="18" customWidth="1"/>
    <col min="4615" max="4615" width="5.5703125" style="18" customWidth="1"/>
    <col min="4616" max="4616" width="2" style="18" customWidth="1"/>
    <col min="4617" max="4617" width="5" style="18" customWidth="1"/>
    <col min="4618" max="4618" width="6.42578125" style="18" customWidth="1"/>
    <col min="4619" max="4619" width="5.28515625" style="18" customWidth="1"/>
    <col min="4620" max="4620" width="7.7109375" style="18" customWidth="1"/>
    <col min="4621" max="4621" width="7" style="18" customWidth="1"/>
    <col min="4622" max="4864" width="11.42578125" style="18"/>
    <col min="4865" max="4865" width="13.42578125" style="18" customWidth="1"/>
    <col min="4866" max="4866" width="7.7109375" style="18" customWidth="1"/>
    <col min="4867" max="4867" width="6.42578125" style="18" customWidth="1"/>
    <col min="4868" max="4868" width="7.85546875" style="18" customWidth="1"/>
    <col min="4869" max="4869" width="4.7109375" style="18" customWidth="1"/>
    <col min="4870" max="4870" width="6.42578125" style="18" customWidth="1"/>
    <col min="4871" max="4871" width="5.5703125" style="18" customWidth="1"/>
    <col min="4872" max="4872" width="2" style="18" customWidth="1"/>
    <col min="4873" max="4873" width="5" style="18" customWidth="1"/>
    <col min="4874" max="4874" width="6.42578125" style="18" customWidth="1"/>
    <col min="4875" max="4875" width="5.28515625" style="18" customWidth="1"/>
    <col min="4876" max="4876" width="7.7109375" style="18" customWidth="1"/>
    <col min="4877" max="4877" width="7" style="18" customWidth="1"/>
    <col min="4878" max="5120" width="11.42578125" style="18"/>
    <col min="5121" max="5121" width="13.42578125" style="18" customWidth="1"/>
    <col min="5122" max="5122" width="7.7109375" style="18" customWidth="1"/>
    <col min="5123" max="5123" width="6.42578125" style="18" customWidth="1"/>
    <col min="5124" max="5124" width="7.85546875" style="18" customWidth="1"/>
    <col min="5125" max="5125" width="4.7109375" style="18" customWidth="1"/>
    <col min="5126" max="5126" width="6.42578125" style="18" customWidth="1"/>
    <col min="5127" max="5127" width="5.5703125" style="18" customWidth="1"/>
    <col min="5128" max="5128" width="2" style="18" customWidth="1"/>
    <col min="5129" max="5129" width="5" style="18" customWidth="1"/>
    <col min="5130" max="5130" width="6.42578125" style="18" customWidth="1"/>
    <col min="5131" max="5131" width="5.28515625" style="18" customWidth="1"/>
    <col min="5132" max="5132" width="7.7109375" style="18" customWidth="1"/>
    <col min="5133" max="5133" width="7" style="18" customWidth="1"/>
    <col min="5134" max="5376" width="11.42578125" style="18"/>
    <col min="5377" max="5377" width="13.42578125" style="18" customWidth="1"/>
    <col min="5378" max="5378" width="7.7109375" style="18" customWidth="1"/>
    <col min="5379" max="5379" width="6.42578125" style="18" customWidth="1"/>
    <col min="5380" max="5380" width="7.85546875" style="18" customWidth="1"/>
    <col min="5381" max="5381" width="4.7109375" style="18" customWidth="1"/>
    <col min="5382" max="5382" width="6.42578125" style="18" customWidth="1"/>
    <col min="5383" max="5383" width="5.5703125" style="18" customWidth="1"/>
    <col min="5384" max="5384" width="2" style="18" customWidth="1"/>
    <col min="5385" max="5385" width="5" style="18" customWidth="1"/>
    <col min="5386" max="5386" width="6.42578125" style="18" customWidth="1"/>
    <col min="5387" max="5387" width="5.28515625" style="18" customWidth="1"/>
    <col min="5388" max="5388" width="7.7109375" style="18" customWidth="1"/>
    <col min="5389" max="5389" width="7" style="18" customWidth="1"/>
    <col min="5390" max="5632" width="11.42578125" style="18"/>
    <col min="5633" max="5633" width="13.42578125" style="18" customWidth="1"/>
    <col min="5634" max="5634" width="7.7109375" style="18" customWidth="1"/>
    <col min="5635" max="5635" width="6.42578125" style="18" customWidth="1"/>
    <col min="5636" max="5636" width="7.85546875" style="18" customWidth="1"/>
    <col min="5637" max="5637" width="4.7109375" style="18" customWidth="1"/>
    <col min="5638" max="5638" width="6.42578125" style="18" customWidth="1"/>
    <col min="5639" max="5639" width="5.5703125" style="18" customWidth="1"/>
    <col min="5640" max="5640" width="2" style="18" customWidth="1"/>
    <col min="5641" max="5641" width="5" style="18" customWidth="1"/>
    <col min="5642" max="5642" width="6.42578125" style="18" customWidth="1"/>
    <col min="5643" max="5643" width="5.28515625" style="18" customWidth="1"/>
    <col min="5644" max="5644" width="7.7109375" style="18" customWidth="1"/>
    <col min="5645" max="5645" width="7" style="18" customWidth="1"/>
    <col min="5646" max="5888" width="11.42578125" style="18"/>
    <col min="5889" max="5889" width="13.42578125" style="18" customWidth="1"/>
    <col min="5890" max="5890" width="7.7109375" style="18" customWidth="1"/>
    <col min="5891" max="5891" width="6.42578125" style="18" customWidth="1"/>
    <col min="5892" max="5892" width="7.85546875" style="18" customWidth="1"/>
    <col min="5893" max="5893" width="4.7109375" style="18" customWidth="1"/>
    <col min="5894" max="5894" width="6.42578125" style="18" customWidth="1"/>
    <col min="5895" max="5895" width="5.5703125" style="18" customWidth="1"/>
    <col min="5896" max="5896" width="2" style="18" customWidth="1"/>
    <col min="5897" max="5897" width="5" style="18" customWidth="1"/>
    <col min="5898" max="5898" width="6.42578125" style="18" customWidth="1"/>
    <col min="5899" max="5899" width="5.28515625" style="18" customWidth="1"/>
    <col min="5900" max="5900" width="7.7109375" style="18" customWidth="1"/>
    <col min="5901" max="5901" width="7" style="18" customWidth="1"/>
    <col min="5902" max="6144" width="11.42578125" style="18"/>
    <col min="6145" max="6145" width="13.42578125" style="18" customWidth="1"/>
    <col min="6146" max="6146" width="7.7109375" style="18" customWidth="1"/>
    <col min="6147" max="6147" width="6.42578125" style="18" customWidth="1"/>
    <col min="6148" max="6148" width="7.85546875" style="18" customWidth="1"/>
    <col min="6149" max="6149" width="4.7109375" style="18" customWidth="1"/>
    <col min="6150" max="6150" width="6.42578125" style="18" customWidth="1"/>
    <col min="6151" max="6151" width="5.5703125" style="18" customWidth="1"/>
    <col min="6152" max="6152" width="2" style="18" customWidth="1"/>
    <col min="6153" max="6153" width="5" style="18" customWidth="1"/>
    <col min="6154" max="6154" width="6.42578125" style="18" customWidth="1"/>
    <col min="6155" max="6155" width="5.28515625" style="18" customWidth="1"/>
    <col min="6156" max="6156" width="7.7109375" style="18" customWidth="1"/>
    <col min="6157" max="6157" width="7" style="18" customWidth="1"/>
    <col min="6158" max="6400" width="11.42578125" style="18"/>
    <col min="6401" max="6401" width="13.42578125" style="18" customWidth="1"/>
    <col min="6402" max="6402" width="7.7109375" style="18" customWidth="1"/>
    <col min="6403" max="6403" width="6.42578125" style="18" customWidth="1"/>
    <col min="6404" max="6404" width="7.85546875" style="18" customWidth="1"/>
    <col min="6405" max="6405" width="4.7109375" style="18" customWidth="1"/>
    <col min="6406" max="6406" width="6.42578125" style="18" customWidth="1"/>
    <col min="6407" max="6407" width="5.5703125" style="18" customWidth="1"/>
    <col min="6408" max="6408" width="2" style="18" customWidth="1"/>
    <col min="6409" max="6409" width="5" style="18" customWidth="1"/>
    <col min="6410" max="6410" width="6.42578125" style="18" customWidth="1"/>
    <col min="6411" max="6411" width="5.28515625" style="18" customWidth="1"/>
    <col min="6412" max="6412" width="7.7109375" style="18" customWidth="1"/>
    <col min="6413" max="6413" width="7" style="18" customWidth="1"/>
    <col min="6414" max="6656" width="11.42578125" style="18"/>
    <col min="6657" max="6657" width="13.42578125" style="18" customWidth="1"/>
    <col min="6658" max="6658" width="7.7109375" style="18" customWidth="1"/>
    <col min="6659" max="6659" width="6.42578125" style="18" customWidth="1"/>
    <col min="6660" max="6660" width="7.85546875" style="18" customWidth="1"/>
    <col min="6661" max="6661" width="4.7109375" style="18" customWidth="1"/>
    <col min="6662" max="6662" width="6.42578125" style="18" customWidth="1"/>
    <col min="6663" max="6663" width="5.5703125" style="18" customWidth="1"/>
    <col min="6664" max="6664" width="2" style="18" customWidth="1"/>
    <col min="6665" max="6665" width="5" style="18" customWidth="1"/>
    <col min="6666" max="6666" width="6.42578125" style="18" customWidth="1"/>
    <col min="6667" max="6667" width="5.28515625" style="18" customWidth="1"/>
    <col min="6668" max="6668" width="7.7109375" style="18" customWidth="1"/>
    <col min="6669" max="6669" width="7" style="18" customWidth="1"/>
    <col min="6670" max="6912" width="11.42578125" style="18"/>
    <col min="6913" max="6913" width="13.42578125" style="18" customWidth="1"/>
    <col min="6914" max="6914" width="7.7109375" style="18" customWidth="1"/>
    <col min="6915" max="6915" width="6.42578125" style="18" customWidth="1"/>
    <col min="6916" max="6916" width="7.85546875" style="18" customWidth="1"/>
    <col min="6917" max="6917" width="4.7109375" style="18" customWidth="1"/>
    <col min="6918" max="6918" width="6.42578125" style="18" customWidth="1"/>
    <col min="6919" max="6919" width="5.5703125" style="18" customWidth="1"/>
    <col min="6920" max="6920" width="2" style="18" customWidth="1"/>
    <col min="6921" max="6921" width="5" style="18" customWidth="1"/>
    <col min="6922" max="6922" width="6.42578125" style="18" customWidth="1"/>
    <col min="6923" max="6923" width="5.28515625" style="18" customWidth="1"/>
    <col min="6924" max="6924" width="7.7109375" style="18" customWidth="1"/>
    <col min="6925" max="6925" width="7" style="18" customWidth="1"/>
    <col min="6926" max="7168" width="11.42578125" style="18"/>
    <col min="7169" max="7169" width="13.42578125" style="18" customWidth="1"/>
    <col min="7170" max="7170" width="7.7109375" style="18" customWidth="1"/>
    <col min="7171" max="7171" width="6.42578125" style="18" customWidth="1"/>
    <col min="7172" max="7172" width="7.85546875" style="18" customWidth="1"/>
    <col min="7173" max="7173" width="4.7109375" style="18" customWidth="1"/>
    <col min="7174" max="7174" width="6.42578125" style="18" customWidth="1"/>
    <col min="7175" max="7175" width="5.5703125" style="18" customWidth="1"/>
    <col min="7176" max="7176" width="2" style="18" customWidth="1"/>
    <col min="7177" max="7177" width="5" style="18" customWidth="1"/>
    <col min="7178" max="7178" width="6.42578125" style="18" customWidth="1"/>
    <col min="7179" max="7179" width="5.28515625" style="18" customWidth="1"/>
    <col min="7180" max="7180" width="7.7109375" style="18" customWidth="1"/>
    <col min="7181" max="7181" width="7" style="18" customWidth="1"/>
    <col min="7182" max="7424" width="11.42578125" style="18"/>
    <col min="7425" max="7425" width="13.42578125" style="18" customWidth="1"/>
    <col min="7426" max="7426" width="7.7109375" style="18" customWidth="1"/>
    <col min="7427" max="7427" width="6.42578125" style="18" customWidth="1"/>
    <col min="7428" max="7428" width="7.85546875" style="18" customWidth="1"/>
    <col min="7429" max="7429" width="4.7109375" style="18" customWidth="1"/>
    <col min="7430" max="7430" width="6.42578125" style="18" customWidth="1"/>
    <col min="7431" max="7431" width="5.5703125" style="18" customWidth="1"/>
    <col min="7432" max="7432" width="2" style="18" customWidth="1"/>
    <col min="7433" max="7433" width="5" style="18" customWidth="1"/>
    <col min="7434" max="7434" width="6.42578125" style="18" customWidth="1"/>
    <col min="7435" max="7435" width="5.28515625" style="18" customWidth="1"/>
    <col min="7436" max="7436" width="7.7109375" style="18" customWidth="1"/>
    <col min="7437" max="7437" width="7" style="18" customWidth="1"/>
    <col min="7438" max="7680" width="11.42578125" style="18"/>
    <col min="7681" max="7681" width="13.42578125" style="18" customWidth="1"/>
    <col min="7682" max="7682" width="7.7109375" style="18" customWidth="1"/>
    <col min="7683" max="7683" width="6.42578125" style="18" customWidth="1"/>
    <col min="7684" max="7684" width="7.85546875" style="18" customWidth="1"/>
    <col min="7685" max="7685" width="4.7109375" style="18" customWidth="1"/>
    <col min="7686" max="7686" width="6.42578125" style="18" customWidth="1"/>
    <col min="7687" max="7687" width="5.5703125" style="18" customWidth="1"/>
    <col min="7688" max="7688" width="2" style="18" customWidth="1"/>
    <col min="7689" max="7689" width="5" style="18" customWidth="1"/>
    <col min="7690" max="7690" width="6.42578125" style="18" customWidth="1"/>
    <col min="7691" max="7691" width="5.28515625" style="18" customWidth="1"/>
    <col min="7692" max="7692" width="7.7109375" style="18" customWidth="1"/>
    <col min="7693" max="7693" width="7" style="18" customWidth="1"/>
    <col min="7694" max="7936" width="11.42578125" style="18"/>
    <col min="7937" max="7937" width="13.42578125" style="18" customWidth="1"/>
    <col min="7938" max="7938" width="7.7109375" style="18" customWidth="1"/>
    <col min="7939" max="7939" width="6.42578125" style="18" customWidth="1"/>
    <col min="7940" max="7940" width="7.85546875" style="18" customWidth="1"/>
    <col min="7941" max="7941" width="4.7109375" style="18" customWidth="1"/>
    <col min="7942" max="7942" width="6.42578125" style="18" customWidth="1"/>
    <col min="7943" max="7943" width="5.5703125" style="18" customWidth="1"/>
    <col min="7944" max="7944" width="2" style="18" customWidth="1"/>
    <col min="7945" max="7945" width="5" style="18" customWidth="1"/>
    <col min="7946" max="7946" width="6.42578125" style="18" customWidth="1"/>
    <col min="7947" max="7947" width="5.28515625" style="18" customWidth="1"/>
    <col min="7948" max="7948" width="7.7109375" style="18" customWidth="1"/>
    <col min="7949" max="7949" width="7" style="18" customWidth="1"/>
    <col min="7950" max="8192" width="11.42578125" style="18"/>
    <col min="8193" max="8193" width="13.42578125" style="18" customWidth="1"/>
    <col min="8194" max="8194" width="7.7109375" style="18" customWidth="1"/>
    <col min="8195" max="8195" width="6.42578125" style="18" customWidth="1"/>
    <col min="8196" max="8196" width="7.85546875" style="18" customWidth="1"/>
    <col min="8197" max="8197" width="4.7109375" style="18" customWidth="1"/>
    <col min="8198" max="8198" width="6.42578125" style="18" customWidth="1"/>
    <col min="8199" max="8199" width="5.5703125" style="18" customWidth="1"/>
    <col min="8200" max="8200" width="2" style="18" customWidth="1"/>
    <col min="8201" max="8201" width="5" style="18" customWidth="1"/>
    <col min="8202" max="8202" width="6.42578125" style="18" customWidth="1"/>
    <col min="8203" max="8203" width="5.28515625" style="18" customWidth="1"/>
    <col min="8204" max="8204" width="7.7109375" style="18" customWidth="1"/>
    <col min="8205" max="8205" width="7" style="18" customWidth="1"/>
    <col min="8206" max="8448" width="11.42578125" style="18"/>
    <col min="8449" max="8449" width="13.42578125" style="18" customWidth="1"/>
    <col min="8450" max="8450" width="7.7109375" style="18" customWidth="1"/>
    <col min="8451" max="8451" width="6.42578125" style="18" customWidth="1"/>
    <col min="8452" max="8452" width="7.85546875" style="18" customWidth="1"/>
    <col min="8453" max="8453" width="4.7109375" style="18" customWidth="1"/>
    <col min="8454" max="8454" width="6.42578125" style="18" customWidth="1"/>
    <col min="8455" max="8455" width="5.5703125" style="18" customWidth="1"/>
    <col min="8456" max="8456" width="2" style="18" customWidth="1"/>
    <col min="8457" max="8457" width="5" style="18" customWidth="1"/>
    <col min="8458" max="8458" width="6.42578125" style="18" customWidth="1"/>
    <col min="8459" max="8459" width="5.28515625" style="18" customWidth="1"/>
    <col min="8460" max="8460" width="7.7109375" style="18" customWidth="1"/>
    <col min="8461" max="8461" width="7" style="18" customWidth="1"/>
    <col min="8462" max="8704" width="11.42578125" style="18"/>
    <col min="8705" max="8705" width="13.42578125" style="18" customWidth="1"/>
    <col min="8706" max="8706" width="7.7109375" style="18" customWidth="1"/>
    <col min="8707" max="8707" width="6.42578125" style="18" customWidth="1"/>
    <col min="8708" max="8708" width="7.85546875" style="18" customWidth="1"/>
    <col min="8709" max="8709" width="4.7109375" style="18" customWidth="1"/>
    <col min="8710" max="8710" width="6.42578125" style="18" customWidth="1"/>
    <col min="8711" max="8711" width="5.5703125" style="18" customWidth="1"/>
    <col min="8712" max="8712" width="2" style="18" customWidth="1"/>
    <col min="8713" max="8713" width="5" style="18" customWidth="1"/>
    <col min="8714" max="8714" width="6.42578125" style="18" customWidth="1"/>
    <col min="8715" max="8715" width="5.28515625" style="18" customWidth="1"/>
    <col min="8716" max="8716" width="7.7109375" style="18" customWidth="1"/>
    <col min="8717" max="8717" width="7" style="18" customWidth="1"/>
    <col min="8718" max="8960" width="11.42578125" style="18"/>
    <col min="8961" max="8961" width="13.42578125" style="18" customWidth="1"/>
    <col min="8962" max="8962" width="7.7109375" style="18" customWidth="1"/>
    <col min="8963" max="8963" width="6.42578125" style="18" customWidth="1"/>
    <col min="8964" max="8964" width="7.85546875" style="18" customWidth="1"/>
    <col min="8965" max="8965" width="4.7109375" style="18" customWidth="1"/>
    <col min="8966" max="8966" width="6.42578125" style="18" customWidth="1"/>
    <col min="8967" max="8967" width="5.5703125" style="18" customWidth="1"/>
    <col min="8968" max="8968" width="2" style="18" customWidth="1"/>
    <col min="8969" max="8969" width="5" style="18" customWidth="1"/>
    <col min="8970" max="8970" width="6.42578125" style="18" customWidth="1"/>
    <col min="8971" max="8971" width="5.28515625" style="18" customWidth="1"/>
    <col min="8972" max="8972" width="7.7109375" style="18" customWidth="1"/>
    <col min="8973" max="8973" width="7" style="18" customWidth="1"/>
    <col min="8974" max="9216" width="11.42578125" style="18"/>
    <col min="9217" max="9217" width="13.42578125" style="18" customWidth="1"/>
    <col min="9218" max="9218" width="7.7109375" style="18" customWidth="1"/>
    <col min="9219" max="9219" width="6.42578125" style="18" customWidth="1"/>
    <col min="9220" max="9220" width="7.85546875" style="18" customWidth="1"/>
    <col min="9221" max="9221" width="4.7109375" style="18" customWidth="1"/>
    <col min="9222" max="9222" width="6.42578125" style="18" customWidth="1"/>
    <col min="9223" max="9223" width="5.5703125" style="18" customWidth="1"/>
    <col min="9224" max="9224" width="2" style="18" customWidth="1"/>
    <col min="9225" max="9225" width="5" style="18" customWidth="1"/>
    <col min="9226" max="9226" width="6.42578125" style="18" customWidth="1"/>
    <col min="9227" max="9227" width="5.28515625" style="18" customWidth="1"/>
    <col min="9228" max="9228" width="7.7109375" style="18" customWidth="1"/>
    <col min="9229" max="9229" width="7" style="18" customWidth="1"/>
    <col min="9230" max="9472" width="11.42578125" style="18"/>
    <col min="9473" max="9473" width="13.42578125" style="18" customWidth="1"/>
    <col min="9474" max="9474" width="7.7109375" style="18" customWidth="1"/>
    <col min="9475" max="9475" width="6.42578125" style="18" customWidth="1"/>
    <col min="9476" max="9476" width="7.85546875" style="18" customWidth="1"/>
    <col min="9477" max="9477" width="4.7109375" style="18" customWidth="1"/>
    <col min="9478" max="9478" width="6.42578125" style="18" customWidth="1"/>
    <col min="9479" max="9479" width="5.5703125" style="18" customWidth="1"/>
    <col min="9480" max="9480" width="2" style="18" customWidth="1"/>
    <col min="9481" max="9481" width="5" style="18" customWidth="1"/>
    <col min="9482" max="9482" width="6.42578125" style="18" customWidth="1"/>
    <col min="9483" max="9483" width="5.28515625" style="18" customWidth="1"/>
    <col min="9484" max="9484" width="7.7109375" style="18" customWidth="1"/>
    <col min="9485" max="9485" width="7" style="18" customWidth="1"/>
    <col min="9486" max="9728" width="11.42578125" style="18"/>
    <col min="9729" max="9729" width="13.42578125" style="18" customWidth="1"/>
    <col min="9730" max="9730" width="7.7109375" style="18" customWidth="1"/>
    <col min="9731" max="9731" width="6.42578125" style="18" customWidth="1"/>
    <col min="9732" max="9732" width="7.85546875" style="18" customWidth="1"/>
    <col min="9733" max="9733" width="4.7109375" style="18" customWidth="1"/>
    <col min="9734" max="9734" width="6.42578125" style="18" customWidth="1"/>
    <col min="9735" max="9735" width="5.5703125" style="18" customWidth="1"/>
    <col min="9736" max="9736" width="2" style="18" customWidth="1"/>
    <col min="9737" max="9737" width="5" style="18" customWidth="1"/>
    <col min="9738" max="9738" width="6.42578125" style="18" customWidth="1"/>
    <col min="9739" max="9739" width="5.28515625" style="18" customWidth="1"/>
    <col min="9740" max="9740" width="7.7109375" style="18" customWidth="1"/>
    <col min="9741" max="9741" width="7" style="18" customWidth="1"/>
    <col min="9742" max="9984" width="11.42578125" style="18"/>
    <col min="9985" max="9985" width="13.42578125" style="18" customWidth="1"/>
    <col min="9986" max="9986" width="7.7109375" style="18" customWidth="1"/>
    <col min="9987" max="9987" width="6.42578125" style="18" customWidth="1"/>
    <col min="9988" max="9988" width="7.85546875" style="18" customWidth="1"/>
    <col min="9989" max="9989" width="4.7109375" style="18" customWidth="1"/>
    <col min="9990" max="9990" width="6.42578125" style="18" customWidth="1"/>
    <col min="9991" max="9991" width="5.5703125" style="18" customWidth="1"/>
    <col min="9992" max="9992" width="2" style="18" customWidth="1"/>
    <col min="9993" max="9993" width="5" style="18" customWidth="1"/>
    <col min="9994" max="9994" width="6.42578125" style="18" customWidth="1"/>
    <col min="9995" max="9995" width="5.28515625" style="18" customWidth="1"/>
    <col min="9996" max="9996" width="7.7109375" style="18" customWidth="1"/>
    <col min="9997" max="9997" width="7" style="18" customWidth="1"/>
    <col min="9998" max="10240" width="11.42578125" style="18"/>
    <col min="10241" max="10241" width="13.42578125" style="18" customWidth="1"/>
    <col min="10242" max="10242" width="7.7109375" style="18" customWidth="1"/>
    <col min="10243" max="10243" width="6.42578125" style="18" customWidth="1"/>
    <col min="10244" max="10244" width="7.85546875" style="18" customWidth="1"/>
    <col min="10245" max="10245" width="4.7109375" style="18" customWidth="1"/>
    <col min="10246" max="10246" width="6.42578125" style="18" customWidth="1"/>
    <col min="10247" max="10247" width="5.5703125" style="18" customWidth="1"/>
    <col min="10248" max="10248" width="2" style="18" customWidth="1"/>
    <col min="10249" max="10249" width="5" style="18" customWidth="1"/>
    <col min="10250" max="10250" width="6.42578125" style="18" customWidth="1"/>
    <col min="10251" max="10251" width="5.28515625" style="18" customWidth="1"/>
    <col min="10252" max="10252" width="7.7109375" style="18" customWidth="1"/>
    <col min="10253" max="10253" width="7" style="18" customWidth="1"/>
    <col min="10254" max="10496" width="11.42578125" style="18"/>
    <col min="10497" max="10497" width="13.42578125" style="18" customWidth="1"/>
    <col min="10498" max="10498" width="7.7109375" style="18" customWidth="1"/>
    <col min="10499" max="10499" width="6.42578125" style="18" customWidth="1"/>
    <col min="10500" max="10500" width="7.85546875" style="18" customWidth="1"/>
    <col min="10501" max="10501" width="4.7109375" style="18" customWidth="1"/>
    <col min="10502" max="10502" width="6.42578125" style="18" customWidth="1"/>
    <col min="10503" max="10503" width="5.5703125" style="18" customWidth="1"/>
    <col min="10504" max="10504" width="2" style="18" customWidth="1"/>
    <col min="10505" max="10505" width="5" style="18" customWidth="1"/>
    <col min="10506" max="10506" width="6.42578125" style="18" customWidth="1"/>
    <col min="10507" max="10507" width="5.28515625" style="18" customWidth="1"/>
    <col min="10508" max="10508" width="7.7109375" style="18" customWidth="1"/>
    <col min="10509" max="10509" width="7" style="18" customWidth="1"/>
    <col min="10510" max="10752" width="11.42578125" style="18"/>
    <col min="10753" max="10753" width="13.42578125" style="18" customWidth="1"/>
    <col min="10754" max="10754" width="7.7109375" style="18" customWidth="1"/>
    <col min="10755" max="10755" width="6.42578125" style="18" customWidth="1"/>
    <col min="10756" max="10756" width="7.85546875" style="18" customWidth="1"/>
    <col min="10757" max="10757" width="4.7109375" style="18" customWidth="1"/>
    <col min="10758" max="10758" width="6.42578125" style="18" customWidth="1"/>
    <col min="10759" max="10759" width="5.5703125" style="18" customWidth="1"/>
    <col min="10760" max="10760" width="2" style="18" customWidth="1"/>
    <col min="10761" max="10761" width="5" style="18" customWidth="1"/>
    <col min="10762" max="10762" width="6.42578125" style="18" customWidth="1"/>
    <col min="10763" max="10763" width="5.28515625" style="18" customWidth="1"/>
    <col min="10764" max="10764" width="7.7109375" style="18" customWidth="1"/>
    <col min="10765" max="10765" width="7" style="18" customWidth="1"/>
    <col min="10766" max="11008" width="11.42578125" style="18"/>
    <col min="11009" max="11009" width="13.42578125" style="18" customWidth="1"/>
    <col min="11010" max="11010" width="7.7109375" style="18" customWidth="1"/>
    <col min="11011" max="11011" width="6.42578125" style="18" customWidth="1"/>
    <col min="11012" max="11012" width="7.85546875" style="18" customWidth="1"/>
    <col min="11013" max="11013" width="4.7109375" style="18" customWidth="1"/>
    <col min="11014" max="11014" width="6.42578125" style="18" customWidth="1"/>
    <col min="11015" max="11015" width="5.5703125" style="18" customWidth="1"/>
    <col min="11016" max="11016" width="2" style="18" customWidth="1"/>
    <col min="11017" max="11017" width="5" style="18" customWidth="1"/>
    <col min="11018" max="11018" width="6.42578125" style="18" customWidth="1"/>
    <col min="11019" max="11019" width="5.28515625" style="18" customWidth="1"/>
    <col min="11020" max="11020" width="7.7109375" style="18" customWidth="1"/>
    <col min="11021" max="11021" width="7" style="18" customWidth="1"/>
    <col min="11022" max="11264" width="11.42578125" style="18"/>
    <col min="11265" max="11265" width="13.42578125" style="18" customWidth="1"/>
    <col min="11266" max="11266" width="7.7109375" style="18" customWidth="1"/>
    <col min="11267" max="11267" width="6.42578125" style="18" customWidth="1"/>
    <col min="11268" max="11268" width="7.85546875" style="18" customWidth="1"/>
    <col min="11269" max="11269" width="4.7109375" style="18" customWidth="1"/>
    <col min="11270" max="11270" width="6.42578125" style="18" customWidth="1"/>
    <col min="11271" max="11271" width="5.5703125" style="18" customWidth="1"/>
    <col min="11272" max="11272" width="2" style="18" customWidth="1"/>
    <col min="11273" max="11273" width="5" style="18" customWidth="1"/>
    <col min="11274" max="11274" width="6.42578125" style="18" customWidth="1"/>
    <col min="11275" max="11275" width="5.28515625" style="18" customWidth="1"/>
    <col min="11276" max="11276" width="7.7109375" style="18" customWidth="1"/>
    <col min="11277" max="11277" width="7" style="18" customWidth="1"/>
    <col min="11278" max="11520" width="11.42578125" style="18"/>
    <col min="11521" max="11521" width="13.42578125" style="18" customWidth="1"/>
    <col min="11522" max="11522" width="7.7109375" style="18" customWidth="1"/>
    <col min="11523" max="11523" width="6.42578125" style="18" customWidth="1"/>
    <col min="11524" max="11524" width="7.85546875" style="18" customWidth="1"/>
    <col min="11525" max="11525" width="4.7109375" style="18" customWidth="1"/>
    <col min="11526" max="11526" width="6.42578125" style="18" customWidth="1"/>
    <col min="11527" max="11527" width="5.5703125" style="18" customWidth="1"/>
    <col min="11528" max="11528" width="2" style="18" customWidth="1"/>
    <col min="11529" max="11529" width="5" style="18" customWidth="1"/>
    <col min="11530" max="11530" width="6.42578125" style="18" customWidth="1"/>
    <col min="11531" max="11531" width="5.28515625" style="18" customWidth="1"/>
    <col min="11532" max="11532" width="7.7109375" style="18" customWidth="1"/>
    <col min="11533" max="11533" width="7" style="18" customWidth="1"/>
    <col min="11534" max="11776" width="11.42578125" style="18"/>
    <col min="11777" max="11777" width="13.42578125" style="18" customWidth="1"/>
    <col min="11778" max="11778" width="7.7109375" style="18" customWidth="1"/>
    <col min="11779" max="11779" width="6.42578125" style="18" customWidth="1"/>
    <col min="11780" max="11780" width="7.85546875" style="18" customWidth="1"/>
    <col min="11781" max="11781" width="4.7109375" style="18" customWidth="1"/>
    <col min="11782" max="11782" width="6.42578125" style="18" customWidth="1"/>
    <col min="11783" max="11783" width="5.5703125" style="18" customWidth="1"/>
    <col min="11784" max="11784" width="2" style="18" customWidth="1"/>
    <col min="11785" max="11785" width="5" style="18" customWidth="1"/>
    <col min="11786" max="11786" width="6.42578125" style="18" customWidth="1"/>
    <col min="11787" max="11787" width="5.28515625" style="18" customWidth="1"/>
    <col min="11788" max="11788" width="7.7109375" style="18" customWidth="1"/>
    <col min="11789" max="11789" width="7" style="18" customWidth="1"/>
    <col min="11790" max="12032" width="11.42578125" style="18"/>
    <col min="12033" max="12033" width="13.42578125" style="18" customWidth="1"/>
    <col min="12034" max="12034" width="7.7109375" style="18" customWidth="1"/>
    <col min="12035" max="12035" width="6.42578125" style="18" customWidth="1"/>
    <col min="12036" max="12036" width="7.85546875" style="18" customWidth="1"/>
    <col min="12037" max="12037" width="4.7109375" style="18" customWidth="1"/>
    <col min="12038" max="12038" width="6.42578125" style="18" customWidth="1"/>
    <col min="12039" max="12039" width="5.5703125" style="18" customWidth="1"/>
    <col min="12040" max="12040" width="2" style="18" customWidth="1"/>
    <col min="12041" max="12041" width="5" style="18" customWidth="1"/>
    <col min="12042" max="12042" width="6.42578125" style="18" customWidth="1"/>
    <col min="12043" max="12043" width="5.28515625" style="18" customWidth="1"/>
    <col min="12044" max="12044" width="7.7109375" style="18" customWidth="1"/>
    <col min="12045" max="12045" width="7" style="18" customWidth="1"/>
    <col min="12046" max="12288" width="11.42578125" style="18"/>
    <col min="12289" max="12289" width="13.42578125" style="18" customWidth="1"/>
    <col min="12290" max="12290" width="7.7109375" style="18" customWidth="1"/>
    <col min="12291" max="12291" width="6.42578125" style="18" customWidth="1"/>
    <col min="12292" max="12292" width="7.85546875" style="18" customWidth="1"/>
    <col min="12293" max="12293" width="4.7109375" style="18" customWidth="1"/>
    <col min="12294" max="12294" width="6.42578125" style="18" customWidth="1"/>
    <col min="12295" max="12295" width="5.5703125" style="18" customWidth="1"/>
    <col min="12296" max="12296" width="2" style="18" customWidth="1"/>
    <col min="12297" max="12297" width="5" style="18" customWidth="1"/>
    <col min="12298" max="12298" width="6.42578125" style="18" customWidth="1"/>
    <col min="12299" max="12299" width="5.28515625" style="18" customWidth="1"/>
    <col min="12300" max="12300" width="7.7109375" style="18" customWidth="1"/>
    <col min="12301" max="12301" width="7" style="18" customWidth="1"/>
    <col min="12302" max="12544" width="11.42578125" style="18"/>
    <col min="12545" max="12545" width="13.42578125" style="18" customWidth="1"/>
    <col min="12546" max="12546" width="7.7109375" style="18" customWidth="1"/>
    <col min="12547" max="12547" width="6.42578125" style="18" customWidth="1"/>
    <col min="12548" max="12548" width="7.85546875" style="18" customWidth="1"/>
    <col min="12549" max="12549" width="4.7109375" style="18" customWidth="1"/>
    <col min="12550" max="12550" width="6.42578125" style="18" customWidth="1"/>
    <col min="12551" max="12551" width="5.5703125" style="18" customWidth="1"/>
    <col min="12552" max="12552" width="2" style="18" customWidth="1"/>
    <col min="12553" max="12553" width="5" style="18" customWidth="1"/>
    <col min="12554" max="12554" width="6.42578125" style="18" customWidth="1"/>
    <col min="12555" max="12555" width="5.28515625" style="18" customWidth="1"/>
    <col min="12556" max="12556" width="7.7109375" style="18" customWidth="1"/>
    <col min="12557" max="12557" width="7" style="18" customWidth="1"/>
    <col min="12558" max="12800" width="11.42578125" style="18"/>
    <col min="12801" max="12801" width="13.42578125" style="18" customWidth="1"/>
    <col min="12802" max="12802" width="7.7109375" style="18" customWidth="1"/>
    <col min="12803" max="12803" width="6.42578125" style="18" customWidth="1"/>
    <col min="12804" max="12804" width="7.85546875" style="18" customWidth="1"/>
    <col min="12805" max="12805" width="4.7109375" style="18" customWidth="1"/>
    <col min="12806" max="12806" width="6.42578125" style="18" customWidth="1"/>
    <col min="12807" max="12807" width="5.5703125" style="18" customWidth="1"/>
    <col min="12808" max="12808" width="2" style="18" customWidth="1"/>
    <col min="12809" max="12809" width="5" style="18" customWidth="1"/>
    <col min="12810" max="12810" width="6.42578125" style="18" customWidth="1"/>
    <col min="12811" max="12811" width="5.28515625" style="18" customWidth="1"/>
    <col min="12812" max="12812" width="7.7109375" style="18" customWidth="1"/>
    <col min="12813" max="12813" width="7" style="18" customWidth="1"/>
    <col min="12814" max="13056" width="11.42578125" style="18"/>
    <col min="13057" max="13057" width="13.42578125" style="18" customWidth="1"/>
    <col min="13058" max="13058" width="7.7109375" style="18" customWidth="1"/>
    <col min="13059" max="13059" width="6.42578125" style="18" customWidth="1"/>
    <col min="13060" max="13060" width="7.85546875" style="18" customWidth="1"/>
    <col min="13061" max="13061" width="4.7109375" style="18" customWidth="1"/>
    <col min="13062" max="13062" width="6.42578125" style="18" customWidth="1"/>
    <col min="13063" max="13063" width="5.5703125" style="18" customWidth="1"/>
    <col min="13064" max="13064" width="2" style="18" customWidth="1"/>
    <col min="13065" max="13065" width="5" style="18" customWidth="1"/>
    <col min="13066" max="13066" width="6.42578125" style="18" customWidth="1"/>
    <col min="13067" max="13067" width="5.28515625" style="18" customWidth="1"/>
    <col min="13068" max="13068" width="7.7109375" style="18" customWidth="1"/>
    <col min="13069" max="13069" width="7" style="18" customWidth="1"/>
    <col min="13070" max="13312" width="11.42578125" style="18"/>
    <col min="13313" max="13313" width="13.42578125" style="18" customWidth="1"/>
    <col min="13314" max="13314" width="7.7109375" style="18" customWidth="1"/>
    <col min="13315" max="13315" width="6.42578125" style="18" customWidth="1"/>
    <col min="13316" max="13316" width="7.85546875" style="18" customWidth="1"/>
    <col min="13317" max="13317" width="4.7109375" style="18" customWidth="1"/>
    <col min="13318" max="13318" width="6.42578125" style="18" customWidth="1"/>
    <col min="13319" max="13319" width="5.5703125" style="18" customWidth="1"/>
    <col min="13320" max="13320" width="2" style="18" customWidth="1"/>
    <col min="13321" max="13321" width="5" style="18" customWidth="1"/>
    <col min="13322" max="13322" width="6.42578125" style="18" customWidth="1"/>
    <col min="13323" max="13323" width="5.28515625" style="18" customWidth="1"/>
    <col min="13324" max="13324" width="7.7109375" style="18" customWidth="1"/>
    <col min="13325" max="13325" width="7" style="18" customWidth="1"/>
    <col min="13326" max="13568" width="11.42578125" style="18"/>
    <col min="13569" max="13569" width="13.42578125" style="18" customWidth="1"/>
    <col min="13570" max="13570" width="7.7109375" style="18" customWidth="1"/>
    <col min="13571" max="13571" width="6.42578125" style="18" customWidth="1"/>
    <col min="13572" max="13572" width="7.85546875" style="18" customWidth="1"/>
    <col min="13573" max="13573" width="4.7109375" style="18" customWidth="1"/>
    <col min="13574" max="13574" width="6.42578125" style="18" customWidth="1"/>
    <col min="13575" max="13575" width="5.5703125" style="18" customWidth="1"/>
    <col min="13576" max="13576" width="2" style="18" customWidth="1"/>
    <col min="13577" max="13577" width="5" style="18" customWidth="1"/>
    <col min="13578" max="13578" width="6.42578125" style="18" customWidth="1"/>
    <col min="13579" max="13579" width="5.28515625" style="18" customWidth="1"/>
    <col min="13580" max="13580" width="7.7109375" style="18" customWidth="1"/>
    <col min="13581" max="13581" width="7" style="18" customWidth="1"/>
    <col min="13582" max="13824" width="11.42578125" style="18"/>
    <col min="13825" max="13825" width="13.42578125" style="18" customWidth="1"/>
    <col min="13826" max="13826" width="7.7109375" style="18" customWidth="1"/>
    <col min="13827" max="13827" width="6.42578125" style="18" customWidth="1"/>
    <col min="13828" max="13828" width="7.85546875" style="18" customWidth="1"/>
    <col min="13829" max="13829" width="4.7109375" style="18" customWidth="1"/>
    <col min="13830" max="13830" width="6.42578125" style="18" customWidth="1"/>
    <col min="13831" max="13831" width="5.5703125" style="18" customWidth="1"/>
    <col min="13832" max="13832" width="2" style="18" customWidth="1"/>
    <col min="13833" max="13833" width="5" style="18" customWidth="1"/>
    <col min="13834" max="13834" width="6.42578125" style="18" customWidth="1"/>
    <col min="13835" max="13835" width="5.28515625" style="18" customWidth="1"/>
    <col min="13836" max="13836" width="7.7109375" style="18" customWidth="1"/>
    <col min="13837" max="13837" width="7" style="18" customWidth="1"/>
    <col min="13838" max="14080" width="11.42578125" style="18"/>
    <col min="14081" max="14081" width="13.42578125" style="18" customWidth="1"/>
    <col min="14082" max="14082" width="7.7109375" style="18" customWidth="1"/>
    <col min="14083" max="14083" width="6.42578125" style="18" customWidth="1"/>
    <col min="14084" max="14084" width="7.85546875" style="18" customWidth="1"/>
    <col min="14085" max="14085" width="4.7109375" style="18" customWidth="1"/>
    <col min="14086" max="14086" width="6.42578125" style="18" customWidth="1"/>
    <col min="14087" max="14087" width="5.5703125" style="18" customWidth="1"/>
    <col min="14088" max="14088" width="2" style="18" customWidth="1"/>
    <col min="14089" max="14089" width="5" style="18" customWidth="1"/>
    <col min="14090" max="14090" width="6.42578125" style="18" customWidth="1"/>
    <col min="14091" max="14091" width="5.28515625" style="18" customWidth="1"/>
    <col min="14092" max="14092" width="7.7109375" style="18" customWidth="1"/>
    <col min="14093" max="14093" width="7" style="18" customWidth="1"/>
    <col min="14094" max="14336" width="11.42578125" style="18"/>
    <col min="14337" max="14337" width="13.42578125" style="18" customWidth="1"/>
    <col min="14338" max="14338" width="7.7109375" style="18" customWidth="1"/>
    <col min="14339" max="14339" width="6.42578125" style="18" customWidth="1"/>
    <col min="14340" max="14340" width="7.85546875" style="18" customWidth="1"/>
    <col min="14341" max="14341" width="4.7109375" style="18" customWidth="1"/>
    <col min="14342" max="14342" width="6.42578125" style="18" customWidth="1"/>
    <col min="14343" max="14343" width="5.5703125" style="18" customWidth="1"/>
    <col min="14344" max="14344" width="2" style="18" customWidth="1"/>
    <col min="14345" max="14345" width="5" style="18" customWidth="1"/>
    <col min="14346" max="14346" width="6.42578125" style="18" customWidth="1"/>
    <col min="14347" max="14347" width="5.28515625" style="18" customWidth="1"/>
    <col min="14348" max="14348" width="7.7109375" style="18" customWidth="1"/>
    <col min="14349" max="14349" width="7" style="18" customWidth="1"/>
    <col min="14350" max="14592" width="11.42578125" style="18"/>
    <col min="14593" max="14593" width="13.42578125" style="18" customWidth="1"/>
    <col min="14594" max="14594" width="7.7109375" style="18" customWidth="1"/>
    <col min="14595" max="14595" width="6.42578125" style="18" customWidth="1"/>
    <col min="14596" max="14596" width="7.85546875" style="18" customWidth="1"/>
    <col min="14597" max="14597" width="4.7109375" style="18" customWidth="1"/>
    <col min="14598" max="14598" width="6.42578125" style="18" customWidth="1"/>
    <col min="14599" max="14599" width="5.5703125" style="18" customWidth="1"/>
    <col min="14600" max="14600" width="2" style="18" customWidth="1"/>
    <col min="14601" max="14601" width="5" style="18" customWidth="1"/>
    <col min="14602" max="14602" width="6.42578125" style="18" customWidth="1"/>
    <col min="14603" max="14603" width="5.28515625" style="18" customWidth="1"/>
    <col min="14604" max="14604" width="7.7109375" style="18" customWidth="1"/>
    <col min="14605" max="14605" width="7" style="18" customWidth="1"/>
    <col min="14606" max="14848" width="11.42578125" style="18"/>
    <col min="14849" max="14849" width="13.42578125" style="18" customWidth="1"/>
    <col min="14850" max="14850" width="7.7109375" style="18" customWidth="1"/>
    <col min="14851" max="14851" width="6.42578125" style="18" customWidth="1"/>
    <col min="14852" max="14852" width="7.85546875" style="18" customWidth="1"/>
    <col min="14853" max="14853" width="4.7109375" style="18" customWidth="1"/>
    <col min="14854" max="14854" width="6.42578125" style="18" customWidth="1"/>
    <col min="14855" max="14855" width="5.5703125" style="18" customWidth="1"/>
    <col min="14856" max="14856" width="2" style="18" customWidth="1"/>
    <col min="14857" max="14857" width="5" style="18" customWidth="1"/>
    <col min="14858" max="14858" width="6.42578125" style="18" customWidth="1"/>
    <col min="14859" max="14859" width="5.28515625" style="18" customWidth="1"/>
    <col min="14860" max="14860" width="7.7109375" style="18" customWidth="1"/>
    <col min="14861" max="14861" width="7" style="18" customWidth="1"/>
    <col min="14862" max="15104" width="11.42578125" style="18"/>
    <col min="15105" max="15105" width="13.42578125" style="18" customWidth="1"/>
    <col min="15106" max="15106" width="7.7109375" style="18" customWidth="1"/>
    <col min="15107" max="15107" width="6.42578125" style="18" customWidth="1"/>
    <col min="15108" max="15108" width="7.85546875" style="18" customWidth="1"/>
    <col min="15109" max="15109" width="4.7109375" style="18" customWidth="1"/>
    <col min="15110" max="15110" width="6.42578125" style="18" customWidth="1"/>
    <col min="15111" max="15111" width="5.5703125" style="18" customWidth="1"/>
    <col min="15112" max="15112" width="2" style="18" customWidth="1"/>
    <col min="15113" max="15113" width="5" style="18" customWidth="1"/>
    <col min="15114" max="15114" width="6.42578125" style="18" customWidth="1"/>
    <col min="15115" max="15115" width="5.28515625" style="18" customWidth="1"/>
    <col min="15116" max="15116" width="7.7109375" style="18" customWidth="1"/>
    <col min="15117" max="15117" width="7" style="18" customWidth="1"/>
    <col min="15118" max="15360" width="11.42578125" style="18"/>
    <col min="15361" max="15361" width="13.42578125" style="18" customWidth="1"/>
    <col min="15362" max="15362" width="7.7109375" style="18" customWidth="1"/>
    <col min="15363" max="15363" width="6.42578125" style="18" customWidth="1"/>
    <col min="15364" max="15364" width="7.85546875" style="18" customWidth="1"/>
    <col min="15365" max="15365" width="4.7109375" style="18" customWidth="1"/>
    <col min="15366" max="15366" width="6.42578125" style="18" customWidth="1"/>
    <col min="15367" max="15367" width="5.5703125" style="18" customWidth="1"/>
    <col min="15368" max="15368" width="2" style="18" customWidth="1"/>
    <col min="15369" max="15369" width="5" style="18" customWidth="1"/>
    <col min="15370" max="15370" width="6.42578125" style="18" customWidth="1"/>
    <col min="15371" max="15371" width="5.28515625" style="18" customWidth="1"/>
    <col min="15372" max="15372" width="7.7109375" style="18" customWidth="1"/>
    <col min="15373" max="15373" width="7" style="18" customWidth="1"/>
    <col min="15374" max="15616" width="11.42578125" style="18"/>
    <col min="15617" max="15617" width="13.42578125" style="18" customWidth="1"/>
    <col min="15618" max="15618" width="7.7109375" style="18" customWidth="1"/>
    <col min="15619" max="15619" width="6.42578125" style="18" customWidth="1"/>
    <col min="15620" max="15620" width="7.85546875" style="18" customWidth="1"/>
    <col min="15621" max="15621" width="4.7109375" style="18" customWidth="1"/>
    <col min="15622" max="15622" width="6.42578125" style="18" customWidth="1"/>
    <col min="15623" max="15623" width="5.5703125" style="18" customWidth="1"/>
    <col min="15624" max="15624" width="2" style="18" customWidth="1"/>
    <col min="15625" max="15625" width="5" style="18" customWidth="1"/>
    <col min="15626" max="15626" width="6.42578125" style="18" customWidth="1"/>
    <col min="15627" max="15627" width="5.28515625" style="18" customWidth="1"/>
    <col min="15628" max="15628" width="7.7109375" style="18" customWidth="1"/>
    <col min="15629" max="15629" width="7" style="18" customWidth="1"/>
    <col min="15630" max="15872" width="11.42578125" style="18"/>
    <col min="15873" max="15873" width="13.42578125" style="18" customWidth="1"/>
    <col min="15874" max="15874" width="7.7109375" style="18" customWidth="1"/>
    <col min="15875" max="15875" width="6.42578125" style="18" customWidth="1"/>
    <col min="15876" max="15876" width="7.85546875" style="18" customWidth="1"/>
    <col min="15877" max="15877" width="4.7109375" style="18" customWidth="1"/>
    <col min="15878" max="15878" width="6.42578125" style="18" customWidth="1"/>
    <col min="15879" max="15879" width="5.5703125" style="18" customWidth="1"/>
    <col min="15880" max="15880" width="2" style="18" customWidth="1"/>
    <col min="15881" max="15881" width="5" style="18" customWidth="1"/>
    <col min="15882" max="15882" width="6.42578125" style="18" customWidth="1"/>
    <col min="15883" max="15883" width="5.28515625" style="18" customWidth="1"/>
    <col min="15884" max="15884" width="7.7109375" style="18" customWidth="1"/>
    <col min="15885" max="15885" width="7" style="18" customWidth="1"/>
    <col min="15886" max="16128" width="11.42578125" style="18"/>
    <col min="16129" max="16129" width="13.42578125" style="18" customWidth="1"/>
    <col min="16130" max="16130" width="7.7109375" style="18" customWidth="1"/>
    <col min="16131" max="16131" width="6.42578125" style="18" customWidth="1"/>
    <col min="16132" max="16132" width="7.85546875" style="18" customWidth="1"/>
    <col min="16133" max="16133" width="4.7109375" style="18" customWidth="1"/>
    <col min="16134" max="16134" width="6.42578125" style="18" customWidth="1"/>
    <col min="16135" max="16135" width="5.5703125" style="18" customWidth="1"/>
    <col min="16136" max="16136" width="2" style="18" customWidth="1"/>
    <col min="16137" max="16137" width="5" style="18" customWidth="1"/>
    <col min="16138" max="16138" width="6.42578125" style="18" customWidth="1"/>
    <col min="16139" max="16139" width="5.28515625" style="18" customWidth="1"/>
    <col min="16140" max="16140" width="7.7109375" style="18" customWidth="1"/>
    <col min="16141" max="16141" width="7" style="18" customWidth="1"/>
    <col min="16142" max="16384" width="11.42578125" style="18"/>
  </cols>
  <sheetData>
    <row r="1" spans="1:15" ht="15.75" x14ac:dyDescent="0.25">
      <c r="A1" s="27" t="s">
        <v>99</v>
      </c>
    </row>
    <row r="3" spans="1:15" x14ac:dyDescent="0.2">
      <c r="A3" s="18" t="s">
        <v>73</v>
      </c>
    </row>
    <row r="4" spans="1:15" x14ac:dyDescent="0.2">
      <c r="A4" s="22"/>
      <c r="B4" s="22" t="s">
        <v>71</v>
      </c>
      <c r="C4" s="22" t="s">
        <v>72</v>
      </c>
      <c r="D4" s="22"/>
      <c r="E4" s="22"/>
      <c r="F4" s="22"/>
      <c r="I4" s="22" t="s">
        <v>71</v>
      </c>
      <c r="J4" s="20" t="s">
        <v>70</v>
      </c>
      <c r="K4" s="20" t="s">
        <v>69</v>
      </c>
      <c r="L4" s="20" t="s">
        <v>68</v>
      </c>
      <c r="M4" s="20" t="s">
        <v>67</v>
      </c>
      <c r="N4" s="20" t="s">
        <v>66</v>
      </c>
      <c r="O4" s="20" t="s">
        <v>65</v>
      </c>
    </row>
    <row r="5" spans="1:15" x14ac:dyDescent="0.2">
      <c r="A5" s="22"/>
      <c r="B5" s="26">
        <v>540</v>
      </c>
      <c r="C5" s="26">
        <v>252</v>
      </c>
      <c r="D5" s="22"/>
      <c r="E5" s="22"/>
      <c r="F5" s="22"/>
      <c r="I5" s="21">
        <v>0</v>
      </c>
      <c r="J5" s="20">
        <f>-($B$9/$C$9)*I5+$F$9/$C$9</f>
        <v>630</v>
      </c>
      <c r="K5" s="20">
        <f>-($B$10/$C$10)*I5+$F$10/$C$10</f>
        <v>720</v>
      </c>
      <c r="L5" s="20">
        <f>-($B$11/$C$11)*I5+$F$11/$C$11</f>
        <v>1062</v>
      </c>
      <c r="M5" s="20">
        <f>-($B$12/$C$12)*I5+$F$12/$C$12</f>
        <v>540</v>
      </c>
      <c r="N5" s="19">
        <f>-($B$6/$C$6)*I5+$O$5/$C$6</f>
        <v>852</v>
      </c>
      <c r="O5" s="18">
        <f>D6</f>
        <v>7668</v>
      </c>
    </row>
    <row r="6" spans="1:15" x14ac:dyDescent="0.2">
      <c r="A6" s="22" t="s">
        <v>64</v>
      </c>
      <c r="B6" s="22">
        <v>10</v>
      </c>
      <c r="C6" s="22">
        <v>9</v>
      </c>
      <c r="D6" s="25">
        <f>SUMPRODUCT(B6:C6,B5:C5)</f>
        <v>7668</v>
      </c>
      <c r="E6" s="22"/>
      <c r="F6" s="22"/>
      <c r="I6" s="21">
        <v>50</v>
      </c>
      <c r="J6" s="20">
        <f>-($B$9/$C$9)*I6+$F$9/$C$9</f>
        <v>595</v>
      </c>
      <c r="K6" s="20">
        <f>-($B$10/$C$10)*I6+$F$10/$C$10</f>
        <v>690</v>
      </c>
      <c r="L6" s="20">
        <f>-($B$11/$C$11)*I6+$F$11/$C$11</f>
        <v>987</v>
      </c>
      <c r="M6" s="20">
        <f>-($B$12/$C$12)*I6+$F$12/$C$12</f>
        <v>520</v>
      </c>
      <c r="N6" s="19">
        <f>-($B$6/$C$6)*I6+$O$5/$C$6</f>
        <v>796.44444444444446</v>
      </c>
    </row>
    <row r="7" spans="1:15" x14ac:dyDescent="0.2">
      <c r="A7" s="22"/>
      <c r="B7" s="22"/>
      <c r="C7" s="22"/>
      <c r="D7" s="22"/>
      <c r="E7" s="22"/>
      <c r="F7" s="22"/>
      <c r="I7" s="21">
        <v>100</v>
      </c>
      <c r="J7" s="20">
        <f>-($B$9/$C$9)*I7+$F$9/$C$9</f>
        <v>560</v>
      </c>
      <c r="K7" s="20">
        <f>-($B$10/$C$10)*I7+$F$10/$C$10</f>
        <v>660</v>
      </c>
      <c r="L7" s="20">
        <f>-($B$11/$C$11)*I7+$F$11/$C$11</f>
        <v>912</v>
      </c>
      <c r="M7" s="20">
        <f>-($B$12/$C$12)*I7+$F$12/$C$12</f>
        <v>500</v>
      </c>
      <c r="N7" s="19">
        <f>-($B$6/$C$6)*I7+$O$5/$C$6</f>
        <v>740.88888888888891</v>
      </c>
    </row>
    <row r="8" spans="1:15" x14ac:dyDescent="0.2">
      <c r="A8" s="22" t="s">
        <v>63</v>
      </c>
      <c r="B8" s="22"/>
      <c r="C8" s="22"/>
      <c r="D8" s="22"/>
      <c r="E8" s="22"/>
      <c r="F8" s="22"/>
      <c r="G8" s="18" t="s">
        <v>62</v>
      </c>
      <c r="I8" s="21">
        <v>150</v>
      </c>
      <c r="J8" s="20">
        <f>-($B$9/$C$9)*I8+$F$9/$C$9</f>
        <v>525</v>
      </c>
      <c r="K8" s="20">
        <f>-($B$10/$C$10)*I8+$F$10/$C$10</f>
        <v>630</v>
      </c>
      <c r="L8" s="20">
        <f>-($B$11/$C$11)*I8+$F$11/$C$11</f>
        <v>837</v>
      </c>
      <c r="M8" s="20">
        <f>-($B$12/$C$12)*I8+$F$12/$C$12</f>
        <v>480</v>
      </c>
      <c r="N8" s="19">
        <f>-($B$6/$C$6)*I8+$O$5/$C$6</f>
        <v>685.33333333333326</v>
      </c>
    </row>
    <row r="9" spans="1:15" x14ac:dyDescent="0.2">
      <c r="A9" s="24" t="s">
        <v>61</v>
      </c>
      <c r="B9" s="22">
        <f>7/10</f>
        <v>0.7</v>
      </c>
      <c r="C9" s="22">
        <v>1</v>
      </c>
      <c r="D9" s="23">
        <f>SUMPRODUCT(B9:C9,$B$5:$C$5)</f>
        <v>630</v>
      </c>
      <c r="E9" s="22" t="s">
        <v>44</v>
      </c>
      <c r="F9" s="22">
        <v>630</v>
      </c>
      <c r="G9" s="18">
        <f>F9-D9</f>
        <v>0</v>
      </c>
      <c r="I9" s="21">
        <v>200</v>
      </c>
      <c r="J9" s="20">
        <f>-($B$9/$C$9)*I9+$F$9/$C$9</f>
        <v>490</v>
      </c>
      <c r="K9" s="20">
        <f>-($B$10/$C$10)*I9+$F$10/$C$10</f>
        <v>600</v>
      </c>
      <c r="L9" s="20">
        <f>-($B$11/$C$11)*I9+$F$11/$C$11</f>
        <v>762</v>
      </c>
      <c r="M9" s="20">
        <f>-($B$12/$C$12)*I9+$F$12/$C$12</f>
        <v>460</v>
      </c>
      <c r="N9" s="19">
        <f>-($B$6/$C$6)*I9+$O$5/$C$6</f>
        <v>629.77777777777783</v>
      </c>
    </row>
    <row r="10" spans="1:15" x14ac:dyDescent="0.2">
      <c r="A10" s="24" t="s">
        <v>60</v>
      </c>
      <c r="B10" s="22">
        <f>1/2</f>
        <v>0.5</v>
      </c>
      <c r="C10" s="22">
        <f>5/6</f>
        <v>0.83333333333333337</v>
      </c>
      <c r="D10" s="23">
        <f>SUMPRODUCT(B10:C10,$B$5:$C$5)</f>
        <v>480</v>
      </c>
      <c r="E10" s="22" t="s">
        <v>44</v>
      </c>
      <c r="F10" s="22">
        <v>600</v>
      </c>
      <c r="G10" s="18">
        <f>F10-D10</f>
        <v>120</v>
      </c>
      <c r="I10" s="21">
        <v>250</v>
      </c>
      <c r="J10" s="20">
        <f>-($B$9/$C$9)*I10+$F$9/$C$9</f>
        <v>455</v>
      </c>
      <c r="K10" s="20">
        <f>-($B$10/$C$10)*I10+$F$10/$C$10</f>
        <v>570</v>
      </c>
      <c r="L10" s="20">
        <f>-($B$11/$C$11)*I10+$F$11/$C$11</f>
        <v>687</v>
      </c>
      <c r="M10" s="20">
        <f>-($B$12/$C$12)*I10+$F$12/$C$12</f>
        <v>440</v>
      </c>
      <c r="N10" s="19">
        <f>-($B$6/$C$6)*I10+$O$5/$C$6</f>
        <v>574.22222222222217</v>
      </c>
    </row>
    <row r="11" spans="1:15" x14ac:dyDescent="0.2">
      <c r="A11" s="24" t="s">
        <v>59</v>
      </c>
      <c r="B11" s="22">
        <v>1</v>
      </c>
      <c r="C11" s="22">
        <f>2/3</f>
        <v>0.66666666666666663</v>
      </c>
      <c r="D11" s="23">
        <f>SUMPRODUCT(B11:C11,$B$5:$C$5)</f>
        <v>708</v>
      </c>
      <c r="E11" s="22" t="s">
        <v>44</v>
      </c>
      <c r="F11" s="22">
        <v>708</v>
      </c>
      <c r="G11" s="18">
        <f>F11-D11</f>
        <v>0</v>
      </c>
      <c r="I11" s="21">
        <v>300</v>
      </c>
      <c r="J11" s="20">
        <f>-($B$9/$C$9)*I11+$F$9/$C$9</f>
        <v>420</v>
      </c>
      <c r="K11" s="20">
        <f>-($B$10/$C$10)*I11+$F$10/$C$10</f>
        <v>540</v>
      </c>
      <c r="L11" s="20">
        <f>-($B$11/$C$11)*I11+$F$11/$C$11</f>
        <v>612</v>
      </c>
      <c r="M11" s="20">
        <f>-($B$12/$C$12)*I11+$F$12/$C$12</f>
        <v>420</v>
      </c>
      <c r="N11" s="19">
        <f>-($B$6/$C$6)*I11+$O$5/$C$6</f>
        <v>518.66666666666663</v>
      </c>
    </row>
    <row r="12" spans="1:15" x14ac:dyDescent="0.2">
      <c r="A12" s="24" t="s">
        <v>58</v>
      </c>
      <c r="B12" s="22">
        <f>1/10</f>
        <v>0.1</v>
      </c>
      <c r="C12" s="22">
        <f>1/4</f>
        <v>0.25</v>
      </c>
      <c r="D12" s="23">
        <f>SUMPRODUCT(B12:C12,$B$5:$C$5)</f>
        <v>117</v>
      </c>
      <c r="E12" s="22" t="s">
        <v>44</v>
      </c>
      <c r="F12" s="22">
        <v>135</v>
      </c>
      <c r="G12" s="18">
        <f>F12-D12</f>
        <v>18</v>
      </c>
      <c r="I12" s="21">
        <v>350</v>
      </c>
      <c r="J12" s="20">
        <f>-($B$9/$C$9)*I12+$F$9/$C$9</f>
        <v>385</v>
      </c>
      <c r="K12" s="20">
        <f>-($B$10/$C$10)*I12+$F$10/$C$10</f>
        <v>510</v>
      </c>
      <c r="L12" s="20">
        <f>-($B$11/$C$11)*I12+$F$11/$C$11</f>
        <v>537</v>
      </c>
      <c r="M12" s="20">
        <f>-($B$12/$C$12)*I12+$F$12/$C$12</f>
        <v>400</v>
      </c>
      <c r="N12" s="19">
        <f>-($B$6/$C$6)*I12+$O$5/$C$6</f>
        <v>463.11111111111109</v>
      </c>
    </row>
    <row r="13" spans="1:15" x14ac:dyDescent="0.2">
      <c r="A13" s="22"/>
      <c r="B13" s="22"/>
      <c r="C13" s="22"/>
      <c r="D13" s="22"/>
      <c r="E13" s="22"/>
      <c r="F13" s="22"/>
      <c r="I13" s="21">
        <v>400</v>
      </c>
      <c r="J13" s="20">
        <f>-($B$9/$C$9)*I13+$F$9/$C$9</f>
        <v>350</v>
      </c>
      <c r="K13" s="20">
        <f>-($B$10/$C$10)*I13+$F$10/$C$10</f>
        <v>480</v>
      </c>
      <c r="L13" s="20">
        <f>-($B$11/$C$11)*I13+$F$11/$C$11</f>
        <v>462</v>
      </c>
      <c r="M13" s="20">
        <f>-($B$12/$C$12)*I13+$F$12/$C$12</f>
        <v>380</v>
      </c>
      <c r="N13" s="19">
        <f>-($B$6/$C$6)*I13+$O$5/$C$6</f>
        <v>407.55555555555554</v>
      </c>
    </row>
    <row r="14" spans="1:15" x14ac:dyDescent="0.2">
      <c r="A14" s="22"/>
      <c r="B14" s="22"/>
      <c r="C14" s="22"/>
      <c r="D14" s="22"/>
      <c r="E14" s="22"/>
      <c r="F14" s="22"/>
      <c r="I14" s="21">
        <v>450</v>
      </c>
      <c r="J14" s="20">
        <f>-($B$9/$C$9)*I14+$F$9/$C$9</f>
        <v>315</v>
      </c>
      <c r="K14" s="20">
        <f>-($B$10/$C$10)*I14+$F$10/$C$10</f>
        <v>450</v>
      </c>
      <c r="L14" s="20">
        <f>-($B$11/$C$11)*I14+$F$11/$C$11</f>
        <v>387</v>
      </c>
      <c r="M14" s="20">
        <f>-($B$12/$C$12)*I14+$F$12/$C$12</f>
        <v>360</v>
      </c>
      <c r="N14" s="19">
        <f>-($B$6/$C$6)*I14+$O$5/$C$6</f>
        <v>352</v>
      </c>
    </row>
    <row r="15" spans="1:15" x14ac:dyDescent="0.2">
      <c r="A15" s="22"/>
      <c r="B15" s="22"/>
      <c r="C15" s="22"/>
      <c r="D15" s="22"/>
      <c r="E15" s="22"/>
      <c r="F15" s="22"/>
      <c r="I15" s="21">
        <v>500</v>
      </c>
      <c r="J15" s="20">
        <f>-($B$9/$C$9)*I15+$F$9/$C$9</f>
        <v>280</v>
      </c>
      <c r="K15" s="20">
        <f>-($B$10/$C$10)*I15+$F$10/$C$10</f>
        <v>420</v>
      </c>
      <c r="L15" s="20">
        <f>-($B$11/$C$11)*I15+$F$11/$C$11</f>
        <v>312</v>
      </c>
      <c r="M15" s="20">
        <f>-($B$12/$C$12)*I15+$F$12/$C$12</f>
        <v>340</v>
      </c>
      <c r="N15" s="19">
        <f>-($B$6/$C$6)*I15+$O$5/$C$6</f>
        <v>296.44444444444446</v>
      </c>
    </row>
    <row r="16" spans="1:15" x14ac:dyDescent="0.2">
      <c r="A16" s="22"/>
      <c r="B16" s="22"/>
      <c r="C16" s="22"/>
      <c r="D16" s="22"/>
      <c r="E16" s="22"/>
      <c r="F16" s="22"/>
      <c r="I16" s="21">
        <v>550</v>
      </c>
      <c r="J16" s="20">
        <f>-($B$9/$C$9)*I16+$F$9/$C$9</f>
        <v>245</v>
      </c>
      <c r="K16" s="20">
        <f>-($B$10/$C$10)*I16+$F$10/$C$10</f>
        <v>390</v>
      </c>
      <c r="L16" s="20">
        <f>-($B$11/$C$11)*I16+$F$11/$C$11</f>
        <v>237</v>
      </c>
      <c r="M16" s="20">
        <f>-($B$12/$C$12)*I16+$F$12/$C$12</f>
        <v>320</v>
      </c>
      <c r="N16" s="19">
        <f>-($B$6/$C$6)*I16+$O$5/$C$6</f>
        <v>240.88888888888891</v>
      </c>
    </row>
    <row r="17" spans="1:14" x14ac:dyDescent="0.2">
      <c r="A17" s="22"/>
      <c r="B17" s="22"/>
      <c r="C17" s="22"/>
      <c r="D17" s="22"/>
      <c r="E17" s="22"/>
      <c r="F17" s="22"/>
      <c r="I17" s="21">
        <v>600</v>
      </c>
      <c r="J17" s="20">
        <f>-($B$9/$C$9)*I17+$F$9/$C$9</f>
        <v>210</v>
      </c>
      <c r="K17" s="20">
        <f>-($B$10/$C$10)*I17+$F$10/$C$10</f>
        <v>360</v>
      </c>
      <c r="L17" s="20">
        <f>-($B$11/$C$11)*I17+$F$11/$C$11</f>
        <v>162</v>
      </c>
      <c r="M17" s="20">
        <f>-($B$12/$C$12)*I17+$F$12/$C$12</f>
        <v>300</v>
      </c>
      <c r="N17" s="19">
        <f>-($B$6/$C$6)*I17+$O$5/$C$6</f>
        <v>185.33333333333326</v>
      </c>
    </row>
    <row r="18" spans="1:14" x14ac:dyDescent="0.2">
      <c r="A18" s="22"/>
      <c r="B18" s="22"/>
      <c r="C18" s="22"/>
      <c r="D18" s="22"/>
      <c r="E18" s="22"/>
      <c r="F18" s="22"/>
      <c r="I18" s="21">
        <v>650</v>
      </c>
      <c r="J18" s="20">
        <f>-($B$9/$C$9)*I18+$F$9/$C$9</f>
        <v>175.00000000000006</v>
      </c>
      <c r="K18" s="20">
        <f>-($B$10/$C$10)*I18+$F$10/$C$10</f>
        <v>330</v>
      </c>
      <c r="L18" s="20">
        <f>-($B$11/$C$11)*I18+$F$11/$C$11</f>
        <v>87</v>
      </c>
      <c r="M18" s="20">
        <f>-($B$12/$C$12)*I18+$F$12/$C$12</f>
        <v>280</v>
      </c>
      <c r="N18" s="19">
        <f>-($B$6/$C$6)*I18+$O$5/$C$6</f>
        <v>129.77777777777771</v>
      </c>
    </row>
    <row r="19" spans="1:14" x14ac:dyDescent="0.2">
      <c r="A19" s="22"/>
      <c r="B19" s="22"/>
      <c r="C19" s="22"/>
      <c r="D19" s="22"/>
      <c r="E19" s="22"/>
      <c r="F19" s="22"/>
      <c r="I19" s="21">
        <v>700</v>
      </c>
      <c r="J19" s="20">
        <f>-($B$9/$C$9)*I19+$F$9/$C$9</f>
        <v>140.00000000000006</v>
      </c>
      <c r="K19" s="20">
        <f>-($B$10/$C$10)*I19+$F$10/$C$10</f>
        <v>300</v>
      </c>
      <c r="L19" s="20">
        <f>-($B$11/$C$11)*I19+$F$11/$C$11</f>
        <v>12</v>
      </c>
      <c r="M19" s="20">
        <f>-($B$12/$C$12)*I19+$F$12/$C$12</f>
        <v>260</v>
      </c>
      <c r="N19" s="19">
        <f>-($B$6/$C$6)*I19+$O$5/$C$6</f>
        <v>74.222222222222172</v>
      </c>
    </row>
    <row r="20" spans="1:14" x14ac:dyDescent="0.2">
      <c r="A20" s="22"/>
      <c r="B20" s="22"/>
      <c r="C20" s="22"/>
      <c r="D20" s="22"/>
      <c r="E20" s="22"/>
      <c r="F20" s="22"/>
      <c r="I20" s="21">
        <v>750</v>
      </c>
      <c r="J20" s="20">
        <f>-($B$9/$C$9)*I20+$F$9/$C$9</f>
        <v>105</v>
      </c>
      <c r="K20" s="20">
        <f>-($B$10/$C$10)*I20+$F$10/$C$10</f>
        <v>270</v>
      </c>
      <c r="L20" s="20">
        <f>-($B$11/$C$11)*I20+$F$11/$C$11</f>
        <v>-63</v>
      </c>
      <c r="M20" s="20">
        <f>-($B$12/$C$12)*I20+$F$12/$C$12</f>
        <v>240</v>
      </c>
      <c r="N20" s="19">
        <f>-($B$6/$C$6)*I20+$O$5/$C$6</f>
        <v>18.666666666666629</v>
      </c>
    </row>
    <row r="21" spans="1:14" x14ac:dyDescent="0.2">
      <c r="A21" s="22"/>
      <c r="B21" s="22"/>
      <c r="C21" s="22"/>
      <c r="D21" s="22"/>
      <c r="E21" s="22"/>
      <c r="F21" s="22"/>
      <c r="I21" s="21">
        <v>800</v>
      </c>
      <c r="J21" s="20">
        <f>-($B$9/$C$9)*I21+$F$9/$C$9</f>
        <v>70</v>
      </c>
      <c r="K21" s="20">
        <f>-($B$10/$C$10)*I21+$F$10/$C$10</f>
        <v>240</v>
      </c>
      <c r="L21" s="20">
        <f>-($B$11/$C$11)*I21+$F$11/$C$11</f>
        <v>-138</v>
      </c>
      <c r="M21" s="20">
        <f>-($B$12/$C$12)*I21+$F$12/$C$12</f>
        <v>220</v>
      </c>
      <c r="N21" s="19">
        <f>-($B$6/$C$6)*I21+$O$5/$C$6</f>
        <v>-36.888888888888914</v>
      </c>
    </row>
    <row r="22" spans="1:14" x14ac:dyDescent="0.2">
      <c r="A22" s="22"/>
      <c r="B22" s="22"/>
      <c r="C22" s="22"/>
      <c r="D22" s="22"/>
      <c r="E22" s="22"/>
      <c r="F22" s="22"/>
      <c r="I22" s="21">
        <v>850</v>
      </c>
      <c r="J22" s="20">
        <f>-($B$9/$C$9)*I22+$F$9/$C$9</f>
        <v>35</v>
      </c>
      <c r="K22" s="20">
        <f>-($B$10/$C$10)*I22+$F$10/$C$10</f>
        <v>210</v>
      </c>
      <c r="L22" s="20">
        <f>-($B$11/$C$11)*I22+$F$11/$C$11</f>
        <v>-213</v>
      </c>
      <c r="M22" s="20">
        <f>-($B$12/$C$12)*I22+$F$12/$C$12</f>
        <v>200</v>
      </c>
      <c r="N22" s="19">
        <f>-($B$6/$C$6)*I22+$O$5/$C$6</f>
        <v>-92.444444444444457</v>
      </c>
    </row>
    <row r="23" spans="1:14" x14ac:dyDescent="0.2">
      <c r="A23" s="22"/>
      <c r="B23" s="22"/>
      <c r="C23" s="22"/>
      <c r="D23" s="22"/>
      <c r="E23" s="22"/>
      <c r="F23" s="22"/>
      <c r="I23" s="21">
        <v>900</v>
      </c>
      <c r="J23" s="20">
        <f>-($B$9/$C$9)*I23+$F$9/$C$9</f>
        <v>0</v>
      </c>
      <c r="K23" s="20">
        <f>-($B$10/$C$10)*I23+$F$10/$C$10</f>
        <v>180</v>
      </c>
      <c r="L23" s="20">
        <f>-($B$11/$C$11)*I23+$F$11/$C$11</f>
        <v>-288</v>
      </c>
      <c r="M23" s="20">
        <f>-($B$12/$C$12)*I23+$F$12/$C$12</f>
        <v>180</v>
      </c>
      <c r="N23" s="19">
        <f>-($B$6/$C$6)*I23+$O$5/$C$6</f>
        <v>-148</v>
      </c>
    </row>
    <row r="24" spans="1:14" x14ac:dyDescent="0.2">
      <c r="I24" s="21">
        <v>950</v>
      </c>
      <c r="J24" s="20">
        <f>-($B$9/$C$9)*I24+$F$9/$C$9</f>
        <v>-35</v>
      </c>
      <c r="K24" s="20">
        <f>-($B$10/$C$10)*I24+$F$10/$C$10</f>
        <v>150</v>
      </c>
      <c r="L24" s="20">
        <f>-($B$11/$C$11)*I24+$F$11/$C$11</f>
        <v>-363</v>
      </c>
      <c r="M24" s="20">
        <f>-($B$12/$C$12)*I24+$F$12/$C$12</f>
        <v>160</v>
      </c>
      <c r="N24" s="19">
        <f>-($B$6/$C$6)*I24+$O$5/$C$6</f>
        <v>-203.55555555555566</v>
      </c>
    </row>
    <row r="25" spans="1:14" x14ac:dyDescent="0.2">
      <c r="I25" s="21">
        <v>1000</v>
      </c>
      <c r="J25" s="20">
        <f>-($B$9/$C$9)*I25+$F$9/$C$9</f>
        <v>-70</v>
      </c>
      <c r="K25" s="20">
        <f>-($B$10/$C$10)*I25+$F$10/$C$10</f>
        <v>120</v>
      </c>
      <c r="L25" s="20">
        <f>-($B$11/$C$11)*I25+$F$11/$C$11</f>
        <v>-438</v>
      </c>
      <c r="M25" s="20">
        <f>-($B$12/$C$12)*I25+$F$12/$C$12</f>
        <v>140</v>
      </c>
      <c r="N25" s="19">
        <f>-($B$6/$C$6)*I25+$O$5/$C$6</f>
        <v>-259.11111111111109</v>
      </c>
    </row>
  </sheetData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11265" r:id="rId4">
          <objectPr defaultSize="0" r:id="rId5">
            <anchor moveWithCells="1">
              <from>
                <xdr:col>0</xdr:col>
                <xdr:colOff>171450</xdr:colOff>
                <xdr:row>14</xdr:row>
                <xdr:rowOff>123825</xdr:rowOff>
              </from>
              <to>
                <xdr:col>8</xdr:col>
                <xdr:colOff>200025</xdr:colOff>
                <xdr:row>29</xdr:row>
                <xdr:rowOff>152400</xdr:rowOff>
              </to>
            </anchor>
          </objectPr>
        </oleObject>
      </mc:Choice>
      <mc:Fallback>
        <oleObject progId="Word.Document.12" shapeId="1126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D1" sqref="D1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13" bestFit="1" customWidth="1"/>
    <col min="4" max="4" width="5.85546875" customWidth="1"/>
    <col min="5" max="5" width="9" bestFit="1" customWidth="1"/>
    <col min="6" max="6" width="12" customWidth="1"/>
    <col min="7" max="8" width="12" bestFit="1" customWidth="1"/>
  </cols>
  <sheetData>
    <row r="1" spans="1:8" x14ac:dyDescent="0.25">
      <c r="A1" s="1" t="s">
        <v>98</v>
      </c>
    </row>
    <row r="2" spans="1:8" x14ac:dyDescent="0.25">
      <c r="A2" s="1" t="s">
        <v>97</v>
      </c>
    </row>
    <row r="3" spans="1:8" x14ac:dyDescent="0.25">
      <c r="A3" s="1" t="s">
        <v>96</v>
      </c>
    </row>
    <row r="6" spans="1:8" ht="15.75" thickBot="1" x14ac:dyDescent="0.3">
      <c r="A6" t="s">
        <v>95</v>
      </c>
    </row>
    <row r="7" spans="1:8" x14ac:dyDescent="0.25">
      <c r="B7" s="31"/>
      <c r="C7" s="31"/>
      <c r="D7" s="31" t="s">
        <v>87</v>
      </c>
      <c r="E7" s="31" t="s">
        <v>94</v>
      </c>
      <c r="F7" s="31" t="s">
        <v>93</v>
      </c>
      <c r="G7" s="31" t="s">
        <v>84</v>
      </c>
      <c r="H7" s="31" t="s">
        <v>84</v>
      </c>
    </row>
    <row r="8" spans="1:8" ht="15.75" thickBot="1" x14ac:dyDescent="0.3">
      <c r="B8" s="30" t="s">
        <v>83</v>
      </c>
      <c r="C8" s="30" t="s">
        <v>82</v>
      </c>
      <c r="D8" s="30" t="s">
        <v>81</v>
      </c>
      <c r="E8" s="30" t="s">
        <v>92</v>
      </c>
      <c r="F8" s="30" t="s">
        <v>91</v>
      </c>
      <c r="G8" s="30" t="s">
        <v>79</v>
      </c>
      <c r="H8" s="30" t="s">
        <v>78</v>
      </c>
    </row>
    <row r="9" spans="1:8" x14ac:dyDescent="0.25">
      <c r="B9" s="29" t="s">
        <v>90</v>
      </c>
      <c r="C9" s="29" t="s">
        <v>71</v>
      </c>
      <c r="D9" s="29">
        <v>540</v>
      </c>
      <c r="E9" s="29">
        <v>0</v>
      </c>
      <c r="F9" s="29">
        <v>10</v>
      </c>
      <c r="G9" s="29">
        <v>3.5000000000000031</v>
      </c>
      <c r="H9" s="29">
        <v>3.7000000000000006</v>
      </c>
    </row>
    <row r="10" spans="1:8" ht="15.75" thickBot="1" x14ac:dyDescent="0.3">
      <c r="B10" s="28" t="s">
        <v>89</v>
      </c>
      <c r="C10" s="28" t="s">
        <v>72</v>
      </c>
      <c r="D10" s="28">
        <v>252</v>
      </c>
      <c r="E10" s="28">
        <v>0</v>
      </c>
      <c r="F10" s="28">
        <v>9</v>
      </c>
      <c r="G10" s="28">
        <v>5.2857142857142865</v>
      </c>
      <c r="H10" s="28">
        <v>2.3333333333333348</v>
      </c>
    </row>
    <row r="12" spans="1:8" ht="15.75" thickBot="1" x14ac:dyDescent="0.3">
      <c r="A12" t="s">
        <v>88</v>
      </c>
    </row>
    <row r="13" spans="1:8" x14ac:dyDescent="0.25">
      <c r="B13" s="31"/>
      <c r="C13" s="31"/>
      <c r="D13" s="31" t="s">
        <v>87</v>
      </c>
      <c r="E13" s="31" t="s">
        <v>86</v>
      </c>
      <c r="F13" s="31" t="s">
        <v>85</v>
      </c>
      <c r="G13" s="31" t="s">
        <v>84</v>
      </c>
      <c r="H13" s="31" t="s">
        <v>84</v>
      </c>
    </row>
    <row r="14" spans="1:8" ht="15.75" thickBot="1" x14ac:dyDescent="0.3">
      <c r="B14" s="30" t="s">
        <v>83</v>
      </c>
      <c r="C14" s="30" t="s">
        <v>82</v>
      </c>
      <c r="D14" s="30" t="s">
        <v>81</v>
      </c>
      <c r="E14" s="30" t="s">
        <v>2</v>
      </c>
      <c r="F14" s="30" t="s">
        <v>80</v>
      </c>
      <c r="G14" s="30" t="s">
        <v>79</v>
      </c>
      <c r="H14" s="30" t="s">
        <v>78</v>
      </c>
    </row>
    <row r="15" spans="1:8" x14ac:dyDescent="0.25">
      <c r="B15" s="29" t="s">
        <v>77</v>
      </c>
      <c r="C15" s="29" t="s">
        <v>61</v>
      </c>
      <c r="D15" s="29">
        <v>630</v>
      </c>
      <c r="E15" s="29">
        <v>4.3750000000000018</v>
      </c>
      <c r="F15" s="29">
        <v>630</v>
      </c>
      <c r="G15" s="29">
        <v>52.363636363636402</v>
      </c>
      <c r="H15" s="29">
        <v>134.40000000000003</v>
      </c>
    </row>
    <row r="16" spans="1:8" x14ac:dyDescent="0.25">
      <c r="B16" s="29" t="s">
        <v>76</v>
      </c>
      <c r="C16" s="29" t="s">
        <v>60</v>
      </c>
      <c r="D16" s="29">
        <v>480</v>
      </c>
      <c r="E16" s="29">
        <v>0</v>
      </c>
      <c r="F16" s="29">
        <v>600</v>
      </c>
      <c r="G16" s="29">
        <v>1E+30</v>
      </c>
      <c r="H16" s="29">
        <v>119.99999999999994</v>
      </c>
    </row>
    <row r="17" spans="2:8" x14ac:dyDescent="0.25">
      <c r="B17" s="29" t="s">
        <v>75</v>
      </c>
      <c r="C17" s="29" t="s">
        <v>59</v>
      </c>
      <c r="D17" s="29">
        <v>708</v>
      </c>
      <c r="E17" s="29">
        <v>6.9374999999999991</v>
      </c>
      <c r="F17" s="29">
        <v>708</v>
      </c>
      <c r="G17" s="29">
        <v>192.00000000000006</v>
      </c>
      <c r="H17" s="29">
        <v>128.00000000000014</v>
      </c>
    </row>
    <row r="18" spans="2:8" ht="15.75" thickBot="1" x14ac:dyDescent="0.3">
      <c r="B18" s="28" t="s">
        <v>74</v>
      </c>
      <c r="C18" s="28" t="s">
        <v>58</v>
      </c>
      <c r="D18" s="28">
        <v>117</v>
      </c>
      <c r="E18" s="28">
        <v>0</v>
      </c>
      <c r="F18" s="28">
        <v>135</v>
      </c>
      <c r="G18" s="28">
        <v>1E+30</v>
      </c>
      <c r="H18" s="28">
        <v>18.000000000000007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Oppg 1</vt:lpstr>
      <vt:lpstr>Oppg 2</vt:lpstr>
      <vt:lpstr>Oppg 3</vt:lpstr>
      <vt:lpstr>Oppg 4</vt:lpstr>
      <vt:lpstr>Følsomhetsrapport Oppg 4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IT-Tjenesten</dc:creator>
  <cp:lastModifiedBy>Helbæk Morten</cp:lastModifiedBy>
  <dcterms:created xsi:type="dcterms:W3CDTF">2008-11-13T14:46:18Z</dcterms:created>
  <dcterms:modified xsi:type="dcterms:W3CDTF">2015-09-16T20:23:21Z</dcterms:modified>
</cp:coreProperties>
</file>