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dOk_NTNU_2012\Ovinger_2015\"/>
    </mc:Choice>
  </mc:AlternateContent>
  <bookViews>
    <workbookView xWindow="120" yWindow="30" windowWidth="16335" windowHeight="8385" activeTab="3"/>
  </bookViews>
  <sheets>
    <sheet name="Oppg 1" sheetId="4" r:id="rId1"/>
    <sheet name="Oppg 2" sheetId="5" r:id="rId2"/>
    <sheet name="Oppg 3" sheetId="6" r:id="rId3"/>
    <sheet name="Oppg 4" sheetId="8" r:id="rId4"/>
  </sheets>
  <externalReferences>
    <externalReference r:id="rId5"/>
  </externalReferences>
  <definedNames>
    <definedName name="d_1">'[1]Løsn kap 5'!$E$164</definedName>
    <definedName name="d_2">'[1]Løsn kap 5'!$E$165</definedName>
    <definedName name="rente">'[1]Løsn kap 5'!$B$166</definedName>
    <definedName name="S">'[1]Løsn kap 5'!$B$164</definedName>
    <definedName name="sigma">'[1]Løsn kap 5'!$B$167</definedName>
    <definedName name="T">'[1]Løsn kap 5'!$B$168</definedName>
    <definedName name="X">'[1]Løsn kap 5'!$B$165</definedName>
  </definedNames>
  <calcPr calcId="152511" iterate="1"/>
</workbook>
</file>

<file path=xl/calcChain.xml><?xml version="1.0" encoding="utf-8"?>
<calcChain xmlns="http://schemas.openxmlformats.org/spreadsheetml/2006/main">
  <c r="G41" i="8" l="1"/>
  <c r="G40" i="8"/>
  <c r="G39" i="8"/>
  <c r="G34" i="8"/>
  <c r="G32" i="8"/>
  <c r="B46" i="8"/>
  <c r="B45" i="8"/>
  <c r="B58" i="8"/>
  <c r="B57" i="8"/>
  <c r="B56" i="8"/>
  <c r="B55" i="8"/>
  <c r="B54" i="8"/>
  <c r="B53" i="8"/>
  <c r="B52" i="8"/>
  <c r="B51" i="8"/>
  <c r="B50" i="8"/>
  <c r="G38" i="8"/>
  <c r="G37" i="8"/>
  <c r="B37" i="8"/>
  <c r="G36" i="8"/>
  <c r="B35" i="8"/>
  <c r="E34" i="8"/>
  <c r="B34" i="8"/>
  <c r="G33" i="8"/>
  <c r="E33" i="8"/>
  <c r="B33" i="8"/>
  <c r="E32" i="8"/>
  <c r="B32" i="8"/>
  <c r="G31" i="8"/>
  <c r="E31" i="8"/>
  <c r="B31" i="8"/>
  <c r="B19" i="8"/>
  <c r="G17" i="8"/>
  <c r="E17" i="8"/>
  <c r="B16" i="8"/>
  <c r="E41" i="8" l="1"/>
  <c r="B36" i="8"/>
  <c r="B38" i="8" s="1"/>
  <c r="B59" i="8"/>
  <c r="G35" i="8" s="1"/>
  <c r="B39" i="8" l="1"/>
  <c r="B40" i="8" s="1"/>
  <c r="B12" i="6"/>
  <c r="B14" i="6" s="1"/>
  <c r="C12" i="6"/>
  <c r="C14" i="6" s="1"/>
  <c r="E7" i="5"/>
  <c r="I5" i="5" s="1"/>
  <c r="F7" i="5"/>
  <c r="F14" i="5" s="1"/>
  <c r="B9" i="5"/>
  <c r="B10" i="5"/>
  <c r="B12" i="5"/>
  <c r="I2" i="5" s="1"/>
  <c r="E12" i="5"/>
  <c r="F12" i="5"/>
  <c r="E14" i="5"/>
  <c r="E19" i="5"/>
  <c r="I7" i="5" s="1"/>
  <c r="F19" i="5"/>
  <c r="E24" i="5"/>
  <c r="F24" i="5"/>
  <c r="F29" i="5" s="1"/>
  <c r="F31" i="5" s="1"/>
  <c r="E28" i="5"/>
  <c r="F28" i="5"/>
  <c r="E29" i="5"/>
  <c r="I6" i="5" s="1"/>
  <c r="B42" i="8" l="1"/>
  <c r="B43" i="8"/>
  <c r="I8" i="5"/>
  <c r="I4" i="5"/>
  <c r="I3" i="5"/>
  <c r="B16" i="6"/>
  <c r="E31" i="5"/>
  <c r="C5" i="4" l="1"/>
  <c r="B12" i="4"/>
  <c r="E12" i="4"/>
  <c r="E13" i="4" s="1"/>
  <c r="E14" i="4" s="1"/>
  <c r="E15" i="4" s="1"/>
  <c r="E16" i="4" s="1"/>
  <c r="E17" i="4" s="1"/>
  <c r="E18" i="4" s="1"/>
  <c r="E19" i="4" s="1"/>
  <c r="B13" i="4"/>
  <c r="F12" i="4" s="1"/>
  <c r="F19" i="4" l="1"/>
  <c r="F18" i="4"/>
  <c r="F17" i="4"/>
  <c r="F16" i="4"/>
  <c r="F15" i="4"/>
  <c r="F14" i="4"/>
  <c r="E21" i="4"/>
  <c r="H21" i="4" s="1"/>
  <c r="F13" i="4"/>
  <c r="B14" i="4"/>
  <c r="G12" i="4" l="1"/>
  <c r="H12" i="4" s="1"/>
  <c r="G13" i="4"/>
  <c r="G14" i="4"/>
  <c r="G15" i="4"/>
  <c r="G16" i="4"/>
  <c r="G17" i="4"/>
  <c r="G18" i="4"/>
  <c r="G19" i="4"/>
  <c r="H13" i="4" l="1"/>
  <c r="H14" i="4" s="1"/>
  <c r="H15" i="4" s="1"/>
  <c r="H16" i="4" s="1"/>
  <c r="H17" i="4" s="1"/>
  <c r="H18" i="4" s="1"/>
  <c r="H19" i="4" s="1"/>
</calcChain>
</file>

<file path=xl/sharedStrings.xml><?xml version="1.0" encoding="utf-8"?>
<sst xmlns="http://schemas.openxmlformats.org/spreadsheetml/2006/main" count="154" uniqueCount="122">
  <si>
    <t>Oppgave 1</t>
  </si>
  <si>
    <t>Egenkapital</t>
  </si>
  <si>
    <t>Gjeld</t>
  </si>
  <si>
    <t>Oppgave 2</t>
  </si>
  <si>
    <t>Leverandørgjeld</t>
  </si>
  <si>
    <t>Skattekostnad</t>
  </si>
  <si>
    <t>Betalbar skatt</t>
  </si>
  <si>
    <t>Lønn</t>
  </si>
  <si>
    <t>Avskrivninger</t>
  </si>
  <si>
    <t>Aksjekapital</t>
  </si>
  <si>
    <t>Driftsresultat</t>
  </si>
  <si>
    <t>Anleggsmidler</t>
  </si>
  <si>
    <t>Omløpsmidler</t>
  </si>
  <si>
    <t>Sum egenkapital</t>
  </si>
  <si>
    <t>Sum gjeld</t>
  </si>
  <si>
    <r>
      <t xml:space="preserve">  </t>
    </r>
    <r>
      <rPr>
        <sz val="11"/>
        <color theme="1"/>
        <rFont val="Symbol"/>
        <family val="1"/>
        <charset val="2"/>
      </rPr>
      <t>®</t>
    </r>
  </si>
  <si>
    <t xml:space="preserve">Resterende avskrivninger:  </t>
  </si>
  <si>
    <t xml:space="preserve"> Uts skattefordel</t>
  </si>
  <si>
    <t>Res før skatt</t>
  </si>
  <si>
    <t>Avskrivning</t>
  </si>
  <si>
    <t>Utsatt skatt 31.12</t>
  </si>
  <si>
    <t>Økning utsatt skatt</t>
  </si>
  <si>
    <t>Skattem avskrivn</t>
  </si>
  <si>
    <t>År</t>
  </si>
  <si>
    <t>Kostnader</t>
  </si>
  <si>
    <t>Inntekter</t>
  </si>
  <si>
    <t xml:space="preserve"> skatt blir det samme hvert år:</t>
  </si>
  <si>
    <t xml:space="preserve">Årsregnskapet frem til resultat før </t>
  </si>
  <si>
    <t xml:space="preserve">Årlig avskrivning i årsregnskapet: </t>
  </si>
  <si>
    <t>Levetid</t>
  </si>
  <si>
    <t>Avskr.sats:</t>
  </si>
  <si>
    <t>Investering:</t>
  </si>
  <si>
    <t>Skattesats:</t>
  </si>
  <si>
    <t>Sum gjeld og EK</t>
  </si>
  <si>
    <t>Sum kortsikt. gjeld</t>
  </si>
  <si>
    <t>Sum langsikt. gjeld</t>
  </si>
  <si>
    <t>Langsiktige lån</t>
  </si>
  <si>
    <t>Utsatt skatt</t>
  </si>
  <si>
    <t>Fond</t>
  </si>
  <si>
    <t>Sum eiendeler</t>
  </si>
  <si>
    <t>Sum omløpsm.</t>
  </si>
  <si>
    <t>Ord res etter skatt</t>
  </si>
  <si>
    <t>Fordringer</t>
  </si>
  <si>
    <t>Varer</t>
  </si>
  <si>
    <t>Ord res før skatt</t>
  </si>
  <si>
    <t>Likviditetsgrad 1</t>
  </si>
  <si>
    <t>Egenkapitalandel</t>
  </si>
  <si>
    <t>Sum anleggsm.</t>
  </si>
  <si>
    <t>Gjeldsgrad</t>
  </si>
  <si>
    <t>Bygninger</t>
  </si>
  <si>
    <t>Finansieringsgrad 1</t>
  </si>
  <si>
    <t>Maskiner</t>
  </si>
  <si>
    <t>Driftsinntekter</t>
  </si>
  <si>
    <t>Arbeidskapital</t>
  </si>
  <si>
    <t>Totalkapitalrentabilitet</t>
  </si>
  <si>
    <t>Egenkapitalrentabilitet</t>
  </si>
  <si>
    <t>Differanse:</t>
  </si>
  <si>
    <t>Economic Value Added</t>
  </si>
  <si>
    <t>Kapitalkostnad:</t>
  </si>
  <si>
    <t>Resultat:</t>
  </si>
  <si>
    <t>Gjennomsnittlig totalkapital:</t>
  </si>
  <si>
    <t>Snapp</t>
  </si>
  <si>
    <t>Snipp</t>
  </si>
  <si>
    <t>Selskap</t>
  </si>
  <si>
    <t>Avkastningskrav:</t>
  </si>
  <si>
    <t>Oppgave 3</t>
  </si>
  <si>
    <t xml:space="preserve"> (Beløp i 1 000 kr)</t>
  </si>
  <si>
    <t>Opplysninger for 2014</t>
  </si>
  <si>
    <t>Balanse per 1. januar 2014</t>
  </si>
  <si>
    <t xml:space="preserve"> Salgsinnbetalinger</t>
  </si>
  <si>
    <t xml:space="preserve"> Kundefordringer UB</t>
  </si>
  <si>
    <t xml:space="preserve"> Betalt for varer</t>
  </si>
  <si>
    <t>Kjøretøy</t>
  </si>
  <si>
    <t>Annen EK</t>
  </si>
  <si>
    <t xml:space="preserve"> Leverandørgjeld UB</t>
  </si>
  <si>
    <t>Varelager</t>
  </si>
  <si>
    <t xml:space="preserve">Pantelån </t>
  </si>
  <si>
    <t xml:space="preserve"> Varelager UB</t>
  </si>
  <si>
    <t>Kundefordringer</t>
  </si>
  <si>
    <t>Driftskostnader</t>
  </si>
  <si>
    <t>Kassekreditt</t>
  </si>
  <si>
    <t>Lønnsutbetalinger</t>
  </si>
  <si>
    <t xml:space="preserve"> Leverandørgjeld</t>
  </si>
  <si>
    <t>Skyldig lønn UB</t>
  </si>
  <si>
    <t xml:space="preserve"> Skyldige renter</t>
  </si>
  <si>
    <t>Avskrivning maskiner</t>
  </si>
  <si>
    <t xml:space="preserve"> Skyldig lønn</t>
  </si>
  <si>
    <t>Skattemessig avskrivning maskiner</t>
  </si>
  <si>
    <t>Skyldig skatt</t>
  </si>
  <si>
    <t>Skyldig utbytte</t>
  </si>
  <si>
    <t>Avskrivning kjøretøy</t>
  </si>
  <si>
    <t>Sum</t>
  </si>
  <si>
    <t>Skattemessig avskrivning kjøretøy</t>
  </si>
  <si>
    <t>Betalte renter</t>
  </si>
  <si>
    <t xml:space="preserve"> Skyldige renter UB</t>
  </si>
  <si>
    <t>Avdrag pantelån</t>
  </si>
  <si>
    <t xml:space="preserve"> Skattesats</t>
  </si>
  <si>
    <t>Skyldig skatt fra 2013 betales i mars 2014</t>
  </si>
  <si>
    <t>Skyldig utbytte fra 2013 betales i april 2014</t>
  </si>
  <si>
    <t>Balanse per 31. desember 2014</t>
  </si>
  <si>
    <t>Resultatregnskap for  2014</t>
  </si>
  <si>
    <t>Salgsinntekter</t>
  </si>
  <si>
    <t xml:space="preserve"> - varekostnad</t>
  </si>
  <si>
    <t xml:space="preserve"> - driftskostnader</t>
  </si>
  <si>
    <t xml:space="preserve"> - Lønn</t>
  </si>
  <si>
    <t xml:space="preserve"> - Avskrivninger</t>
  </si>
  <si>
    <t xml:space="preserve"> - rentekostn</t>
  </si>
  <si>
    <t>Res. før skatt</t>
  </si>
  <si>
    <t xml:space="preserve"> - skattekostnad</t>
  </si>
  <si>
    <t>Res e skatt</t>
  </si>
  <si>
    <t>Avsatt til utbytte</t>
  </si>
  <si>
    <t>Tilbakeholdt overskudd</t>
  </si>
  <si>
    <t xml:space="preserve">Betalbar skatt </t>
  </si>
  <si>
    <t>Kassekreditt IB (gjeld!)</t>
  </si>
  <si>
    <t xml:space="preserve"> Driftskostnader</t>
  </si>
  <si>
    <t>Betalte avdrag</t>
  </si>
  <si>
    <t>Skyldig skatt fra 2013</t>
  </si>
  <si>
    <t>Skyldig utbytte fra 2013</t>
  </si>
  <si>
    <t>Kassekreditt UB</t>
  </si>
  <si>
    <t>Oppgave 4</t>
  </si>
  <si>
    <t xml:space="preserve"> UB betyr utgående balanse og er stillingen på slutten av en periode</t>
  </si>
  <si>
    <t xml:space="preserve"> Utbytte (andel av res etter skatt)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</si>
</sst>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43" formatCode="_ * #,##0.00_ ;_ * \-#,##0.00_ ;_ * &quot;-&quot;??_ ;_ @_ "/>
    <numFmt numFmtId="164" formatCode="0.0\ %"/>
    <numFmt numFmtId="165" formatCode="#,##0.0"/>
    <numFmt numFmtId="166" formatCode="_ * #,##0.00_ ;_ * \-#,##0.00_ ;_ * &quot;-&quot;_ ;_ @_ "/>
    <numFmt numFmtId="167" formatCode="_ * #,##0.000_ ;_ * \-#,##0.000_ ;_ * &quot;-&quot;_ ;_ @_ "/>
    <numFmt numFmtId="168" formatCode="#,##0_ ;\-#,##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Symbol"/>
      <family val="1"/>
      <charset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i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" fillId="0" borderId="0"/>
  </cellStyleXfs>
  <cellXfs count="55">
    <xf numFmtId="0" fontId="0" fillId="0" borderId="0" xfId="0"/>
    <xf numFmtId="0" fontId="2" fillId="0" borderId="0" xfId="0" applyFont="1"/>
    <xf numFmtId="3" fontId="0" fillId="0" borderId="0" xfId="0" applyNumberFormat="1"/>
    <xf numFmtId="16" fontId="0" fillId="0" borderId="0" xfId="0" applyNumberFormat="1"/>
    <xf numFmtId="3" fontId="2" fillId="0" borderId="0" xfId="0" applyNumberFormat="1" applyFont="1"/>
    <xf numFmtId="38" fontId="0" fillId="0" borderId="0" xfId="0" applyNumberFormat="1"/>
    <xf numFmtId="38" fontId="0" fillId="0" borderId="0" xfId="0" applyNumberFormat="1" applyAlignment="1">
      <alignment horizontal="right"/>
    </xf>
    <xf numFmtId="38" fontId="2" fillId="0" borderId="0" xfId="0" applyNumberFormat="1" applyFont="1"/>
    <xf numFmtId="38" fontId="0" fillId="0" borderId="1" xfId="0" applyNumberFormat="1" applyBorder="1"/>
    <xf numFmtId="38" fontId="0" fillId="0" borderId="0" xfId="0" applyNumberFormat="1" applyAlignment="1">
      <alignment wrapText="1"/>
    </xf>
    <xf numFmtId="9" fontId="0" fillId="0" borderId="0" xfId="1" applyFont="1"/>
    <xf numFmtId="3" fontId="0" fillId="0" borderId="0" xfId="0" applyNumberFormat="1" applyFont="1" applyBorder="1"/>
    <xf numFmtId="3" fontId="5" fillId="0" borderId="0" xfId="0" applyNumberFormat="1" applyFont="1" applyBorder="1" applyAlignment="1">
      <alignment horizontal="right" vertical="center" wrapText="1"/>
    </xf>
    <xf numFmtId="3" fontId="5" fillId="0" borderId="0" xfId="0" applyNumberFormat="1" applyFont="1" applyBorder="1" applyAlignment="1">
      <alignment vertical="center" wrapText="1"/>
    </xf>
    <xf numFmtId="3" fontId="6" fillId="0" borderId="0" xfId="0" applyNumberFormat="1" applyFont="1" applyBorder="1" applyAlignment="1">
      <alignment horizontal="right" vertical="center" wrapText="1"/>
    </xf>
    <xf numFmtId="3" fontId="6" fillId="0" borderId="0" xfId="0" applyNumberFormat="1" applyFont="1" applyBorder="1" applyAlignment="1">
      <alignment vertical="center" wrapText="1"/>
    </xf>
    <xf numFmtId="0" fontId="7" fillId="0" borderId="0" xfId="0" applyFont="1"/>
    <xf numFmtId="165" fontId="0" fillId="0" borderId="0" xfId="0" applyNumberFormat="1"/>
    <xf numFmtId="4" fontId="0" fillId="0" borderId="0" xfId="0" applyNumberFormat="1"/>
    <xf numFmtId="164" fontId="0" fillId="0" borderId="0" xfId="1" applyNumberFormat="1" applyFont="1"/>
    <xf numFmtId="0" fontId="8" fillId="0" borderId="0" xfId="0" applyFont="1"/>
    <xf numFmtId="3" fontId="8" fillId="0" borderId="0" xfId="0" applyNumberFormat="1" applyFont="1"/>
    <xf numFmtId="0" fontId="9" fillId="0" borderId="0" xfId="11" applyFont="1"/>
    <xf numFmtId="0" fontId="3" fillId="0" borderId="0" xfId="11"/>
    <xf numFmtId="0" fontId="10" fillId="0" borderId="0" xfId="11" applyFont="1"/>
    <xf numFmtId="0" fontId="11" fillId="0" borderId="0" xfId="11" applyFont="1"/>
    <xf numFmtId="41" fontId="11" fillId="0" borderId="0" xfId="11" applyNumberFormat="1" applyFont="1"/>
    <xf numFmtId="41" fontId="11" fillId="0" borderId="2" xfId="11" applyNumberFormat="1" applyFont="1" applyBorder="1"/>
    <xf numFmtId="41" fontId="11" fillId="0" borderId="0" xfId="11" applyNumberFormat="1" applyFont="1" applyBorder="1"/>
    <xf numFmtId="41" fontId="11" fillId="0" borderId="3" xfId="11" applyNumberFormat="1" applyFont="1" applyBorder="1"/>
    <xf numFmtId="9" fontId="11" fillId="0" borderId="0" xfId="12" applyFont="1"/>
    <xf numFmtId="0" fontId="3" fillId="0" borderId="0" xfId="11" applyBorder="1"/>
    <xf numFmtId="0" fontId="3" fillId="0" borderId="2" xfId="11" applyBorder="1"/>
    <xf numFmtId="41" fontId="11" fillId="0" borderId="1" xfId="11" applyNumberFormat="1" applyFont="1" applyBorder="1"/>
    <xf numFmtId="41" fontId="11" fillId="0" borderId="4" xfId="11" applyNumberFormat="1" applyFont="1" applyBorder="1"/>
    <xf numFmtId="41" fontId="11" fillId="0" borderId="5" xfId="11" applyNumberFormat="1" applyFont="1" applyBorder="1"/>
    <xf numFmtId="41" fontId="12" fillId="0" borderId="3" xfId="11" applyNumberFormat="1" applyFont="1" applyBorder="1"/>
    <xf numFmtId="41" fontId="3" fillId="0" borderId="0" xfId="11" applyNumberFormat="1" applyBorder="1"/>
    <xf numFmtId="9" fontId="11" fillId="0" borderId="0" xfId="11" applyNumberFormat="1" applyFont="1"/>
    <xf numFmtId="166" fontId="11" fillId="0" borderId="0" xfId="11" applyNumberFormat="1" applyFont="1" applyBorder="1"/>
    <xf numFmtId="0" fontId="11" fillId="0" borderId="0" xfId="11" applyFont="1" applyBorder="1"/>
    <xf numFmtId="0" fontId="11" fillId="0" borderId="1" xfId="11" applyFont="1" applyBorder="1"/>
    <xf numFmtId="0" fontId="3" fillId="0" borderId="1" xfId="11" applyBorder="1"/>
    <xf numFmtId="0" fontId="11" fillId="0" borderId="6" xfId="11" applyFont="1" applyBorder="1"/>
    <xf numFmtId="41" fontId="11" fillId="0" borderId="6" xfId="11" applyNumberFormat="1" applyFont="1" applyBorder="1"/>
    <xf numFmtId="41" fontId="10" fillId="0" borderId="0" xfId="11" applyNumberFormat="1" applyFont="1" applyBorder="1" applyAlignment="1">
      <alignment horizontal="center"/>
    </xf>
    <xf numFmtId="167" fontId="3" fillId="0" borderId="0" xfId="11" applyNumberFormat="1" applyBorder="1"/>
    <xf numFmtId="41" fontId="3" fillId="0" borderId="0" xfId="11" applyNumberFormat="1"/>
    <xf numFmtId="41" fontId="10" fillId="0" borderId="0" xfId="11" applyNumberFormat="1" applyFont="1" applyBorder="1"/>
    <xf numFmtId="0" fontId="9" fillId="0" borderId="0" xfId="11" applyFont="1" applyBorder="1"/>
    <xf numFmtId="41" fontId="9" fillId="0" borderId="0" xfId="11" applyNumberFormat="1" applyFont="1" applyBorder="1"/>
    <xf numFmtId="0" fontId="10" fillId="0" borderId="0" xfId="11" applyFont="1" applyBorder="1"/>
    <xf numFmtId="168" fontId="11" fillId="0" borderId="0" xfId="11" applyNumberFormat="1" applyFont="1" applyBorder="1"/>
    <xf numFmtId="166" fontId="11" fillId="0" borderId="0" xfId="11" applyNumberFormat="1" applyFont="1"/>
    <xf numFmtId="43" fontId="3" fillId="0" borderId="0" xfId="11" applyNumberFormat="1" applyBorder="1"/>
  </cellXfs>
  <cellStyles count="14">
    <cellStyle name="Normal" xfId="0" builtinId="0"/>
    <cellStyle name="Normal 2" xfId="2"/>
    <cellStyle name="Normal 2 2" xfId="3"/>
    <cellStyle name="Normal 2 2 2" xfId="11"/>
    <cellStyle name="Normal 2 3" xfId="4"/>
    <cellStyle name="Normal 3" xfId="5"/>
    <cellStyle name="Normal 3 2" xfId="13"/>
    <cellStyle name="Prosent" xfId="1" builtinId="5"/>
    <cellStyle name="Prosent 2" xfId="6"/>
    <cellStyle name="Prosent 2 2" xfId="7"/>
    <cellStyle name="Prosent 2 3" xfId="8"/>
    <cellStyle name="Prosent 3" xfId="9"/>
    <cellStyle name="Prosent 3 2" xfId="12"/>
    <cellStyle name="Tusenskille 2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k_finansmodeller_221206/Regneark/LosningerPaaOppgav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øsn kap 1"/>
      <sheetName val="Løsn kap 2"/>
      <sheetName val="Løsn kap 3"/>
      <sheetName val="Løsn kap 4"/>
      <sheetName val="Løsn kap 5"/>
    </sheetNames>
    <sheetDataSet>
      <sheetData sheetId="0" refreshError="1"/>
      <sheetData sheetId="1"/>
      <sheetData sheetId="2" refreshError="1"/>
      <sheetData sheetId="3" refreshError="1"/>
      <sheetData sheetId="4">
        <row r="164">
          <cell r="B164">
            <v>100</v>
          </cell>
          <cell r="E164">
            <v>0.15833333333333335</v>
          </cell>
        </row>
        <row r="165">
          <cell r="B165">
            <v>100</v>
          </cell>
          <cell r="E165">
            <v>8.3333333333333592E-3</v>
          </cell>
        </row>
        <row r="166">
          <cell r="B166">
            <v>0.05</v>
          </cell>
        </row>
        <row r="167">
          <cell r="B167">
            <v>0.3</v>
          </cell>
        </row>
        <row r="168">
          <cell r="B168">
            <v>0.25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"/>
  <sheetViews>
    <sheetView zoomScaleNormal="100" workbookViewId="0">
      <selection activeCell="B2" sqref="B2"/>
    </sheetView>
  </sheetViews>
  <sheetFormatPr baseColWidth="10" defaultColWidth="11.42578125" defaultRowHeight="15" x14ac:dyDescent="0.25"/>
  <cols>
    <col min="1" max="2" width="14.85546875" customWidth="1"/>
    <col min="3" max="3" width="8.28515625" customWidth="1"/>
    <col min="4" max="4" width="5.42578125" customWidth="1"/>
    <col min="5" max="6" width="10.7109375" customWidth="1"/>
    <col min="7" max="8" width="12.28515625" customWidth="1"/>
    <col min="9" max="9" width="16.85546875" customWidth="1"/>
  </cols>
  <sheetData>
    <row r="1" spans="1:16" x14ac:dyDescent="0.25">
      <c r="A1" s="1" t="s">
        <v>0</v>
      </c>
    </row>
    <row r="2" spans="1:16" x14ac:dyDescent="0.25">
      <c r="A2" s="5"/>
      <c r="B2" s="5"/>
      <c r="C2" s="5"/>
      <c r="D2" s="5"/>
      <c r="E2" s="5"/>
      <c r="F2" s="5" t="s">
        <v>32</v>
      </c>
      <c r="G2" s="10">
        <v>0.28000000000000003</v>
      </c>
      <c r="H2" s="5"/>
      <c r="I2" s="5"/>
      <c r="J2" s="5"/>
      <c r="K2" s="2"/>
      <c r="L2" s="2"/>
      <c r="M2" s="2"/>
      <c r="N2" s="2"/>
      <c r="O2" s="2"/>
      <c r="P2" s="2"/>
    </row>
    <row r="3" spans="1:16" x14ac:dyDescent="0.25">
      <c r="A3" s="5" t="s">
        <v>31</v>
      </c>
      <c r="C3" s="5">
        <v>600000</v>
      </c>
      <c r="D3" s="5"/>
      <c r="E3" s="5"/>
      <c r="F3" s="5" t="s">
        <v>30</v>
      </c>
      <c r="G3" s="10">
        <v>0.2</v>
      </c>
      <c r="H3" s="5"/>
      <c r="I3" s="5"/>
      <c r="J3" s="5"/>
      <c r="K3" s="2"/>
      <c r="L3" s="2"/>
      <c r="M3" s="2"/>
      <c r="N3" s="2"/>
      <c r="O3" s="2"/>
      <c r="P3" s="2"/>
    </row>
    <row r="4" spans="1:16" x14ac:dyDescent="0.25">
      <c r="A4" s="5" t="s">
        <v>29</v>
      </c>
      <c r="C4" s="5">
        <v>8</v>
      </c>
      <c r="D4" s="5"/>
      <c r="E4" s="5"/>
      <c r="F4" s="5"/>
      <c r="G4" s="5"/>
      <c r="H4" s="5"/>
      <c r="I4" s="5"/>
      <c r="J4" s="5"/>
      <c r="K4" s="2"/>
      <c r="L4" s="2"/>
      <c r="M4" s="2"/>
      <c r="N4" s="2"/>
      <c r="O4" s="2"/>
      <c r="P4" s="2"/>
    </row>
    <row r="5" spans="1:16" x14ac:dyDescent="0.25">
      <c r="A5" s="5" t="s">
        <v>28</v>
      </c>
      <c r="C5" s="5">
        <f>C3/C4</f>
        <v>75000</v>
      </c>
      <c r="D5" s="5"/>
      <c r="E5" s="5"/>
      <c r="F5" s="5"/>
      <c r="G5" s="5"/>
      <c r="H5" s="5"/>
      <c r="I5" s="5"/>
      <c r="J5" s="5"/>
      <c r="K5" s="2"/>
      <c r="L5" s="2"/>
      <c r="M5" s="2"/>
      <c r="N5" s="2"/>
      <c r="O5" s="2"/>
      <c r="P5" s="2"/>
    </row>
    <row r="6" spans="1:16" x14ac:dyDescent="0.25">
      <c r="C6" s="5"/>
      <c r="H6" s="5"/>
      <c r="I6" s="5"/>
      <c r="J6" s="5"/>
      <c r="K6" s="2"/>
      <c r="L6" s="2"/>
      <c r="M6" s="2"/>
      <c r="N6" s="2"/>
      <c r="O6" s="2"/>
      <c r="P6" s="2"/>
    </row>
    <row r="7" spans="1:16" x14ac:dyDescent="0.25">
      <c r="A7" s="5" t="s">
        <v>27</v>
      </c>
      <c r="C7" s="5"/>
      <c r="H7" s="5"/>
      <c r="I7" s="5"/>
      <c r="J7" s="5"/>
      <c r="K7" s="2"/>
      <c r="L7" s="2"/>
      <c r="M7" s="2"/>
      <c r="N7" s="2"/>
      <c r="O7" s="2"/>
      <c r="P7" s="2"/>
    </row>
    <row r="8" spans="1:16" x14ac:dyDescent="0.25">
      <c r="A8" s="5" t="s">
        <v>26</v>
      </c>
      <c r="B8" s="5"/>
      <c r="C8" s="5"/>
      <c r="H8" s="5"/>
      <c r="I8" s="5"/>
      <c r="J8" s="5"/>
      <c r="K8" s="2"/>
      <c r="L8" s="2"/>
      <c r="M8" s="2"/>
      <c r="N8" s="2"/>
      <c r="O8" s="2"/>
      <c r="P8" s="2"/>
    </row>
    <row r="9" spans="1:16" x14ac:dyDescent="0.25">
      <c r="A9" s="5"/>
      <c r="B9" s="5"/>
      <c r="C9" s="5"/>
      <c r="H9" s="5"/>
      <c r="I9" s="5"/>
      <c r="J9" s="5"/>
      <c r="K9" s="2"/>
      <c r="L9" s="2"/>
      <c r="M9" s="2"/>
      <c r="N9" s="2"/>
      <c r="O9" s="2"/>
      <c r="P9" s="2"/>
    </row>
    <row r="10" spans="1:16" x14ac:dyDescent="0.25">
      <c r="A10" s="5" t="s">
        <v>25</v>
      </c>
      <c r="B10" s="5">
        <v>500000</v>
      </c>
      <c r="C10" s="5"/>
      <c r="D10" s="5"/>
      <c r="E10" s="5"/>
      <c r="F10" s="5"/>
      <c r="G10" s="5"/>
      <c r="H10" s="5"/>
      <c r="I10" s="5"/>
      <c r="J10" s="5"/>
      <c r="K10" s="2"/>
      <c r="L10" s="2"/>
      <c r="M10" s="2"/>
      <c r="N10" s="2"/>
      <c r="O10" s="2"/>
      <c r="P10" s="2"/>
    </row>
    <row r="11" spans="1:16" ht="30" x14ac:dyDescent="0.25">
      <c r="A11" s="5" t="s">
        <v>24</v>
      </c>
      <c r="B11" s="5">
        <v>-300000</v>
      </c>
      <c r="C11" s="5"/>
      <c r="D11" s="5" t="s">
        <v>23</v>
      </c>
      <c r="E11" s="9" t="s">
        <v>22</v>
      </c>
      <c r="F11" s="9" t="s">
        <v>6</v>
      </c>
      <c r="G11" s="9" t="s">
        <v>21</v>
      </c>
      <c r="H11" s="9" t="s">
        <v>20</v>
      </c>
      <c r="I11" s="5"/>
      <c r="J11" s="5"/>
      <c r="K11" s="2"/>
      <c r="L11" s="2"/>
      <c r="M11" s="2"/>
      <c r="N11" s="2"/>
      <c r="O11" s="2"/>
      <c r="P11" s="2"/>
    </row>
    <row r="12" spans="1:16" x14ac:dyDescent="0.25">
      <c r="A12" s="8" t="s">
        <v>19</v>
      </c>
      <c r="B12" s="8">
        <f>-C5</f>
        <v>-75000</v>
      </c>
      <c r="C12" s="5"/>
      <c r="D12" s="7">
        <v>1</v>
      </c>
      <c r="E12" s="5">
        <f>C3*G3</f>
        <v>120000</v>
      </c>
      <c r="F12" s="7">
        <f t="shared" ref="F12:F19" si="0">($B$13+$C$5-E12)*$G$2</f>
        <v>22400.000000000004</v>
      </c>
      <c r="G12" s="5">
        <f t="shared" ref="G12:G19" si="1">$B$14-F12</f>
        <v>12599.999999999996</v>
      </c>
      <c r="H12" s="7">
        <f>G12</f>
        <v>12599.999999999996</v>
      </c>
      <c r="I12" s="5"/>
      <c r="J12" s="5"/>
      <c r="K12" s="2"/>
      <c r="L12" s="2"/>
      <c r="M12" s="2"/>
      <c r="N12" s="2"/>
      <c r="O12" s="2"/>
      <c r="P12" s="2"/>
    </row>
    <row r="13" spans="1:16" x14ac:dyDescent="0.25">
      <c r="A13" s="5" t="s">
        <v>18</v>
      </c>
      <c r="B13" s="5">
        <f>SUM(B10:B12)</f>
        <v>125000</v>
      </c>
      <c r="C13" s="5"/>
      <c r="D13" s="7">
        <v>2</v>
      </c>
      <c r="E13" s="5">
        <f t="shared" ref="E13:E19" si="2">E12*(1-$G$3)</f>
        <v>96000</v>
      </c>
      <c r="F13" s="7">
        <f t="shared" si="0"/>
        <v>29120.000000000004</v>
      </c>
      <c r="G13" s="5">
        <f t="shared" si="1"/>
        <v>5879.9999999999964</v>
      </c>
      <c r="H13" s="7">
        <f t="shared" ref="H13:H19" si="3">H12+G13</f>
        <v>18479.999999999993</v>
      </c>
      <c r="I13" s="5"/>
      <c r="J13" s="5"/>
      <c r="K13" s="2"/>
      <c r="L13" s="2"/>
      <c r="M13" s="2"/>
      <c r="N13" s="2"/>
      <c r="O13" s="2"/>
      <c r="P13" s="2"/>
    </row>
    <row r="14" spans="1:16" x14ac:dyDescent="0.25">
      <c r="A14" s="5" t="s">
        <v>5</v>
      </c>
      <c r="B14" s="5">
        <f>B13*G2</f>
        <v>35000</v>
      </c>
      <c r="C14" s="5"/>
      <c r="D14" s="7">
        <v>3</v>
      </c>
      <c r="E14" s="5">
        <f t="shared" si="2"/>
        <v>76800</v>
      </c>
      <c r="F14" s="7">
        <f t="shared" si="0"/>
        <v>34496</v>
      </c>
      <c r="G14" s="5">
        <f t="shared" si="1"/>
        <v>504</v>
      </c>
      <c r="H14" s="7">
        <f t="shared" si="3"/>
        <v>18983.999999999993</v>
      </c>
      <c r="I14" s="5"/>
      <c r="J14" s="5"/>
      <c r="K14" s="2"/>
      <c r="L14" s="2"/>
      <c r="M14" s="2"/>
      <c r="N14" s="2"/>
      <c r="O14" s="2"/>
      <c r="P14" s="2"/>
    </row>
    <row r="15" spans="1:16" x14ac:dyDescent="0.25">
      <c r="A15" s="5"/>
      <c r="B15" s="5"/>
      <c r="C15" s="5"/>
      <c r="D15" s="7">
        <v>4</v>
      </c>
      <c r="E15" s="5">
        <f t="shared" si="2"/>
        <v>61440</v>
      </c>
      <c r="F15" s="7">
        <f t="shared" si="0"/>
        <v>38796.800000000003</v>
      </c>
      <c r="G15" s="5">
        <f t="shared" si="1"/>
        <v>-3796.8000000000029</v>
      </c>
      <c r="H15" s="7">
        <f t="shared" si="3"/>
        <v>15187.19999999999</v>
      </c>
      <c r="I15" s="5"/>
      <c r="J15" s="5"/>
      <c r="K15" s="2"/>
      <c r="L15" s="2"/>
      <c r="M15" s="2"/>
      <c r="N15" s="2"/>
      <c r="O15" s="2"/>
      <c r="P15" s="2"/>
    </row>
    <row r="16" spans="1:16" x14ac:dyDescent="0.25">
      <c r="A16" s="5"/>
      <c r="B16" s="5"/>
      <c r="C16" s="5"/>
      <c r="D16" s="7">
        <v>5</v>
      </c>
      <c r="E16" s="5">
        <f t="shared" si="2"/>
        <v>49152</v>
      </c>
      <c r="F16" s="7">
        <f t="shared" si="0"/>
        <v>42237.440000000002</v>
      </c>
      <c r="G16" s="5">
        <f t="shared" si="1"/>
        <v>-7237.4400000000023</v>
      </c>
      <c r="H16" s="7">
        <f t="shared" si="3"/>
        <v>7949.7599999999875</v>
      </c>
      <c r="I16" s="5"/>
      <c r="J16" s="5"/>
      <c r="K16" s="2"/>
      <c r="L16" s="2"/>
      <c r="M16" s="2"/>
      <c r="N16" s="2"/>
      <c r="O16" s="2"/>
      <c r="P16" s="2"/>
    </row>
    <row r="17" spans="1:16" x14ac:dyDescent="0.25">
      <c r="A17" s="5"/>
      <c r="B17" s="5"/>
      <c r="C17" s="5"/>
      <c r="D17" s="7">
        <v>6</v>
      </c>
      <c r="E17" s="5">
        <f t="shared" si="2"/>
        <v>39321.600000000006</v>
      </c>
      <c r="F17" s="7">
        <f t="shared" si="0"/>
        <v>44989.952000000005</v>
      </c>
      <c r="G17" s="5">
        <f t="shared" si="1"/>
        <v>-9989.9520000000048</v>
      </c>
      <c r="H17" s="7">
        <f t="shared" si="3"/>
        <v>-2040.1920000000173</v>
      </c>
      <c r="I17" s="5" t="s">
        <v>17</v>
      </c>
      <c r="J17" s="5"/>
      <c r="K17" s="2"/>
      <c r="L17" s="2"/>
      <c r="M17" s="2"/>
      <c r="N17" s="2"/>
      <c r="O17" s="2"/>
      <c r="P17" s="2"/>
    </row>
    <row r="18" spans="1:16" x14ac:dyDescent="0.25">
      <c r="A18" s="5"/>
      <c r="B18" s="5"/>
      <c r="C18" s="5"/>
      <c r="D18" s="5">
        <v>7</v>
      </c>
      <c r="E18" s="5">
        <f t="shared" si="2"/>
        <v>31457.280000000006</v>
      </c>
      <c r="F18" s="5">
        <f t="shared" si="0"/>
        <v>47191.961600000002</v>
      </c>
      <c r="G18" s="5">
        <f t="shared" si="1"/>
        <v>-12191.961600000002</v>
      </c>
      <c r="H18" s="5">
        <f t="shared" si="3"/>
        <v>-14232.15360000002</v>
      </c>
      <c r="I18" s="5"/>
      <c r="J18" s="5"/>
      <c r="K18" s="2"/>
      <c r="L18" s="2"/>
      <c r="M18" s="2"/>
      <c r="N18" s="2"/>
      <c r="O18" s="2"/>
      <c r="P18" s="2"/>
    </row>
    <row r="19" spans="1:16" x14ac:dyDescent="0.25">
      <c r="A19" s="5"/>
      <c r="B19" s="5"/>
      <c r="C19" s="5"/>
      <c r="D19" s="5">
        <v>8</v>
      </c>
      <c r="E19" s="5">
        <f t="shared" si="2"/>
        <v>25165.824000000008</v>
      </c>
      <c r="F19" s="5">
        <f t="shared" si="0"/>
        <v>48953.569279999996</v>
      </c>
      <c r="G19" s="5">
        <f t="shared" si="1"/>
        <v>-13953.569279999996</v>
      </c>
      <c r="H19" s="5">
        <f t="shared" si="3"/>
        <v>-28185.722880000016</v>
      </c>
      <c r="I19" s="5"/>
      <c r="J19" s="5"/>
      <c r="K19" s="2"/>
      <c r="L19" s="2"/>
      <c r="M19" s="2"/>
      <c r="N19" s="2"/>
      <c r="O19" s="2"/>
      <c r="P19" s="2"/>
    </row>
    <row r="20" spans="1:16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2"/>
      <c r="M20" s="2"/>
      <c r="N20" s="2"/>
      <c r="O20" s="2"/>
      <c r="P20" s="2"/>
    </row>
    <row r="21" spans="1:16" x14ac:dyDescent="0.25">
      <c r="A21" s="5"/>
      <c r="B21" s="5"/>
      <c r="C21" s="5"/>
      <c r="D21" s="6" t="s">
        <v>16</v>
      </c>
      <c r="E21" s="5">
        <f>C3-SUM(E12:E19)</f>
        <v>100663.29599999997</v>
      </c>
      <c r="F21" s="5" t="s">
        <v>15</v>
      </c>
      <c r="G21" s="5"/>
      <c r="H21" s="5">
        <f>E21*G2</f>
        <v>28185.722879999994</v>
      </c>
      <c r="I21" s="5"/>
      <c r="J21" s="5"/>
      <c r="K21" s="2"/>
      <c r="L21" s="2"/>
      <c r="M21" s="2"/>
      <c r="N21" s="2"/>
      <c r="O21" s="2"/>
      <c r="P21" s="2"/>
    </row>
    <row r="22" spans="1:16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2"/>
      <c r="M22" s="2"/>
      <c r="N22" s="2"/>
      <c r="O22" s="2"/>
      <c r="P22" s="2"/>
    </row>
    <row r="23" spans="1:16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2"/>
      <c r="M23" s="2"/>
      <c r="N23" s="2"/>
      <c r="O23" s="2"/>
      <c r="P23" s="2"/>
    </row>
    <row r="24" spans="1:1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2"/>
      <c r="M24" s="2"/>
      <c r="N24" s="2"/>
      <c r="O24" s="2"/>
      <c r="P24" s="2"/>
    </row>
    <row r="25" spans="1:1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2"/>
      <c r="M25" s="2"/>
      <c r="N25" s="2"/>
      <c r="O25" s="2"/>
      <c r="P25" s="2"/>
    </row>
    <row r="26" spans="1:1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2"/>
      <c r="M26" s="2"/>
      <c r="N26" s="2"/>
      <c r="O26" s="2"/>
      <c r="P26" s="2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2"/>
      <c r="M27" s="2"/>
      <c r="N27" s="2"/>
      <c r="O27" s="2"/>
      <c r="P27" s="2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2"/>
      <c r="M28" s="2"/>
      <c r="N28" s="2"/>
      <c r="O28" s="2"/>
      <c r="P28" s="2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2"/>
      <c r="M29" s="2"/>
      <c r="N29" s="2"/>
      <c r="O29" s="2"/>
      <c r="P29" s="2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2"/>
      <c r="M30" s="2"/>
      <c r="N30" s="2"/>
      <c r="O30" s="2"/>
      <c r="P30" s="2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2"/>
      <c r="M31" s="2"/>
      <c r="N31" s="2"/>
      <c r="O31" s="2"/>
      <c r="P31" s="2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2"/>
      <c r="M32" s="2"/>
      <c r="N32" s="2"/>
      <c r="O32" s="2"/>
      <c r="P32" s="2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2"/>
      <c r="M33" s="2"/>
      <c r="N33" s="2"/>
      <c r="O33" s="2"/>
      <c r="P33" s="2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2"/>
      <c r="M34" s="2"/>
      <c r="N34" s="2"/>
      <c r="O34" s="2"/>
      <c r="P34" s="2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2"/>
      <c r="M35" s="2"/>
      <c r="N35" s="2"/>
      <c r="O35" s="2"/>
      <c r="P35" s="2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2"/>
      <c r="L36" s="2"/>
      <c r="M36" s="2"/>
      <c r="N36" s="2"/>
      <c r="O36" s="2"/>
      <c r="P36" s="2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2"/>
      <c r="L37" s="2"/>
      <c r="M37" s="2"/>
      <c r="N37" s="2"/>
      <c r="O37" s="2"/>
      <c r="P37" s="2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2"/>
      <c r="L38" s="2"/>
      <c r="M38" s="2"/>
      <c r="N38" s="2"/>
      <c r="O38" s="2"/>
      <c r="P38" s="2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2"/>
      <c r="L39" s="2"/>
      <c r="M39" s="2"/>
      <c r="N39" s="2"/>
      <c r="O39" s="2"/>
      <c r="P39" s="2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2"/>
      <c r="L40" s="2"/>
      <c r="M40" s="2"/>
      <c r="N40" s="2"/>
      <c r="O40" s="2"/>
      <c r="P40" s="2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2"/>
      <c r="L41" s="2"/>
      <c r="M41" s="2"/>
      <c r="N41" s="2"/>
      <c r="O41" s="2"/>
      <c r="P41" s="2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2"/>
      <c r="L42" s="2"/>
      <c r="M42" s="2"/>
      <c r="N42" s="2"/>
      <c r="O42" s="2"/>
      <c r="P42" s="2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2"/>
      <c r="L43" s="2"/>
      <c r="M43" s="2"/>
      <c r="N43" s="2"/>
      <c r="O43" s="2"/>
      <c r="P43" s="2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2"/>
      <c r="L44" s="2"/>
      <c r="M44" s="2"/>
      <c r="N44" s="2"/>
      <c r="O44" s="2"/>
      <c r="P44" s="2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2"/>
      <c r="L45" s="2"/>
      <c r="M45" s="2"/>
      <c r="N45" s="2"/>
      <c r="O45" s="2"/>
      <c r="P45" s="2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2"/>
      <c r="L46" s="2"/>
      <c r="M46" s="2"/>
      <c r="N46" s="2"/>
      <c r="O46" s="2"/>
      <c r="P46" s="2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2"/>
      <c r="L47" s="2"/>
      <c r="M47" s="2"/>
      <c r="N47" s="2"/>
      <c r="O47" s="2"/>
      <c r="P47" s="2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2"/>
      <c r="L48" s="2"/>
      <c r="M48" s="2"/>
      <c r="N48" s="2"/>
      <c r="O48" s="2"/>
      <c r="P48" s="2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2"/>
      <c r="L49" s="2"/>
      <c r="M49" s="2"/>
      <c r="N49" s="2"/>
      <c r="O49" s="2"/>
      <c r="P49" s="2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2"/>
      <c r="L50" s="2"/>
      <c r="M50" s="2"/>
      <c r="N50" s="2"/>
      <c r="O50" s="2"/>
      <c r="P50" s="2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2"/>
      <c r="L51" s="2"/>
      <c r="M51" s="2"/>
      <c r="N51" s="2"/>
      <c r="O51" s="2"/>
      <c r="P51" s="2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2"/>
      <c r="L52" s="2"/>
      <c r="M52" s="2"/>
      <c r="N52" s="2"/>
      <c r="O52" s="2"/>
      <c r="P52" s="2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2"/>
      <c r="L53" s="2"/>
      <c r="M53" s="2"/>
      <c r="N53" s="2"/>
      <c r="O53" s="2"/>
      <c r="P53" s="2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2"/>
      <c r="L54" s="2"/>
      <c r="M54" s="2"/>
      <c r="N54" s="2"/>
      <c r="O54" s="2"/>
      <c r="P54" s="2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2"/>
      <c r="L55" s="2"/>
      <c r="M55" s="2"/>
      <c r="N55" s="2"/>
      <c r="O55" s="2"/>
      <c r="P55" s="2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2"/>
      <c r="L56" s="2"/>
      <c r="M56" s="2"/>
      <c r="N56" s="2"/>
      <c r="O56" s="2"/>
      <c r="P56" s="2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2"/>
      <c r="L57" s="2"/>
      <c r="M57" s="2"/>
      <c r="N57" s="2"/>
      <c r="O57" s="2"/>
      <c r="P57" s="2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2"/>
      <c r="L58" s="2"/>
      <c r="M58" s="2"/>
      <c r="N58" s="2"/>
      <c r="O58" s="2"/>
      <c r="P58" s="2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2"/>
      <c r="L59" s="2"/>
      <c r="M59" s="2"/>
      <c r="N59" s="2"/>
      <c r="O59" s="2"/>
      <c r="P59" s="2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2"/>
      <c r="L60" s="2"/>
      <c r="M60" s="2"/>
      <c r="N60" s="2"/>
      <c r="O60" s="2"/>
      <c r="P60" s="2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2"/>
      <c r="L61" s="2"/>
      <c r="M61" s="2"/>
      <c r="N61" s="2"/>
      <c r="O61" s="2"/>
      <c r="P61" s="2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2"/>
      <c r="L62" s="2"/>
      <c r="M62" s="2"/>
      <c r="N62" s="2"/>
      <c r="O62" s="2"/>
      <c r="P62" s="2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2"/>
      <c r="L63" s="2"/>
      <c r="M63" s="2"/>
      <c r="N63" s="2"/>
      <c r="O63" s="2"/>
      <c r="P63" s="2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2"/>
      <c r="L64" s="2"/>
      <c r="M64" s="2"/>
      <c r="N64" s="2"/>
      <c r="O64" s="2"/>
      <c r="P64" s="2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2"/>
      <c r="L65" s="2"/>
      <c r="M65" s="2"/>
      <c r="N65" s="2"/>
      <c r="O65" s="2"/>
      <c r="P65" s="2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spans="1:10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spans="1:10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spans="1:10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spans="1:10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spans="1:10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spans="1:10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spans="1:10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spans="1:10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spans="1:10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spans="1:10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spans="1:10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spans="1:10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spans="1:10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spans="1:10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spans="1:10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spans="1:10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spans="1:10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spans="1:10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spans="1:10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spans="1:10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spans="1:10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spans="1:10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spans="1:10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spans="1:10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spans="1:10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spans="1:10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spans="1:10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spans="1:10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spans="1:10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spans="1:10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0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spans="1:10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spans="1:10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spans="1:10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spans="1:10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spans="1:10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spans="1:10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spans="1:10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0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spans="1:10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7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1" width="18.7109375" customWidth="1"/>
    <col min="2" max="2" width="6.7109375" customWidth="1"/>
    <col min="3" max="3" width="3.42578125" customWidth="1"/>
    <col min="4" max="4" width="18.5703125" customWidth="1"/>
    <col min="5" max="5" width="6.7109375" customWidth="1"/>
    <col min="6" max="6" width="7" customWidth="1"/>
    <col min="7" max="7" width="3.85546875" customWidth="1"/>
    <col min="8" max="8" width="20.42578125" customWidth="1"/>
    <col min="9" max="9" width="12.5703125" bestFit="1" customWidth="1"/>
  </cols>
  <sheetData>
    <row r="1" spans="1:24" x14ac:dyDescent="0.25">
      <c r="A1" s="1" t="s">
        <v>3</v>
      </c>
    </row>
    <row r="2" spans="1:24" x14ac:dyDescent="0.25">
      <c r="A2" s="2"/>
      <c r="B2" s="2"/>
      <c r="C2" s="2"/>
      <c r="D2" s="2"/>
      <c r="E2" s="2"/>
      <c r="F2" s="2"/>
      <c r="G2" s="2"/>
      <c r="H2" s="16" t="s">
        <v>55</v>
      </c>
      <c r="I2" s="19">
        <f>B12/AVERAGE(E19:F19)</f>
        <v>0.3105561861520999</v>
      </c>
    </row>
    <row r="3" spans="1:24" x14ac:dyDescent="0.25">
      <c r="A3" s="2" t="s">
        <v>23</v>
      </c>
      <c r="B3" s="21">
        <v>2009</v>
      </c>
      <c r="C3" s="21"/>
      <c r="D3" s="20"/>
      <c r="E3" s="20">
        <v>2009</v>
      </c>
      <c r="F3" s="20">
        <v>2008</v>
      </c>
      <c r="H3" s="16" t="s">
        <v>54</v>
      </c>
      <c r="I3" s="19">
        <f>B10/AVERAGE(E14:F14)</f>
        <v>0.15139442231075698</v>
      </c>
    </row>
    <row r="4" spans="1:24" x14ac:dyDescent="0.25">
      <c r="C4" s="2"/>
      <c r="D4" s="13" t="s">
        <v>11</v>
      </c>
      <c r="E4" s="14"/>
      <c r="F4" s="14"/>
      <c r="G4" s="2"/>
      <c r="H4" s="16" t="s">
        <v>53</v>
      </c>
      <c r="I4" s="2">
        <f>E12-E28</f>
        <v>5780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" t="s">
        <v>52</v>
      </c>
      <c r="B5" s="2">
        <v>11200</v>
      </c>
      <c r="C5" s="2"/>
      <c r="D5" s="15" t="s">
        <v>51</v>
      </c>
      <c r="E5" s="14">
        <v>210</v>
      </c>
      <c r="F5" s="14">
        <v>190</v>
      </c>
      <c r="G5" s="2"/>
      <c r="H5" s="16" t="s">
        <v>50</v>
      </c>
      <c r="I5" s="19">
        <f>E7/(E19+E24)</f>
        <v>0.46923783287419651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2" t="s">
        <v>43</v>
      </c>
      <c r="B6" s="2">
        <v>-5500</v>
      </c>
      <c r="C6" s="2"/>
      <c r="D6" s="15" t="s">
        <v>49</v>
      </c>
      <c r="E6" s="14">
        <v>4900</v>
      </c>
      <c r="F6" s="14">
        <v>3100</v>
      </c>
      <c r="G6" s="2"/>
      <c r="H6" s="16" t="s">
        <v>48</v>
      </c>
      <c r="I6" s="17">
        <f>E29/E19</f>
        <v>1.8830897703549061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2" t="s">
        <v>7</v>
      </c>
      <c r="B7" s="2">
        <v>-3600</v>
      </c>
      <c r="C7" s="2"/>
      <c r="D7" s="13" t="s">
        <v>47</v>
      </c>
      <c r="E7" s="12">
        <f>SUM(E5:E6)</f>
        <v>5110</v>
      </c>
      <c r="F7" s="12">
        <f>SUM(F5:F6)</f>
        <v>3290</v>
      </c>
      <c r="G7" s="2"/>
      <c r="H7" s="16" t="s">
        <v>46</v>
      </c>
      <c r="I7" s="18">
        <f>E19/E14</f>
        <v>0.34685010861694426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" t="s">
        <v>8</v>
      </c>
      <c r="B8" s="2">
        <v>-200</v>
      </c>
      <c r="C8" s="2"/>
      <c r="D8" s="15"/>
      <c r="E8" s="14"/>
      <c r="F8" s="14"/>
      <c r="G8" s="2"/>
      <c r="H8" s="16" t="s">
        <v>45</v>
      </c>
      <c r="I8" s="17">
        <f>E12/E28</f>
        <v>2.9794520547945207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4" t="s">
        <v>10</v>
      </c>
      <c r="B9" s="4">
        <f>SUM(B5:B8)</f>
        <v>1900</v>
      </c>
      <c r="C9" s="2"/>
      <c r="D9" s="13" t="s">
        <v>12</v>
      </c>
      <c r="E9" s="14"/>
      <c r="F9" s="14"/>
      <c r="G9" s="2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4" t="s">
        <v>44</v>
      </c>
      <c r="B10" s="4">
        <f>B9</f>
        <v>1900</v>
      </c>
      <c r="C10" s="2"/>
      <c r="D10" s="15" t="s">
        <v>43</v>
      </c>
      <c r="E10" s="14">
        <v>5900</v>
      </c>
      <c r="F10" s="14">
        <v>5100</v>
      </c>
      <c r="G10" s="2"/>
      <c r="H10" s="16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" t="s">
        <v>5</v>
      </c>
      <c r="B11" s="2">
        <v>-532</v>
      </c>
      <c r="C11" s="2"/>
      <c r="D11" s="15" t="s">
        <v>42</v>
      </c>
      <c r="E11" s="14">
        <v>2800</v>
      </c>
      <c r="F11" s="14">
        <v>2900</v>
      </c>
      <c r="G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4" t="s">
        <v>41</v>
      </c>
      <c r="B12" s="4">
        <f>SUM(B10:B11)</f>
        <v>1368</v>
      </c>
      <c r="C12" s="2"/>
      <c r="D12" s="13" t="s">
        <v>40</v>
      </c>
      <c r="E12" s="12">
        <f>SUM(E10:E11)</f>
        <v>8700</v>
      </c>
      <c r="F12" s="12">
        <f>SUM(F10:F11)</f>
        <v>8000</v>
      </c>
      <c r="G12" s="2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2"/>
      <c r="B13" s="2"/>
      <c r="C13" s="2"/>
      <c r="D13" s="13"/>
      <c r="E13" s="12"/>
      <c r="F13" s="12"/>
      <c r="G13" s="2"/>
      <c r="H13" s="1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"/>
      <c r="B14" s="2"/>
      <c r="C14" s="2"/>
      <c r="D14" s="13" t="s">
        <v>39</v>
      </c>
      <c r="E14" s="12">
        <f>E7+E12</f>
        <v>13810</v>
      </c>
      <c r="F14" s="12">
        <f>F7+F12</f>
        <v>11290</v>
      </c>
      <c r="G14" s="2"/>
      <c r="H14" s="1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"/>
      <c r="B15" s="2"/>
      <c r="C15" s="2"/>
      <c r="D15" s="13"/>
      <c r="E15" s="12"/>
      <c r="F15" s="1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"/>
      <c r="B16" s="2"/>
      <c r="C16" s="2"/>
      <c r="D16" s="13" t="s">
        <v>1</v>
      </c>
      <c r="E16" s="14"/>
      <c r="F16" s="1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"/>
      <c r="B17" s="2"/>
      <c r="C17" s="2"/>
      <c r="D17" s="15" t="s">
        <v>9</v>
      </c>
      <c r="E17" s="14">
        <v>1250</v>
      </c>
      <c r="F17" s="14">
        <v>1250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"/>
      <c r="B18" s="2"/>
      <c r="C18" s="2"/>
      <c r="D18" s="15" t="s">
        <v>38</v>
      </c>
      <c r="E18" s="14">
        <v>3540</v>
      </c>
      <c r="F18" s="14">
        <v>2770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"/>
      <c r="B19" s="2"/>
      <c r="C19" s="2"/>
      <c r="D19" s="13" t="s">
        <v>13</v>
      </c>
      <c r="E19" s="12">
        <f>SUM(E17:E18)</f>
        <v>4790</v>
      </c>
      <c r="F19" s="12">
        <f>SUM(F17:F18)</f>
        <v>4020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"/>
      <c r="B20" s="2"/>
      <c r="C20" s="2"/>
      <c r="D20" s="15"/>
      <c r="E20" s="14"/>
      <c r="F20" s="1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"/>
      <c r="B21" s="2"/>
      <c r="C21" s="2"/>
      <c r="D21" s="13" t="s">
        <v>2</v>
      </c>
      <c r="E21" s="14"/>
      <c r="F21" s="1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"/>
      <c r="B22" s="2"/>
      <c r="C22" s="2"/>
      <c r="D22" s="15" t="s">
        <v>37</v>
      </c>
      <c r="E22" s="14">
        <v>900</v>
      </c>
      <c r="F22" s="14">
        <v>800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"/>
      <c r="B23" s="2"/>
      <c r="C23" s="2"/>
      <c r="D23" s="15" t="s">
        <v>36</v>
      </c>
      <c r="E23" s="14">
        <v>5200</v>
      </c>
      <c r="F23" s="14">
        <v>5000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"/>
      <c r="B24" s="2"/>
      <c r="C24" s="2"/>
      <c r="D24" s="13" t="s">
        <v>35</v>
      </c>
      <c r="E24" s="12">
        <f>SUM(E22:E23)</f>
        <v>6100</v>
      </c>
      <c r="F24" s="12">
        <f>SUM(F22:F23)</f>
        <v>5800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"/>
      <c r="B25" s="2"/>
      <c r="C25" s="2"/>
      <c r="D25" s="15"/>
      <c r="E25" s="14"/>
      <c r="F25" s="1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"/>
      <c r="B26" s="2"/>
      <c r="C26" s="2"/>
      <c r="D26" s="15" t="s">
        <v>4</v>
      </c>
      <c r="E26" s="14">
        <v>2800</v>
      </c>
      <c r="F26" s="14">
        <v>1100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"/>
      <c r="B27" s="2"/>
      <c r="C27" s="2"/>
      <c r="D27" s="15" t="s">
        <v>6</v>
      </c>
      <c r="E27" s="14">
        <v>120</v>
      </c>
      <c r="F27" s="14">
        <v>370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"/>
      <c r="B28" s="2"/>
      <c r="C28" s="2"/>
      <c r="D28" s="13" t="s">
        <v>34</v>
      </c>
      <c r="E28" s="12">
        <f>SUM(E26:E27)</f>
        <v>2920</v>
      </c>
      <c r="F28" s="12">
        <f>SUM(F26:F27)</f>
        <v>1470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"/>
      <c r="B29" s="2"/>
      <c r="C29" s="2"/>
      <c r="D29" s="13" t="s">
        <v>14</v>
      </c>
      <c r="E29" s="12">
        <f>E24+E28</f>
        <v>9020</v>
      </c>
      <c r="F29" s="12">
        <f>F24+F28</f>
        <v>7270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"/>
      <c r="B30" s="2"/>
      <c r="C30" s="2"/>
      <c r="D30" s="15"/>
      <c r="E30" s="14"/>
      <c r="F30" s="1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"/>
      <c r="B31" s="2"/>
      <c r="C31" s="2"/>
      <c r="D31" s="13" t="s">
        <v>33</v>
      </c>
      <c r="E31" s="12">
        <f>E19+E29</f>
        <v>13810</v>
      </c>
      <c r="F31" s="12">
        <f>F19+F29</f>
        <v>11290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2"/>
      <c r="B32" s="2"/>
      <c r="C32" s="2"/>
      <c r="D32" s="11"/>
      <c r="E32" s="11"/>
      <c r="F32" s="1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"/>
      <c r="B33" s="2"/>
      <c r="C33" s="2"/>
      <c r="D33" s="11"/>
      <c r="E33" s="11"/>
      <c r="F33" s="1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"/>
      <c r="B34" s="2"/>
      <c r="C34" s="2"/>
      <c r="D34" s="11"/>
      <c r="E34" s="11"/>
      <c r="F34" s="1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"/>
      <c r="B35" s="2"/>
      <c r="C35" s="2"/>
      <c r="D35" s="11"/>
      <c r="E35" s="11"/>
      <c r="F35" s="1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"/>
      <c r="B36" s="2"/>
      <c r="C36" s="2"/>
      <c r="D36" s="11"/>
      <c r="E36" s="11"/>
      <c r="F36" s="1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"/>
      <c r="B37" s="2"/>
      <c r="C37" s="2"/>
      <c r="D37" s="11"/>
      <c r="E37" s="11"/>
      <c r="F37" s="1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"/>
      <c r="B38" s="2"/>
      <c r="C38" s="2"/>
      <c r="D38" s="11"/>
      <c r="E38" s="11"/>
      <c r="F38" s="1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"/>
      <c r="B39" s="2"/>
      <c r="C39" s="2"/>
      <c r="D39" s="11"/>
      <c r="E39" s="11"/>
      <c r="F39" s="1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"/>
      <c r="B40" s="2"/>
      <c r="C40" s="2"/>
      <c r="D40" s="11"/>
      <c r="E40" s="11"/>
      <c r="F40" s="1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"/>
      <c r="B41" s="2"/>
      <c r="C41" s="2"/>
      <c r="D41" s="11"/>
      <c r="E41" s="11"/>
      <c r="F41" s="1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2"/>
      <c r="B42" s="2"/>
      <c r="C42" s="2"/>
      <c r="D42" s="11"/>
      <c r="E42" s="11"/>
      <c r="F42" s="1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"/>
      <c r="B43" s="2"/>
      <c r="C43" s="2"/>
      <c r="D43" s="11"/>
      <c r="E43" s="11"/>
      <c r="F43" s="1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"/>
      <c r="B44" s="2"/>
      <c r="C44" s="2"/>
      <c r="D44" s="11"/>
      <c r="E44" s="11"/>
      <c r="F44" s="1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"/>
      <c r="B45" s="2"/>
      <c r="C45" s="2"/>
      <c r="D45" s="11"/>
      <c r="E45" s="11"/>
      <c r="F45" s="1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"/>
      <c r="B46" s="2"/>
      <c r="C46" s="2"/>
      <c r="D46" s="11"/>
      <c r="E46" s="11"/>
      <c r="F46" s="1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"/>
      <c r="B47" s="2"/>
      <c r="C47" s="2"/>
      <c r="D47" s="11"/>
      <c r="E47" s="11"/>
      <c r="F47" s="1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"/>
      <c r="B48" s="2"/>
      <c r="C48" s="2"/>
      <c r="D48" s="11"/>
      <c r="E48" s="11"/>
      <c r="F48" s="1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"/>
      <c r="B49" s="2"/>
      <c r="C49" s="2"/>
      <c r="D49" s="11"/>
      <c r="E49" s="11"/>
      <c r="F49" s="1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"/>
      <c r="B50" s="2"/>
      <c r="C50" s="2"/>
      <c r="D50" s="11"/>
      <c r="E50" s="11"/>
      <c r="F50" s="1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"/>
      <c r="B51" s="2"/>
      <c r="C51" s="2"/>
      <c r="D51" s="11"/>
      <c r="E51" s="11"/>
      <c r="F51" s="1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"/>
      <c r="B52" s="2"/>
      <c r="C52" s="2"/>
      <c r="D52" s="11"/>
      <c r="E52" s="11"/>
      <c r="F52" s="1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"/>
      <c r="B53" s="2"/>
      <c r="C53" s="2"/>
      <c r="D53" s="11"/>
      <c r="E53" s="11"/>
      <c r="F53" s="1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2:24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2:24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2:24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2:24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2:24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2:24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2:24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2:24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2:24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2:24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2:24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2:24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2:24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2:24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2:24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2:24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2:24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2:24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2:24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2:24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2:24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2:24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2:24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2:24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2:24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2:24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2:24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2:24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2:24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2:24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2:24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2:24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2:24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2:24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2:24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2:24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2:24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2:24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2:24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2:24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2:24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2:24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2:24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2:24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2:24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2:24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2:24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2:24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2:24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2:24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2:24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2:24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2:24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2:24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2:24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2:24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2:24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2:24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2:24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2:24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2:24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2:24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2:24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2:24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2:24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2:24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2:24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2:24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2:24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2:24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2:24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2:24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2:24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2:24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2:24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2:24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2:24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2:24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2:24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2:24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2:24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2:24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2:24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2:24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2:24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2:24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2:24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2:24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2:24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2:24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2:24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2:24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2:24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29.42578125" customWidth="1"/>
    <col min="2" max="2" width="13.7109375" customWidth="1"/>
    <col min="3" max="3" width="14.85546875" customWidth="1"/>
  </cols>
  <sheetData>
    <row r="1" spans="1:6" x14ac:dyDescent="0.25">
      <c r="A1" s="1" t="s">
        <v>65</v>
      </c>
    </row>
    <row r="4" spans="1:6" x14ac:dyDescent="0.25">
      <c r="B4" s="10"/>
      <c r="E4" s="10"/>
    </row>
    <row r="5" spans="1:6" x14ac:dyDescent="0.25">
      <c r="A5" t="s">
        <v>64</v>
      </c>
      <c r="B5" s="19">
        <v>0.12771428571428572</v>
      </c>
    </row>
    <row r="7" spans="1:6" x14ac:dyDescent="0.25">
      <c r="A7" t="s">
        <v>63</v>
      </c>
      <c r="B7" t="s">
        <v>62</v>
      </c>
      <c r="C7" t="s">
        <v>61</v>
      </c>
    </row>
    <row r="9" spans="1:6" x14ac:dyDescent="0.25">
      <c r="A9" t="s">
        <v>60</v>
      </c>
      <c r="B9" s="2">
        <v>215000000</v>
      </c>
      <c r="C9" s="2">
        <v>390000000</v>
      </c>
      <c r="D9" s="2"/>
      <c r="E9" s="2"/>
    </row>
    <row r="10" spans="1:6" x14ac:dyDescent="0.25">
      <c r="A10" t="s">
        <v>59</v>
      </c>
      <c r="B10" s="2">
        <v>43350000</v>
      </c>
      <c r="C10" s="2">
        <v>65700000</v>
      </c>
      <c r="D10" s="2"/>
      <c r="E10" s="2"/>
    </row>
    <row r="11" spans="1:6" x14ac:dyDescent="0.25">
      <c r="B11" s="2"/>
      <c r="C11" s="2"/>
      <c r="D11" s="2"/>
      <c r="E11" s="2"/>
    </row>
    <row r="12" spans="1:6" x14ac:dyDescent="0.25">
      <c r="A12" t="s">
        <v>58</v>
      </c>
      <c r="B12" s="2">
        <f>$B$5*B9</f>
        <v>27458571.428571429</v>
      </c>
      <c r="C12" s="2">
        <f>$B$5*C9</f>
        <v>49808571.428571433</v>
      </c>
      <c r="D12" s="2"/>
      <c r="E12" s="2"/>
    </row>
    <row r="13" spans="1:6" x14ac:dyDescent="0.25">
      <c r="D13" s="2"/>
      <c r="E13" s="2"/>
      <c r="F13" s="3"/>
    </row>
    <row r="14" spans="1:6" x14ac:dyDescent="0.25">
      <c r="A14" t="s">
        <v>57</v>
      </c>
      <c r="B14" s="2">
        <f>B10-B12</f>
        <v>15891428.571428571</v>
      </c>
      <c r="C14" s="2">
        <f>C10-C12</f>
        <v>15891428.571428567</v>
      </c>
      <c r="D14" s="2"/>
      <c r="E14" s="2"/>
    </row>
    <row r="15" spans="1:6" x14ac:dyDescent="0.25">
      <c r="B15" s="2"/>
      <c r="C15" s="2"/>
      <c r="D15" s="2"/>
      <c r="E15" s="2"/>
    </row>
    <row r="16" spans="1:6" x14ac:dyDescent="0.25">
      <c r="A16" t="s">
        <v>56</v>
      </c>
      <c r="B16" s="2">
        <f>C14-B14</f>
        <v>0</v>
      </c>
      <c r="C16" s="2"/>
      <c r="D16" s="2"/>
      <c r="E16" s="2"/>
    </row>
    <row r="17" spans="2:5" x14ac:dyDescent="0.25">
      <c r="B17" s="2"/>
      <c r="C17" s="2"/>
      <c r="D17" s="2"/>
      <c r="E17" s="2"/>
    </row>
    <row r="18" spans="2:5" x14ac:dyDescent="0.25">
      <c r="B18" s="2"/>
      <c r="C18" s="2"/>
      <c r="D18" s="2"/>
      <c r="E18" s="2"/>
    </row>
    <row r="19" spans="2:5" x14ac:dyDescent="0.25">
      <c r="B19" s="2"/>
      <c r="C19" s="2"/>
      <c r="D19" s="2"/>
      <c r="E19" s="2"/>
    </row>
    <row r="20" spans="2:5" x14ac:dyDescent="0.25">
      <c r="B20" s="2"/>
      <c r="C20" s="2"/>
      <c r="D20" s="2"/>
      <c r="E20" s="2"/>
    </row>
    <row r="21" spans="2:5" x14ac:dyDescent="0.25">
      <c r="B21" s="2"/>
      <c r="C21" s="2"/>
      <c r="D21" s="2"/>
      <c r="E21" s="2"/>
    </row>
    <row r="22" spans="2:5" x14ac:dyDescent="0.25">
      <c r="B22" s="2"/>
      <c r="C22" s="2"/>
      <c r="D22" s="2"/>
      <c r="E22" s="2"/>
    </row>
    <row r="23" spans="2:5" x14ac:dyDescent="0.25">
      <c r="B23" s="2"/>
      <c r="C23" s="2"/>
      <c r="D23" s="2"/>
      <c r="E23" s="2"/>
    </row>
    <row r="24" spans="2:5" x14ac:dyDescent="0.25">
      <c r="B24" s="2"/>
      <c r="C24" s="2"/>
      <c r="D24" s="2"/>
      <c r="E24" s="2"/>
    </row>
    <row r="25" spans="2:5" x14ac:dyDescent="0.25">
      <c r="B25" s="2"/>
      <c r="C25" s="2"/>
      <c r="D25" s="2"/>
      <c r="E25" s="2"/>
    </row>
    <row r="26" spans="2:5" x14ac:dyDescent="0.25">
      <c r="B26" s="2"/>
      <c r="C26" s="2"/>
      <c r="D26" s="2"/>
      <c r="E26" s="2"/>
    </row>
    <row r="27" spans="2:5" x14ac:dyDescent="0.25">
      <c r="B27" s="2"/>
      <c r="C27" s="2"/>
      <c r="D27" s="2"/>
      <c r="E27" s="2"/>
    </row>
    <row r="28" spans="2:5" x14ac:dyDescent="0.25">
      <c r="B28" s="2"/>
      <c r="C28" s="2"/>
      <c r="D28" s="2"/>
      <c r="E28" s="2"/>
    </row>
    <row r="29" spans="2:5" x14ac:dyDescent="0.25">
      <c r="B29" s="2"/>
      <c r="C29" s="2"/>
      <c r="D29" s="2"/>
      <c r="E29" s="2"/>
    </row>
    <row r="30" spans="2:5" x14ac:dyDescent="0.25">
      <c r="B30" s="2"/>
      <c r="C30" s="2"/>
      <c r="D30" s="2"/>
      <c r="E30" s="2"/>
    </row>
    <row r="31" spans="2:5" x14ac:dyDescent="0.25">
      <c r="B31" s="2"/>
      <c r="C31" s="2"/>
      <c r="D31" s="2"/>
      <c r="E31" s="2"/>
    </row>
    <row r="32" spans="2:5" x14ac:dyDescent="0.25">
      <c r="B32" s="2"/>
      <c r="C32" s="2"/>
      <c r="D32" s="2"/>
      <c r="E32" s="2"/>
    </row>
    <row r="33" spans="2:5" x14ac:dyDescent="0.25">
      <c r="B33" s="2"/>
      <c r="C33" s="2"/>
      <c r="D33" s="2"/>
      <c r="E33" s="2"/>
    </row>
    <row r="34" spans="2:5" x14ac:dyDescent="0.25">
      <c r="B34" s="2"/>
      <c r="C34" s="2"/>
      <c r="D34" s="2"/>
      <c r="E34" s="2"/>
    </row>
    <row r="35" spans="2:5" x14ac:dyDescent="0.25">
      <c r="B35" s="2"/>
      <c r="C35" s="2"/>
      <c r="D35" s="2"/>
      <c r="E35" s="2"/>
    </row>
    <row r="36" spans="2:5" x14ac:dyDescent="0.25">
      <c r="B36" s="2"/>
      <c r="C36" s="2"/>
      <c r="D36" s="2"/>
      <c r="E36" s="2"/>
    </row>
    <row r="37" spans="2:5" x14ac:dyDescent="0.25">
      <c r="B37" s="2"/>
      <c r="C37" s="2"/>
      <c r="D37" s="2"/>
      <c r="E37" s="2"/>
    </row>
    <row r="38" spans="2:5" x14ac:dyDescent="0.25">
      <c r="B38" s="2"/>
      <c r="C38" s="2"/>
      <c r="D38" s="2"/>
      <c r="E38" s="2"/>
    </row>
    <row r="39" spans="2:5" x14ac:dyDescent="0.25">
      <c r="B39" s="2"/>
      <c r="C39" s="2"/>
      <c r="D39" s="2"/>
      <c r="E39" s="2"/>
    </row>
    <row r="40" spans="2:5" x14ac:dyDescent="0.25">
      <c r="B40" s="2"/>
      <c r="C40" s="2"/>
      <c r="D40" s="2"/>
      <c r="E40" s="2"/>
    </row>
    <row r="41" spans="2:5" x14ac:dyDescent="0.25">
      <c r="B41" s="2"/>
      <c r="C41" s="2"/>
      <c r="D41" s="2"/>
      <c r="E41" s="2"/>
    </row>
    <row r="42" spans="2:5" x14ac:dyDescent="0.25">
      <c r="B42" s="2"/>
      <c r="C42" s="2"/>
      <c r="D42" s="2"/>
      <c r="E42" s="2"/>
    </row>
    <row r="43" spans="2:5" x14ac:dyDescent="0.25">
      <c r="B43" s="2"/>
      <c r="C43" s="2"/>
      <c r="D43" s="2"/>
      <c r="E43" s="2"/>
    </row>
    <row r="44" spans="2:5" x14ac:dyDescent="0.25">
      <c r="B44" s="2"/>
      <c r="C44" s="2"/>
      <c r="D44" s="2"/>
      <c r="E44" s="2"/>
    </row>
    <row r="45" spans="2:5" x14ac:dyDescent="0.25">
      <c r="B45" s="2"/>
      <c r="C45" s="2"/>
      <c r="D45" s="2"/>
      <c r="E45" s="2"/>
    </row>
    <row r="46" spans="2:5" x14ac:dyDescent="0.25">
      <c r="B46" s="2"/>
      <c r="C46" s="2"/>
      <c r="D46" s="2"/>
      <c r="E46" s="2"/>
    </row>
    <row r="47" spans="2:5" x14ac:dyDescent="0.25">
      <c r="B47" s="2"/>
      <c r="C47" s="2"/>
      <c r="D47" s="2"/>
      <c r="E47" s="2"/>
    </row>
    <row r="48" spans="2:5" x14ac:dyDescent="0.25">
      <c r="B48" s="2"/>
      <c r="C48" s="2"/>
      <c r="D48" s="2"/>
      <c r="E48" s="2"/>
    </row>
    <row r="49" spans="2:5" x14ac:dyDescent="0.25">
      <c r="B49" s="2"/>
      <c r="C49" s="2"/>
      <c r="D49" s="2"/>
      <c r="E49" s="2"/>
    </row>
    <row r="50" spans="2:5" x14ac:dyDescent="0.25">
      <c r="B50" s="2"/>
      <c r="C50" s="2"/>
      <c r="D50" s="2"/>
      <c r="E50" s="2"/>
    </row>
    <row r="51" spans="2:5" x14ac:dyDescent="0.25">
      <c r="B51" s="2"/>
      <c r="C51" s="2"/>
      <c r="D51" s="2"/>
      <c r="E51" s="2"/>
    </row>
    <row r="52" spans="2:5" x14ac:dyDescent="0.25">
      <c r="B52" s="2"/>
      <c r="C52" s="2"/>
      <c r="D52" s="2"/>
      <c r="E52" s="2"/>
    </row>
    <row r="53" spans="2:5" x14ac:dyDescent="0.25">
      <c r="B53" s="2"/>
      <c r="C53" s="2"/>
      <c r="D53" s="2"/>
      <c r="E53" s="2"/>
    </row>
    <row r="54" spans="2:5" x14ac:dyDescent="0.25">
      <c r="B54" s="2"/>
      <c r="C54" s="2"/>
      <c r="D54" s="2"/>
      <c r="E54" s="2"/>
    </row>
    <row r="55" spans="2:5" x14ac:dyDescent="0.25">
      <c r="B55" s="2"/>
      <c r="C55" s="2"/>
      <c r="D55" s="2"/>
      <c r="E55" s="2"/>
    </row>
    <row r="56" spans="2:5" x14ac:dyDescent="0.25">
      <c r="B56" s="2"/>
      <c r="C56" s="2"/>
      <c r="D56" s="2"/>
      <c r="E56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5"/>
  <sheetViews>
    <sheetView tabSelected="1" zoomScale="120" zoomScaleNormal="120" workbookViewId="0">
      <selection activeCell="A3" sqref="A3"/>
    </sheetView>
  </sheetViews>
  <sheetFormatPr baseColWidth="10" defaultRowHeight="12.75" x14ac:dyDescent="0.2"/>
  <cols>
    <col min="1" max="1" width="29.5703125" style="23" customWidth="1"/>
    <col min="2" max="2" width="13.5703125" style="23" customWidth="1"/>
    <col min="3" max="3" width="4.140625" style="23" customWidth="1"/>
    <col min="4" max="4" width="14.28515625" style="23" customWidth="1"/>
    <col min="5" max="5" width="8.5703125" style="23" customWidth="1"/>
    <col min="6" max="6" width="15" style="23" customWidth="1"/>
    <col min="7" max="7" width="8.5703125" style="23" customWidth="1"/>
    <col min="8" max="8" width="10.140625" style="23" customWidth="1"/>
    <col min="9" max="9" width="9.42578125" style="23" customWidth="1"/>
    <col min="10" max="10" width="9.140625" style="23" customWidth="1"/>
    <col min="11" max="11" width="9.42578125" style="23" customWidth="1"/>
    <col min="12" max="256" width="9.140625" style="23" customWidth="1"/>
    <col min="257" max="257" width="20.7109375" style="23" customWidth="1"/>
    <col min="258" max="263" width="10.7109375" style="23" customWidth="1"/>
    <col min="264" max="512" width="9.140625" style="23" customWidth="1"/>
    <col min="513" max="513" width="20.7109375" style="23" customWidth="1"/>
    <col min="514" max="519" width="10.7109375" style="23" customWidth="1"/>
    <col min="520" max="768" width="9.140625" style="23" customWidth="1"/>
    <col min="769" max="769" width="20.7109375" style="23" customWidth="1"/>
    <col min="770" max="775" width="10.7109375" style="23" customWidth="1"/>
    <col min="776" max="1024" width="9.140625" style="23" customWidth="1"/>
    <col min="1025" max="1025" width="20.7109375" style="23" customWidth="1"/>
    <col min="1026" max="1031" width="10.7109375" style="23" customWidth="1"/>
    <col min="1032" max="1280" width="9.140625" style="23" customWidth="1"/>
    <col min="1281" max="1281" width="20.7109375" style="23" customWidth="1"/>
    <col min="1282" max="1287" width="10.7109375" style="23" customWidth="1"/>
    <col min="1288" max="1536" width="9.140625" style="23" customWidth="1"/>
    <col min="1537" max="1537" width="20.7109375" style="23" customWidth="1"/>
    <col min="1538" max="1543" width="10.7109375" style="23" customWidth="1"/>
    <col min="1544" max="1792" width="9.140625" style="23" customWidth="1"/>
    <col min="1793" max="1793" width="20.7109375" style="23" customWidth="1"/>
    <col min="1794" max="1799" width="10.7109375" style="23" customWidth="1"/>
    <col min="1800" max="2048" width="9.140625" style="23" customWidth="1"/>
    <col min="2049" max="2049" width="20.7109375" style="23" customWidth="1"/>
    <col min="2050" max="2055" width="10.7109375" style="23" customWidth="1"/>
    <col min="2056" max="2304" width="9.140625" style="23" customWidth="1"/>
    <col min="2305" max="2305" width="20.7109375" style="23" customWidth="1"/>
    <col min="2306" max="2311" width="10.7109375" style="23" customWidth="1"/>
    <col min="2312" max="2560" width="9.140625" style="23" customWidth="1"/>
    <col min="2561" max="2561" width="20.7109375" style="23" customWidth="1"/>
    <col min="2562" max="2567" width="10.7109375" style="23" customWidth="1"/>
    <col min="2568" max="2816" width="9.140625" style="23" customWidth="1"/>
    <col min="2817" max="2817" width="20.7109375" style="23" customWidth="1"/>
    <col min="2818" max="2823" width="10.7109375" style="23" customWidth="1"/>
    <col min="2824" max="3072" width="9.140625" style="23" customWidth="1"/>
    <col min="3073" max="3073" width="20.7109375" style="23" customWidth="1"/>
    <col min="3074" max="3079" width="10.7109375" style="23" customWidth="1"/>
    <col min="3080" max="3328" width="9.140625" style="23" customWidth="1"/>
    <col min="3329" max="3329" width="20.7109375" style="23" customWidth="1"/>
    <col min="3330" max="3335" width="10.7109375" style="23" customWidth="1"/>
    <col min="3336" max="3584" width="9.140625" style="23" customWidth="1"/>
    <col min="3585" max="3585" width="20.7109375" style="23" customWidth="1"/>
    <col min="3586" max="3591" width="10.7109375" style="23" customWidth="1"/>
    <col min="3592" max="3840" width="9.140625" style="23" customWidth="1"/>
    <col min="3841" max="3841" width="20.7109375" style="23" customWidth="1"/>
    <col min="3842" max="3847" width="10.7109375" style="23" customWidth="1"/>
    <col min="3848" max="4096" width="9.140625" style="23" customWidth="1"/>
    <col min="4097" max="4097" width="20.7109375" style="23" customWidth="1"/>
    <col min="4098" max="4103" width="10.7109375" style="23" customWidth="1"/>
    <col min="4104" max="4352" width="9.140625" style="23" customWidth="1"/>
    <col min="4353" max="4353" width="20.7109375" style="23" customWidth="1"/>
    <col min="4354" max="4359" width="10.7109375" style="23" customWidth="1"/>
    <col min="4360" max="4608" width="9.140625" style="23" customWidth="1"/>
    <col min="4609" max="4609" width="20.7109375" style="23" customWidth="1"/>
    <col min="4610" max="4615" width="10.7109375" style="23" customWidth="1"/>
    <col min="4616" max="4864" width="9.140625" style="23" customWidth="1"/>
    <col min="4865" max="4865" width="20.7109375" style="23" customWidth="1"/>
    <col min="4866" max="4871" width="10.7109375" style="23" customWidth="1"/>
    <col min="4872" max="5120" width="9.140625" style="23" customWidth="1"/>
    <col min="5121" max="5121" width="20.7109375" style="23" customWidth="1"/>
    <col min="5122" max="5127" width="10.7109375" style="23" customWidth="1"/>
    <col min="5128" max="5376" width="9.140625" style="23" customWidth="1"/>
    <col min="5377" max="5377" width="20.7109375" style="23" customWidth="1"/>
    <col min="5378" max="5383" width="10.7109375" style="23" customWidth="1"/>
    <col min="5384" max="5632" width="9.140625" style="23" customWidth="1"/>
    <col min="5633" max="5633" width="20.7109375" style="23" customWidth="1"/>
    <col min="5634" max="5639" width="10.7109375" style="23" customWidth="1"/>
    <col min="5640" max="5888" width="9.140625" style="23" customWidth="1"/>
    <col min="5889" max="5889" width="20.7109375" style="23" customWidth="1"/>
    <col min="5890" max="5895" width="10.7109375" style="23" customWidth="1"/>
    <col min="5896" max="6144" width="9.140625" style="23" customWidth="1"/>
    <col min="6145" max="6145" width="20.7109375" style="23" customWidth="1"/>
    <col min="6146" max="6151" width="10.7109375" style="23" customWidth="1"/>
    <col min="6152" max="6400" width="9.140625" style="23" customWidth="1"/>
    <col min="6401" max="6401" width="20.7109375" style="23" customWidth="1"/>
    <col min="6402" max="6407" width="10.7109375" style="23" customWidth="1"/>
    <col min="6408" max="6656" width="9.140625" style="23" customWidth="1"/>
    <col min="6657" max="6657" width="20.7109375" style="23" customWidth="1"/>
    <col min="6658" max="6663" width="10.7109375" style="23" customWidth="1"/>
    <col min="6664" max="6912" width="9.140625" style="23" customWidth="1"/>
    <col min="6913" max="6913" width="20.7109375" style="23" customWidth="1"/>
    <col min="6914" max="6919" width="10.7109375" style="23" customWidth="1"/>
    <col min="6920" max="7168" width="9.140625" style="23" customWidth="1"/>
    <col min="7169" max="7169" width="20.7109375" style="23" customWidth="1"/>
    <col min="7170" max="7175" width="10.7109375" style="23" customWidth="1"/>
    <col min="7176" max="7424" width="9.140625" style="23" customWidth="1"/>
    <col min="7425" max="7425" width="20.7109375" style="23" customWidth="1"/>
    <col min="7426" max="7431" width="10.7109375" style="23" customWidth="1"/>
    <col min="7432" max="7680" width="9.140625" style="23" customWidth="1"/>
    <col min="7681" max="7681" width="20.7109375" style="23" customWidth="1"/>
    <col min="7682" max="7687" width="10.7109375" style="23" customWidth="1"/>
    <col min="7688" max="7936" width="9.140625" style="23" customWidth="1"/>
    <col min="7937" max="7937" width="20.7109375" style="23" customWidth="1"/>
    <col min="7938" max="7943" width="10.7109375" style="23" customWidth="1"/>
    <col min="7944" max="8192" width="9.140625" style="23" customWidth="1"/>
    <col min="8193" max="8193" width="20.7109375" style="23" customWidth="1"/>
    <col min="8194" max="8199" width="10.7109375" style="23" customWidth="1"/>
    <col min="8200" max="8448" width="9.140625" style="23" customWidth="1"/>
    <col min="8449" max="8449" width="20.7109375" style="23" customWidth="1"/>
    <col min="8450" max="8455" width="10.7109375" style="23" customWidth="1"/>
    <col min="8456" max="8704" width="9.140625" style="23" customWidth="1"/>
    <col min="8705" max="8705" width="20.7109375" style="23" customWidth="1"/>
    <col min="8706" max="8711" width="10.7109375" style="23" customWidth="1"/>
    <col min="8712" max="8960" width="9.140625" style="23" customWidth="1"/>
    <col min="8961" max="8961" width="20.7109375" style="23" customWidth="1"/>
    <col min="8962" max="8967" width="10.7109375" style="23" customWidth="1"/>
    <col min="8968" max="9216" width="9.140625" style="23" customWidth="1"/>
    <col min="9217" max="9217" width="20.7109375" style="23" customWidth="1"/>
    <col min="9218" max="9223" width="10.7109375" style="23" customWidth="1"/>
    <col min="9224" max="9472" width="9.140625" style="23" customWidth="1"/>
    <col min="9473" max="9473" width="20.7109375" style="23" customWidth="1"/>
    <col min="9474" max="9479" width="10.7109375" style="23" customWidth="1"/>
    <col min="9480" max="9728" width="9.140625" style="23" customWidth="1"/>
    <col min="9729" max="9729" width="20.7109375" style="23" customWidth="1"/>
    <col min="9730" max="9735" width="10.7109375" style="23" customWidth="1"/>
    <col min="9736" max="9984" width="9.140625" style="23" customWidth="1"/>
    <col min="9985" max="9985" width="20.7109375" style="23" customWidth="1"/>
    <col min="9986" max="9991" width="10.7109375" style="23" customWidth="1"/>
    <col min="9992" max="10240" width="9.140625" style="23" customWidth="1"/>
    <col min="10241" max="10241" width="20.7109375" style="23" customWidth="1"/>
    <col min="10242" max="10247" width="10.7109375" style="23" customWidth="1"/>
    <col min="10248" max="10496" width="9.140625" style="23" customWidth="1"/>
    <col min="10497" max="10497" width="20.7109375" style="23" customWidth="1"/>
    <col min="10498" max="10503" width="10.7109375" style="23" customWidth="1"/>
    <col min="10504" max="10752" width="9.140625" style="23" customWidth="1"/>
    <col min="10753" max="10753" width="20.7109375" style="23" customWidth="1"/>
    <col min="10754" max="10759" width="10.7109375" style="23" customWidth="1"/>
    <col min="10760" max="11008" width="9.140625" style="23" customWidth="1"/>
    <col min="11009" max="11009" width="20.7109375" style="23" customWidth="1"/>
    <col min="11010" max="11015" width="10.7109375" style="23" customWidth="1"/>
    <col min="11016" max="11264" width="9.140625" style="23" customWidth="1"/>
    <col min="11265" max="11265" width="20.7109375" style="23" customWidth="1"/>
    <col min="11266" max="11271" width="10.7109375" style="23" customWidth="1"/>
    <col min="11272" max="11520" width="9.140625" style="23" customWidth="1"/>
    <col min="11521" max="11521" width="20.7109375" style="23" customWidth="1"/>
    <col min="11522" max="11527" width="10.7109375" style="23" customWidth="1"/>
    <col min="11528" max="11776" width="9.140625" style="23" customWidth="1"/>
    <col min="11777" max="11777" width="20.7109375" style="23" customWidth="1"/>
    <col min="11778" max="11783" width="10.7109375" style="23" customWidth="1"/>
    <col min="11784" max="12032" width="9.140625" style="23" customWidth="1"/>
    <col min="12033" max="12033" width="20.7109375" style="23" customWidth="1"/>
    <col min="12034" max="12039" width="10.7109375" style="23" customWidth="1"/>
    <col min="12040" max="12288" width="9.140625" style="23" customWidth="1"/>
    <col min="12289" max="12289" width="20.7109375" style="23" customWidth="1"/>
    <col min="12290" max="12295" width="10.7109375" style="23" customWidth="1"/>
    <col min="12296" max="12544" width="9.140625" style="23" customWidth="1"/>
    <col min="12545" max="12545" width="20.7109375" style="23" customWidth="1"/>
    <col min="12546" max="12551" width="10.7109375" style="23" customWidth="1"/>
    <col min="12552" max="12800" width="9.140625" style="23" customWidth="1"/>
    <col min="12801" max="12801" width="20.7109375" style="23" customWidth="1"/>
    <col min="12802" max="12807" width="10.7109375" style="23" customWidth="1"/>
    <col min="12808" max="13056" width="9.140625" style="23" customWidth="1"/>
    <col min="13057" max="13057" width="20.7109375" style="23" customWidth="1"/>
    <col min="13058" max="13063" width="10.7109375" style="23" customWidth="1"/>
    <col min="13064" max="13312" width="9.140625" style="23" customWidth="1"/>
    <col min="13313" max="13313" width="20.7109375" style="23" customWidth="1"/>
    <col min="13314" max="13319" width="10.7109375" style="23" customWidth="1"/>
    <col min="13320" max="13568" width="9.140625" style="23" customWidth="1"/>
    <col min="13569" max="13569" width="20.7109375" style="23" customWidth="1"/>
    <col min="13570" max="13575" width="10.7109375" style="23" customWidth="1"/>
    <col min="13576" max="13824" width="9.140625" style="23" customWidth="1"/>
    <col min="13825" max="13825" width="20.7109375" style="23" customWidth="1"/>
    <col min="13826" max="13831" width="10.7109375" style="23" customWidth="1"/>
    <col min="13832" max="14080" width="9.140625" style="23" customWidth="1"/>
    <col min="14081" max="14081" width="20.7109375" style="23" customWidth="1"/>
    <col min="14082" max="14087" width="10.7109375" style="23" customWidth="1"/>
    <col min="14088" max="14336" width="9.140625" style="23" customWidth="1"/>
    <col min="14337" max="14337" width="20.7109375" style="23" customWidth="1"/>
    <col min="14338" max="14343" width="10.7109375" style="23" customWidth="1"/>
    <col min="14344" max="14592" width="9.140625" style="23" customWidth="1"/>
    <col min="14593" max="14593" width="20.7109375" style="23" customWidth="1"/>
    <col min="14594" max="14599" width="10.7109375" style="23" customWidth="1"/>
    <col min="14600" max="14848" width="9.140625" style="23" customWidth="1"/>
    <col min="14849" max="14849" width="20.7109375" style="23" customWidth="1"/>
    <col min="14850" max="14855" width="10.7109375" style="23" customWidth="1"/>
    <col min="14856" max="15104" width="9.140625" style="23" customWidth="1"/>
    <col min="15105" max="15105" width="20.7109375" style="23" customWidth="1"/>
    <col min="15106" max="15111" width="10.7109375" style="23" customWidth="1"/>
    <col min="15112" max="15360" width="9.140625" style="23" customWidth="1"/>
    <col min="15361" max="15361" width="20.7109375" style="23" customWidth="1"/>
    <col min="15362" max="15367" width="10.7109375" style="23" customWidth="1"/>
    <col min="15368" max="15616" width="9.140625" style="23" customWidth="1"/>
    <col min="15617" max="15617" width="20.7109375" style="23" customWidth="1"/>
    <col min="15618" max="15623" width="10.7109375" style="23" customWidth="1"/>
    <col min="15624" max="15872" width="9.140625" style="23" customWidth="1"/>
    <col min="15873" max="15873" width="20.7109375" style="23" customWidth="1"/>
    <col min="15874" max="15879" width="10.7109375" style="23" customWidth="1"/>
    <col min="15880" max="16128" width="9.140625" style="23" customWidth="1"/>
    <col min="16129" max="16129" width="20.7109375" style="23" customWidth="1"/>
    <col min="16130" max="16135" width="10.7109375" style="23" customWidth="1"/>
    <col min="16136" max="16384" width="9.140625" style="23" customWidth="1"/>
  </cols>
  <sheetData>
    <row r="1" spans="1:21" x14ac:dyDescent="0.2">
      <c r="A1" s="22" t="s">
        <v>119</v>
      </c>
    </row>
    <row r="2" spans="1:21" x14ac:dyDescent="0.2">
      <c r="A2" s="22" t="s">
        <v>66</v>
      </c>
    </row>
    <row r="3" spans="1:21" x14ac:dyDescent="0.2">
      <c r="D3" s="23" t="s">
        <v>120</v>
      </c>
    </row>
    <row r="4" spans="1:21" x14ac:dyDescent="0.2">
      <c r="A4" s="24"/>
      <c r="C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21" x14ac:dyDescent="0.2">
      <c r="A5" s="24" t="s">
        <v>67</v>
      </c>
      <c r="C5" s="26"/>
      <c r="D5" s="24" t="s">
        <v>68</v>
      </c>
      <c r="H5" s="26"/>
      <c r="I5" s="26"/>
      <c r="J5" s="26"/>
      <c r="K5" s="26"/>
      <c r="L5" s="26"/>
      <c r="M5" s="26"/>
      <c r="N5" s="26"/>
      <c r="O5" s="25"/>
      <c r="P5" s="25"/>
      <c r="Q5" s="25"/>
      <c r="R5" s="25"/>
      <c r="S5" s="25"/>
      <c r="T5" s="25"/>
      <c r="U5" s="25"/>
    </row>
    <row r="6" spans="1:21" x14ac:dyDescent="0.2">
      <c r="A6" s="25" t="s">
        <v>69</v>
      </c>
      <c r="B6" s="26">
        <v>37922</v>
      </c>
      <c r="C6" s="26"/>
      <c r="D6" s="24"/>
      <c r="E6" s="25"/>
      <c r="F6" s="25"/>
      <c r="G6" s="25"/>
      <c r="H6" s="26"/>
      <c r="I6" s="26"/>
      <c r="J6" s="26"/>
      <c r="K6" s="26"/>
      <c r="L6" s="26"/>
      <c r="M6" s="26"/>
      <c r="N6" s="26"/>
      <c r="O6" s="25"/>
      <c r="P6" s="25"/>
      <c r="Q6" s="25"/>
      <c r="R6" s="25"/>
      <c r="S6" s="25"/>
      <c r="T6" s="25"/>
      <c r="U6" s="25"/>
    </row>
    <row r="7" spans="1:21" x14ac:dyDescent="0.2">
      <c r="A7" s="25" t="s">
        <v>70</v>
      </c>
      <c r="B7" s="26">
        <v>2657</v>
      </c>
      <c r="C7" s="26"/>
      <c r="D7" s="26" t="s">
        <v>51</v>
      </c>
      <c r="E7" s="27">
        <v>12400</v>
      </c>
      <c r="F7" s="28" t="s">
        <v>9</v>
      </c>
      <c r="G7" s="26">
        <v>5000</v>
      </c>
      <c r="H7" s="26"/>
      <c r="I7" s="26"/>
      <c r="J7" s="26"/>
      <c r="K7" s="26"/>
      <c r="L7" s="26"/>
      <c r="M7" s="26"/>
      <c r="N7" s="26"/>
      <c r="O7" s="25"/>
      <c r="P7" s="25"/>
      <c r="Q7" s="25"/>
      <c r="R7" s="25"/>
      <c r="S7" s="25"/>
      <c r="T7" s="25"/>
      <c r="U7" s="25"/>
    </row>
    <row r="8" spans="1:21" x14ac:dyDescent="0.2">
      <c r="A8" s="25" t="s">
        <v>71</v>
      </c>
      <c r="B8" s="26">
        <v>18592</v>
      </c>
      <c r="C8" s="26"/>
      <c r="D8" s="26" t="s">
        <v>72</v>
      </c>
      <c r="E8" s="27">
        <v>7500</v>
      </c>
      <c r="F8" s="28" t="s">
        <v>73</v>
      </c>
      <c r="G8" s="26">
        <v>1675</v>
      </c>
      <c r="H8" s="26"/>
      <c r="I8" s="26"/>
      <c r="J8" s="26"/>
      <c r="K8" s="26"/>
      <c r="L8" s="26"/>
      <c r="M8" s="26"/>
      <c r="N8" s="26"/>
      <c r="O8" s="25"/>
      <c r="P8" s="25"/>
      <c r="Q8" s="25"/>
      <c r="R8" s="25"/>
      <c r="S8" s="25"/>
      <c r="T8" s="25"/>
      <c r="U8" s="25"/>
    </row>
    <row r="9" spans="1:21" x14ac:dyDescent="0.2">
      <c r="A9" s="25" t="s">
        <v>74</v>
      </c>
      <c r="B9" s="26">
        <v>1902</v>
      </c>
      <c r="C9" s="26"/>
      <c r="D9" s="26" t="s">
        <v>75</v>
      </c>
      <c r="E9" s="27">
        <v>2581</v>
      </c>
      <c r="F9" s="28" t="s">
        <v>76</v>
      </c>
      <c r="G9" s="26">
        <v>12387</v>
      </c>
      <c r="H9" s="26"/>
      <c r="I9" s="26"/>
      <c r="J9" s="26"/>
      <c r="K9" s="26"/>
      <c r="L9" s="26"/>
      <c r="M9" s="26"/>
      <c r="N9" s="26"/>
      <c r="O9" s="25"/>
      <c r="P9" s="25"/>
      <c r="Q9" s="25"/>
      <c r="R9" s="25"/>
      <c r="S9" s="25"/>
      <c r="T9" s="25"/>
      <c r="U9" s="25"/>
    </row>
    <row r="10" spans="1:21" x14ac:dyDescent="0.2">
      <c r="A10" s="25" t="s">
        <v>77</v>
      </c>
      <c r="B10" s="26">
        <v>2150</v>
      </c>
      <c r="C10" s="26"/>
      <c r="D10" s="26" t="s">
        <v>78</v>
      </c>
      <c r="E10" s="27">
        <v>3978</v>
      </c>
      <c r="F10" s="28" t="s">
        <v>37</v>
      </c>
      <c r="G10" s="26">
        <v>3055</v>
      </c>
      <c r="H10" s="26"/>
      <c r="I10" s="26"/>
      <c r="J10" s="26"/>
      <c r="K10" s="26"/>
      <c r="L10" s="26"/>
      <c r="M10" s="26"/>
      <c r="N10" s="26"/>
      <c r="O10" s="25"/>
      <c r="P10" s="25"/>
      <c r="Q10" s="25"/>
      <c r="R10" s="25"/>
      <c r="S10" s="25"/>
      <c r="T10" s="25"/>
      <c r="U10" s="25"/>
    </row>
    <row r="11" spans="1:21" x14ac:dyDescent="0.2">
      <c r="A11" s="26" t="s">
        <v>79</v>
      </c>
      <c r="B11" s="26">
        <v>2187</v>
      </c>
      <c r="C11" s="26"/>
      <c r="E11" s="27"/>
      <c r="F11" s="29" t="s">
        <v>80</v>
      </c>
      <c r="G11" s="26">
        <v>958</v>
      </c>
      <c r="H11" s="26"/>
      <c r="I11" s="26"/>
      <c r="J11" s="26"/>
      <c r="K11" s="26"/>
      <c r="L11" s="26"/>
      <c r="M11" s="26"/>
      <c r="N11" s="26"/>
      <c r="O11" s="25"/>
      <c r="P11" s="25"/>
      <c r="Q11" s="25"/>
      <c r="R11" s="25"/>
      <c r="S11" s="25"/>
      <c r="T11" s="25"/>
      <c r="U11" s="25"/>
    </row>
    <row r="12" spans="1:21" x14ac:dyDescent="0.2">
      <c r="A12" s="26" t="s">
        <v>81</v>
      </c>
      <c r="B12" s="26">
        <v>9780</v>
      </c>
      <c r="C12" s="26"/>
      <c r="E12" s="27"/>
      <c r="F12" s="25" t="s">
        <v>82</v>
      </c>
      <c r="G12" s="26">
        <v>1823</v>
      </c>
      <c r="H12" s="26"/>
      <c r="I12" s="26"/>
      <c r="J12" s="26"/>
      <c r="K12" s="26"/>
      <c r="L12" s="26"/>
      <c r="M12" s="26"/>
      <c r="N12" s="26"/>
      <c r="O12" s="25"/>
      <c r="P12" s="25"/>
      <c r="Q12" s="25"/>
      <c r="R12" s="25"/>
      <c r="S12" s="25"/>
      <c r="T12" s="25"/>
      <c r="U12" s="25"/>
    </row>
    <row r="13" spans="1:21" x14ac:dyDescent="0.2">
      <c r="A13" s="26" t="s">
        <v>83</v>
      </c>
      <c r="B13" s="26">
        <v>631</v>
      </c>
      <c r="C13" s="26"/>
      <c r="D13" s="26"/>
      <c r="E13" s="27"/>
      <c r="F13" s="25" t="s">
        <v>84</v>
      </c>
      <c r="G13" s="25">
        <v>87</v>
      </c>
      <c r="H13" s="26"/>
      <c r="I13" s="26"/>
      <c r="J13" s="26"/>
      <c r="K13" s="26"/>
      <c r="L13" s="26"/>
      <c r="M13" s="26"/>
      <c r="N13" s="26"/>
      <c r="O13" s="25"/>
      <c r="P13" s="25"/>
      <c r="Q13" s="25"/>
      <c r="R13" s="25"/>
      <c r="S13" s="25"/>
      <c r="T13" s="25"/>
      <c r="U13" s="25"/>
    </row>
    <row r="14" spans="1:21" x14ac:dyDescent="0.2">
      <c r="A14" s="26" t="s">
        <v>85</v>
      </c>
      <c r="B14" s="26">
        <v>2187</v>
      </c>
      <c r="C14" s="26"/>
      <c r="E14" s="27"/>
      <c r="F14" s="25" t="s">
        <v>86</v>
      </c>
      <c r="G14" s="25">
        <v>579</v>
      </c>
      <c r="H14" s="26"/>
      <c r="I14" s="26"/>
      <c r="J14" s="26"/>
      <c r="K14" s="26"/>
      <c r="L14" s="26"/>
      <c r="M14" s="26"/>
      <c r="N14" s="26"/>
      <c r="O14" s="25"/>
      <c r="P14" s="25"/>
      <c r="Q14" s="25"/>
      <c r="R14" s="25"/>
      <c r="S14" s="25"/>
      <c r="T14" s="25"/>
      <c r="U14" s="25"/>
    </row>
    <row r="15" spans="1:21" x14ac:dyDescent="0.2">
      <c r="A15" s="26" t="s">
        <v>87</v>
      </c>
      <c r="B15" s="30">
        <v>0.2</v>
      </c>
      <c r="C15" s="26"/>
      <c r="D15" s="31"/>
      <c r="E15" s="32"/>
      <c r="F15" s="28" t="s">
        <v>88</v>
      </c>
      <c r="G15" s="26">
        <v>368</v>
      </c>
      <c r="H15" s="26"/>
      <c r="I15" s="26"/>
      <c r="J15" s="26"/>
      <c r="K15" s="26"/>
      <c r="L15" s="26"/>
      <c r="M15" s="26"/>
      <c r="N15" s="26"/>
      <c r="O15" s="25"/>
      <c r="P15" s="25"/>
      <c r="Q15" s="25"/>
      <c r="R15" s="25"/>
      <c r="S15" s="25"/>
      <c r="T15" s="25"/>
      <c r="U15" s="25"/>
    </row>
    <row r="16" spans="1:21" x14ac:dyDescent="0.2">
      <c r="A16" s="26" t="s">
        <v>87</v>
      </c>
      <c r="B16" s="26">
        <f>B15*E7</f>
        <v>2480</v>
      </c>
      <c r="C16" s="26"/>
      <c r="D16" s="33"/>
      <c r="E16" s="34"/>
      <c r="F16" s="35" t="s">
        <v>89</v>
      </c>
      <c r="G16" s="33">
        <v>527</v>
      </c>
      <c r="H16" s="26"/>
      <c r="I16" s="26"/>
      <c r="J16" s="26"/>
      <c r="K16" s="26"/>
      <c r="L16" s="26"/>
      <c r="M16" s="26"/>
      <c r="N16" s="26"/>
      <c r="O16" s="25"/>
      <c r="P16" s="25"/>
      <c r="Q16" s="25"/>
      <c r="R16" s="25"/>
      <c r="S16" s="25"/>
      <c r="T16" s="25"/>
      <c r="U16" s="25"/>
    </row>
    <row r="17" spans="1:21" x14ac:dyDescent="0.2">
      <c r="A17" s="26" t="s">
        <v>90</v>
      </c>
      <c r="B17" s="26">
        <v>1593</v>
      </c>
      <c r="C17" s="26"/>
      <c r="D17" s="26" t="s">
        <v>91</v>
      </c>
      <c r="E17" s="26">
        <f>SUM(E7:E16)</f>
        <v>26459</v>
      </c>
      <c r="F17" s="36" t="s">
        <v>91</v>
      </c>
      <c r="G17" s="26">
        <f>SUM(G7:G16)</f>
        <v>26459</v>
      </c>
      <c r="H17" s="26"/>
      <c r="I17" s="26"/>
      <c r="J17" s="26"/>
      <c r="K17" s="26"/>
      <c r="L17" s="26"/>
      <c r="M17" s="26"/>
      <c r="N17" s="26"/>
      <c r="O17" s="25"/>
      <c r="P17" s="25"/>
      <c r="Q17" s="25"/>
      <c r="R17" s="25"/>
      <c r="S17" s="25"/>
      <c r="T17" s="25"/>
      <c r="U17" s="25"/>
    </row>
    <row r="18" spans="1:21" x14ac:dyDescent="0.2">
      <c r="A18" s="26" t="s">
        <v>92</v>
      </c>
      <c r="B18" s="30">
        <v>0.2</v>
      </c>
      <c r="C18" s="26"/>
      <c r="D18" s="28"/>
      <c r="E18" s="28"/>
      <c r="F18" s="31"/>
      <c r="G18" s="28"/>
      <c r="H18" s="26"/>
      <c r="I18" s="26"/>
      <c r="J18" s="26"/>
      <c r="K18" s="26"/>
      <c r="L18" s="26"/>
      <c r="M18" s="26"/>
      <c r="N18" s="26"/>
      <c r="O18" s="25"/>
      <c r="P18" s="25"/>
      <c r="Q18" s="25"/>
      <c r="R18" s="25"/>
      <c r="S18" s="25"/>
      <c r="T18" s="25"/>
      <c r="U18" s="25"/>
    </row>
    <row r="19" spans="1:21" x14ac:dyDescent="0.2">
      <c r="A19" s="26" t="s">
        <v>92</v>
      </c>
      <c r="B19" s="26">
        <f>B18*E8</f>
        <v>1500</v>
      </c>
      <c r="C19" s="26"/>
      <c r="D19" s="28"/>
      <c r="E19" s="28"/>
      <c r="F19" s="28"/>
      <c r="G19" s="28"/>
      <c r="H19" s="28"/>
      <c r="I19" s="26"/>
      <c r="J19" s="26"/>
      <c r="K19" s="26"/>
      <c r="L19" s="26"/>
      <c r="M19" s="26"/>
      <c r="N19" s="26"/>
      <c r="O19" s="25"/>
      <c r="P19" s="25"/>
      <c r="Q19" s="25"/>
      <c r="R19" s="25"/>
      <c r="S19" s="25"/>
      <c r="T19" s="25"/>
      <c r="U19" s="25"/>
    </row>
    <row r="20" spans="1:21" x14ac:dyDescent="0.2">
      <c r="A20" s="26" t="s">
        <v>93</v>
      </c>
      <c r="B20" s="26">
        <v>515</v>
      </c>
      <c r="C20" s="26"/>
      <c r="H20" s="31"/>
      <c r="I20" s="26"/>
      <c r="J20" s="26"/>
      <c r="K20" s="26"/>
      <c r="L20" s="26"/>
      <c r="M20" s="26"/>
      <c r="N20" s="26"/>
      <c r="O20" s="25"/>
      <c r="P20" s="25"/>
      <c r="Q20" s="25"/>
      <c r="R20" s="25"/>
      <c r="S20" s="25"/>
      <c r="T20" s="25"/>
      <c r="U20" s="25"/>
    </row>
    <row r="21" spans="1:21" x14ac:dyDescent="0.2">
      <c r="A21" s="25" t="s">
        <v>94</v>
      </c>
      <c r="B21" s="26">
        <v>72</v>
      </c>
      <c r="C21" s="26"/>
      <c r="D21" s="31"/>
      <c r="E21" s="31"/>
      <c r="F21" s="31"/>
      <c r="G21" s="37"/>
      <c r="H21" s="31"/>
      <c r="I21" s="26"/>
      <c r="J21" s="26"/>
      <c r="K21" s="26"/>
      <c r="L21" s="26"/>
      <c r="M21" s="26"/>
      <c r="N21" s="26"/>
      <c r="O21" s="25"/>
      <c r="P21" s="25"/>
      <c r="Q21" s="25"/>
      <c r="R21" s="25"/>
      <c r="S21" s="25"/>
      <c r="T21" s="25"/>
      <c r="U21" s="25"/>
    </row>
    <row r="22" spans="1:21" ht="12.75" customHeight="1" x14ac:dyDescent="0.2">
      <c r="A22" s="26" t="s">
        <v>95</v>
      </c>
      <c r="B22" s="26">
        <v>950</v>
      </c>
      <c r="C22" s="26"/>
      <c r="D22" s="28"/>
      <c r="E22" s="28"/>
      <c r="F22" s="28"/>
      <c r="G22" s="28"/>
      <c r="H22" s="28"/>
      <c r="I22" s="26"/>
      <c r="J22" s="26"/>
      <c r="K22" s="26"/>
      <c r="L22" s="26"/>
      <c r="M22" s="26"/>
      <c r="N22" s="26"/>
      <c r="O22" s="25"/>
      <c r="P22" s="25"/>
      <c r="Q22" s="25"/>
      <c r="R22" s="25"/>
      <c r="S22" s="25"/>
      <c r="T22" s="25"/>
      <c r="U22" s="25"/>
    </row>
    <row r="23" spans="1:21" x14ac:dyDescent="0.2">
      <c r="A23" s="25" t="s">
        <v>96</v>
      </c>
      <c r="B23" s="38">
        <v>0.27</v>
      </c>
      <c r="C23" s="26"/>
      <c r="D23" s="26"/>
      <c r="E23" s="26"/>
      <c r="F23" s="26"/>
      <c r="G23" s="26"/>
      <c r="H23" s="26"/>
      <c r="M23" s="26"/>
      <c r="N23" s="26"/>
      <c r="O23" s="25"/>
      <c r="P23" s="25"/>
      <c r="Q23" s="25"/>
      <c r="R23" s="25"/>
      <c r="S23" s="25"/>
      <c r="T23" s="25"/>
      <c r="U23" s="25"/>
    </row>
    <row r="24" spans="1:21" x14ac:dyDescent="0.2">
      <c r="A24" s="26" t="s">
        <v>97</v>
      </c>
      <c r="B24" s="26"/>
      <c r="C24" s="26"/>
      <c r="D24" s="26"/>
      <c r="E24" s="26"/>
      <c r="F24" s="26"/>
      <c r="G24" s="26"/>
      <c r="H24" s="26"/>
      <c r="M24" s="26"/>
      <c r="N24" s="26"/>
      <c r="O24" s="25"/>
      <c r="P24" s="25"/>
      <c r="Q24" s="25"/>
      <c r="R24" s="25"/>
      <c r="S24" s="25"/>
      <c r="T24" s="25"/>
      <c r="U24" s="25"/>
    </row>
    <row r="25" spans="1:21" x14ac:dyDescent="0.2">
      <c r="A25" s="26" t="s">
        <v>98</v>
      </c>
      <c r="B25" s="26"/>
      <c r="C25" s="26"/>
      <c r="D25" s="26"/>
      <c r="E25" s="26"/>
      <c r="F25" s="26"/>
      <c r="G25" s="26"/>
      <c r="H25" s="26"/>
      <c r="M25" s="26"/>
      <c r="N25" s="26"/>
      <c r="O25" s="25"/>
      <c r="P25" s="25"/>
      <c r="Q25" s="25"/>
      <c r="R25" s="25"/>
      <c r="S25" s="25"/>
      <c r="T25" s="25"/>
      <c r="U25" s="25"/>
    </row>
    <row r="26" spans="1:21" x14ac:dyDescent="0.2">
      <c r="A26" s="26" t="s">
        <v>121</v>
      </c>
      <c r="B26" s="38">
        <v>0.5</v>
      </c>
      <c r="C26" s="26"/>
      <c r="D26" s="26"/>
      <c r="E26" s="26"/>
      <c r="F26" s="26"/>
      <c r="G26" s="26"/>
      <c r="H26" s="26"/>
      <c r="M26" s="26"/>
      <c r="N26" s="26"/>
      <c r="O26" s="25"/>
      <c r="P26" s="25"/>
      <c r="Q26" s="25"/>
      <c r="R26" s="25"/>
      <c r="S26" s="25"/>
      <c r="T26" s="25"/>
      <c r="U26" s="25"/>
    </row>
    <row r="27" spans="1:21" x14ac:dyDescent="0.2">
      <c r="A27" s="26"/>
      <c r="B27" s="26"/>
      <c r="C27" s="26"/>
      <c r="F27" s="26"/>
      <c r="G27" s="26"/>
      <c r="H27" s="26"/>
      <c r="M27" s="26"/>
      <c r="N27" s="26"/>
      <c r="O27" s="25"/>
      <c r="P27" s="25"/>
      <c r="Q27" s="25"/>
      <c r="R27" s="25"/>
      <c r="S27" s="25"/>
      <c r="T27" s="25"/>
      <c r="U27" s="25"/>
    </row>
    <row r="28" spans="1:21" x14ac:dyDescent="0.2">
      <c r="B28" s="26"/>
      <c r="C28" s="26"/>
      <c r="D28" s="24"/>
      <c r="M28" s="26"/>
      <c r="N28" s="26"/>
      <c r="O28" s="25"/>
      <c r="P28" s="25"/>
      <c r="Q28" s="25"/>
      <c r="R28" s="25"/>
      <c r="S28" s="25"/>
      <c r="T28" s="25"/>
      <c r="U28" s="25"/>
    </row>
    <row r="29" spans="1:21" x14ac:dyDescent="0.2">
      <c r="B29" s="26"/>
      <c r="C29" s="26"/>
      <c r="D29" s="24" t="s">
        <v>99</v>
      </c>
      <c r="E29" s="25"/>
      <c r="F29" s="25"/>
      <c r="G29" s="25"/>
      <c r="H29" s="25"/>
      <c r="M29" s="26"/>
      <c r="N29" s="26"/>
      <c r="O29" s="25"/>
      <c r="P29" s="25"/>
      <c r="Q29" s="25"/>
      <c r="R29" s="25"/>
      <c r="S29" s="25"/>
      <c r="T29" s="25"/>
      <c r="U29" s="25"/>
    </row>
    <row r="30" spans="1:21" x14ac:dyDescent="0.2">
      <c r="A30" s="24" t="s">
        <v>100</v>
      </c>
      <c r="B30" s="26"/>
      <c r="C30" s="26"/>
      <c r="D30" s="28"/>
      <c r="E30" s="28"/>
      <c r="F30" s="28"/>
      <c r="G30" s="39"/>
      <c r="H30" s="26"/>
      <c r="M30" s="26"/>
      <c r="N30" s="26"/>
      <c r="O30" s="25"/>
      <c r="P30" s="25"/>
      <c r="Q30" s="25"/>
      <c r="R30" s="25"/>
      <c r="S30" s="25"/>
      <c r="T30" s="25"/>
      <c r="U30" s="25"/>
    </row>
    <row r="31" spans="1:21" x14ac:dyDescent="0.2">
      <c r="A31" s="25" t="s">
        <v>101</v>
      </c>
      <c r="B31" s="26">
        <f>B6-E10+B7</f>
        <v>36601</v>
      </c>
      <c r="C31" s="26"/>
      <c r="D31" s="26" t="s">
        <v>51</v>
      </c>
      <c r="E31" s="27">
        <f>E7-B14</f>
        <v>10213</v>
      </c>
      <c r="F31" s="28" t="s">
        <v>9</v>
      </c>
      <c r="G31" s="26">
        <f>G7</f>
        <v>5000</v>
      </c>
      <c r="H31" s="26"/>
      <c r="M31" s="26"/>
      <c r="N31" s="26"/>
      <c r="O31" s="25"/>
      <c r="P31" s="25"/>
      <c r="Q31" s="25"/>
      <c r="R31" s="25"/>
      <c r="S31" s="25"/>
      <c r="T31" s="25"/>
      <c r="U31" s="25"/>
    </row>
    <row r="32" spans="1:21" x14ac:dyDescent="0.2">
      <c r="A32" s="40" t="s">
        <v>102</v>
      </c>
      <c r="B32" s="28">
        <f>(B8-G12+B9)+E9-B10</f>
        <v>19102</v>
      </c>
      <c r="C32" s="26"/>
      <c r="D32" s="26" t="s">
        <v>72</v>
      </c>
      <c r="E32" s="27">
        <f>E8-B17</f>
        <v>5907</v>
      </c>
      <c r="F32" s="28" t="s">
        <v>73</v>
      </c>
      <c r="G32" s="26">
        <f>G8+B43</f>
        <v>2113</v>
      </c>
      <c r="H32" s="26"/>
      <c r="M32" s="26"/>
      <c r="N32" s="26"/>
      <c r="O32" s="25"/>
      <c r="P32" s="25"/>
      <c r="Q32" s="25"/>
      <c r="R32" s="25"/>
      <c r="S32" s="25"/>
      <c r="T32" s="25"/>
      <c r="U32" s="25"/>
    </row>
    <row r="33" spans="1:21" x14ac:dyDescent="0.2">
      <c r="A33" s="25" t="s">
        <v>103</v>
      </c>
      <c r="B33" s="26">
        <f>B11</f>
        <v>2187</v>
      </c>
      <c r="C33" s="26"/>
      <c r="D33" s="26" t="s">
        <v>75</v>
      </c>
      <c r="E33" s="27">
        <f>B10</f>
        <v>2150</v>
      </c>
      <c r="F33" s="28" t="s">
        <v>76</v>
      </c>
      <c r="G33" s="26">
        <f>G9-B22</f>
        <v>11437</v>
      </c>
      <c r="H33" s="26"/>
      <c r="M33" s="26"/>
      <c r="N33" s="26"/>
      <c r="O33" s="25"/>
      <c r="P33" s="25"/>
      <c r="Q33" s="25"/>
      <c r="R33" s="25"/>
      <c r="S33" s="25"/>
      <c r="T33" s="25"/>
      <c r="U33" s="25"/>
    </row>
    <row r="34" spans="1:21" x14ac:dyDescent="0.2">
      <c r="A34" s="25" t="s">
        <v>104</v>
      </c>
      <c r="B34" s="26">
        <f>B12-G14+B13</f>
        <v>9832</v>
      </c>
      <c r="C34" s="26"/>
      <c r="D34" s="26" t="s">
        <v>78</v>
      </c>
      <c r="E34" s="27">
        <f>B7</f>
        <v>2657</v>
      </c>
      <c r="F34" s="28" t="s">
        <v>37</v>
      </c>
      <c r="G34" s="26">
        <f>G10+B46</f>
        <v>3109</v>
      </c>
      <c r="H34" s="26"/>
      <c r="M34" s="26"/>
      <c r="N34" s="26"/>
      <c r="O34" s="25"/>
      <c r="P34" s="25"/>
      <c r="Q34" s="25"/>
      <c r="R34" s="25"/>
      <c r="S34" s="25"/>
      <c r="T34" s="25"/>
      <c r="U34" s="25"/>
    </row>
    <row r="35" spans="1:21" x14ac:dyDescent="0.2">
      <c r="A35" s="41" t="s">
        <v>105</v>
      </c>
      <c r="B35" s="33">
        <f>B14+B17</f>
        <v>3780</v>
      </c>
      <c r="C35" s="26"/>
      <c r="E35" s="27"/>
      <c r="F35" s="29" t="s">
        <v>80</v>
      </c>
      <c r="G35" s="26">
        <f>B59</f>
        <v>-4045</v>
      </c>
      <c r="H35" s="26"/>
      <c r="M35" s="26"/>
      <c r="N35" s="26"/>
      <c r="O35" s="25"/>
      <c r="P35" s="25"/>
      <c r="Q35" s="25"/>
      <c r="R35" s="25"/>
      <c r="S35" s="25"/>
      <c r="T35" s="25"/>
      <c r="U35" s="25"/>
    </row>
    <row r="36" spans="1:21" x14ac:dyDescent="0.2">
      <c r="A36" s="25" t="s">
        <v>10</v>
      </c>
      <c r="B36" s="26">
        <f>B31-B32-B33-B34-B35</f>
        <v>1700</v>
      </c>
      <c r="C36" s="26"/>
      <c r="E36" s="27"/>
      <c r="F36" s="25" t="s">
        <v>82</v>
      </c>
      <c r="G36" s="26">
        <f>B9</f>
        <v>1902</v>
      </c>
      <c r="H36" s="26"/>
      <c r="M36" s="26"/>
      <c r="N36" s="26"/>
      <c r="O36" s="25"/>
      <c r="P36" s="25"/>
      <c r="Q36" s="25"/>
      <c r="R36" s="25"/>
      <c r="S36" s="25"/>
      <c r="T36" s="25"/>
      <c r="U36" s="25"/>
    </row>
    <row r="37" spans="1:21" ht="12.75" customHeight="1" x14ac:dyDescent="0.2">
      <c r="A37" s="41" t="s">
        <v>106</v>
      </c>
      <c r="B37" s="33">
        <f>B20-G13+B21</f>
        <v>500</v>
      </c>
      <c r="C37" s="28"/>
      <c r="D37" s="26"/>
      <c r="E37" s="27"/>
      <c r="F37" s="25" t="s">
        <v>84</v>
      </c>
      <c r="G37" s="26">
        <f>B21</f>
        <v>72</v>
      </c>
      <c r="H37" s="26"/>
      <c r="M37" s="26"/>
      <c r="N37" s="26"/>
      <c r="O37" s="25"/>
      <c r="P37" s="25"/>
      <c r="Q37" s="25"/>
      <c r="R37" s="25"/>
      <c r="S37" s="25"/>
      <c r="T37" s="25"/>
      <c r="U37" s="25"/>
    </row>
    <row r="38" spans="1:21" x14ac:dyDescent="0.2">
      <c r="A38" s="25" t="s">
        <v>107</v>
      </c>
      <c r="B38" s="26">
        <f>B36-B37</f>
        <v>1200</v>
      </c>
      <c r="C38" s="28"/>
      <c r="E38" s="27"/>
      <c r="F38" s="25" t="s">
        <v>86</v>
      </c>
      <c r="G38" s="26">
        <f>B13</f>
        <v>631</v>
      </c>
      <c r="H38" s="26"/>
      <c r="I38" s="26"/>
      <c r="J38" s="26"/>
      <c r="K38" s="26"/>
      <c r="L38" s="26"/>
      <c r="M38" s="26"/>
      <c r="N38" s="26"/>
      <c r="O38" s="25"/>
      <c r="P38" s="25"/>
      <c r="Q38" s="25"/>
      <c r="R38" s="25"/>
      <c r="S38" s="25"/>
      <c r="T38" s="25"/>
      <c r="U38" s="25"/>
    </row>
    <row r="39" spans="1:21" x14ac:dyDescent="0.2">
      <c r="A39" s="41" t="s">
        <v>108</v>
      </c>
      <c r="B39" s="33">
        <f>B23*B38</f>
        <v>324</v>
      </c>
      <c r="C39" s="28"/>
      <c r="D39" s="31"/>
      <c r="E39" s="32"/>
      <c r="F39" s="28" t="s">
        <v>88</v>
      </c>
      <c r="G39" s="28">
        <f>B45</f>
        <v>270</v>
      </c>
      <c r="H39" s="26"/>
      <c r="I39" s="28"/>
      <c r="J39" s="26"/>
      <c r="K39" s="26"/>
      <c r="L39" s="26"/>
      <c r="M39" s="26"/>
      <c r="N39" s="26"/>
      <c r="O39" s="25"/>
      <c r="P39" s="25"/>
      <c r="Q39" s="25"/>
      <c r="R39" s="25"/>
      <c r="S39" s="25"/>
      <c r="T39" s="25"/>
      <c r="U39" s="25"/>
    </row>
    <row r="40" spans="1:21" x14ac:dyDescent="0.2">
      <c r="A40" s="43" t="s">
        <v>109</v>
      </c>
      <c r="B40" s="44">
        <f>B38-B39</f>
        <v>876</v>
      </c>
      <c r="C40" s="28"/>
      <c r="D40" s="42"/>
      <c r="E40" s="42"/>
      <c r="F40" s="35" t="s">
        <v>89</v>
      </c>
      <c r="G40" s="33">
        <f>B42</f>
        <v>438</v>
      </c>
      <c r="H40" s="26"/>
      <c r="I40" s="28"/>
      <c r="J40" s="26"/>
      <c r="K40" s="26"/>
      <c r="L40" s="26"/>
      <c r="M40" s="26"/>
      <c r="N40" s="26"/>
      <c r="O40" s="25"/>
      <c r="P40" s="25"/>
      <c r="Q40" s="25"/>
      <c r="R40" s="25"/>
      <c r="S40" s="25"/>
      <c r="T40" s="25"/>
      <c r="U40" s="25"/>
    </row>
    <row r="41" spans="1:21" x14ac:dyDescent="0.2">
      <c r="A41" s="25"/>
      <c r="B41" s="26"/>
      <c r="C41" s="45"/>
      <c r="D41" s="26" t="s">
        <v>91</v>
      </c>
      <c r="E41" s="26">
        <f>SUM(E31:E39)</f>
        <v>20927</v>
      </c>
      <c r="F41" s="36" t="s">
        <v>91</v>
      </c>
      <c r="G41" s="26">
        <f>SUM(G31:G40)</f>
        <v>20927</v>
      </c>
      <c r="H41" s="26"/>
      <c r="I41" s="28"/>
      <c r="J41" s="26"/>
      <c r="K41" s="26"/>
      <c r="L41" s="26"/>
      <c r="M41" s="26"/>
      <c r="N41" s="26"/>
      <c r="O41" s="25"/>
      <c r="P41" s="25"/>
      <c r="Q41" s="25"/>
      <c r="R41" s="25"/>
      <c r="S41" s="25"/>
      <c r="T41" s="25"/>
      <c r="U41" s="25"/>
    </row>
    <row r="42" spans="1:21" x14ac:dyDescent="0.2">
      <c r="A42" s="25" t="s">
        <v>110</v>
      </c>
      <c r="B42" s="26">
        <f>B26*B40</f>
        <v>438</v>
      </c>
      <c r="C42" s="45"/>
      <c r="H42" s="26"/>
      <c r="I42" s="28"/>
      <c r="J42" s="26"/>
      <c r="K42" s="26"/>
      <c r="L42" s="26"/>
      <c r="M42" s="26"/>
      <c r="N42" s="26"/>
      <c r="O42" s="25"/>
      <c r="P42" s="25"/>
      <c r="Q42" s="25"/>
      <c r="R42" s="25"/>
      <c r="S42" s="25"/>
      <c r="T42" s="25"/>
      <c r="U42" s="25"/>
    </row>
    <row r="43" spans="1:21" x14ac:dyDescent="0.2">
      <c r="A43" s="25" t="s">
        <v>111</v>
      </c>
      <c r="B43" s="26">
        <f>(1-B26)*B40</f>
        <v>438</v>
      </c>
      <c r="C43" s="45"/>
      <c r="D43" s="54"/>
      <c r="E43" s="31"/>
      <c r="F43" s="31"/>
      <c r="G43" s="31"/>
      <c r="H43" s="26"/>
      <c r="I43" s="28"/>
      <c r="J43" s="26"/>
      <c r="K43" s="26"/>
      <c r="L43" s="26"/>
      <c r="M43" s="26"/>
      <c r="N43" s="26"/>
      <c r="O43" s="25"/>
      <c r="P43" s="25"/>
      <c r="Q43" s="25"/>
      <c r="R43" s="25"/>
      <c r="S43" s="25"/>
      <c r="T43" s="25"/>
      <c r="U43" s="25"/>
    </row>
    <row r="44" spans="1:21" x14ac:dyDescent="0.2">
      <c r="A44" s="25"/>
      <c r="B44" s="26"/>
      <c r="C44" s="45"/>
      <c r="D44" s="37"/>
      <c r="E44" s="46"/>
      <c r="F44" s="31"/>
      <c r="G44" s="31"/>
      <c r="H44" s="26"/>
      <c r="I44" s="28"/>
      <c r="J44" s="26"/>
      <c r="K44" s="26"/>
      <c r="L44" s="26"/>
      <c r="M44" s="26"/>
      <c r="N44" s="26"/>
      <c r="O44" s="25"/>
      <c r="P44" s="25"/>
      <c r="Q44" s="25"/>
      <c r="R44" s="25"/>
      <c r="S44" s="25"/>
      <c r="T44" s="25"/>
      <c r="U44" s="25"/>
    </row>
    <row r="45" spans="1:21" x14ac:dyDescent="0.2">
      <c r="A45" s="25" t="s">
        <v>112</v>
      </c>
      <c r="B45" s="26">
        <f>B39-((B16-B14)+(B19-B17))*B23</f>
        <v>270</v>
      </c>
      <c r="C45" s="28"/>
      <c r="D45" s="47"/>
      <c r="H45" s="26"/>
      <c r="I45" s="28"/>
      <c r="J45" s="26"/>
      <c r="K45" s="26"/>
      <c r="L45" s="26"/>
      <c r="M45" s="26"/>
      <c r="N45" s="26"/>
      <c r="O45" s="25"/>
      <c r="P45" s="25"/>
      <c r="Q45" s="25"/>
      <c r="R45" s="25"/>
      <c r="S45" s="25"/>
      <c r="T45" s="25"/>
      <c r="U45" s="25"/>
    </row>
    <row r="46" spans="1:21" x14ac:dyDescent="0.2">
      <c r="A46" s="25" t="s">
        <v>21</v>
      </c>
      <c r="B46" s="26">
        <f>B39-B45</f>
        <v>54</v>
      </c>
      <c r="C46" s="28"/>
      <c r="D46" s="26"/>
      <c r="E46" s="26"/>
      <c r="F46" s="26"/>
      <c r="G46" s="26"/>
      <c r="H46" s="26"/>
      <c r="I46" s="28"/>
      <c r="J46" s="26"/>
      <c r="K46" s="26"/>
      <c r="L46" s="26"/>
      <c r="M46" s="26"/>
      <c r="N46" s="26"/>
      <c r="O46" s="25"/>
      <c r="P46" s="25"/>
      <c r="Q46" s="25"/>
      <c r="R46" s="25"/>
      <c r="S46" s="25"/>
      <c r="T46" s="25"/>
      <c r="U46" s="25"/>
    </row>
    <row r="47" spans="1:21" x14ac:dyDescent="0.2">
      <c r="A47" s="25"/>
      <c r="B47" s="53"/>
      <c r="C47" s="28"/>
      <c r="D47" s="26"/>
      <c r="E47" s="26"/>
      <c r="F47" s="26"/>
      <c r="G47" s="26"/>
      <c r="H47" s="26"/>
      <c r="I47" s="28"/>
      <c r="J47" s="26"/>
      <c r="K47" s="26"/>
      <c r="L47" s="26"/>
      <c r="M47" s="26"/>
      <c r="N47" s="26"/>
      <c r="O47" s="25"/>
      <c r="P47" s="25"/>
      <c r="Q47" s="25"/>
      <c r="R47" s="25"/>
      <c r="S47" s="25"/>
      <c r="T47" s="25"/>
      <c r="U47" s="25"/>
    </row>
    <row r="48" spans="1:21" x14ac:dyDescent="0.2">
      <c r="A48" s="25"/>
      <c r="B48" s="26"/>
      <c r="C48" s="28"/>
      <c r="F48" s="26"/>
      <c r="G48" s="26"/>
      <c r="H48" s="26"/>
      <c r="I48" s="28"/>
      <c r="J48" s="26"/>
      <c r="K48" s="26"/>
      <c r="L48" s="26"/>
      <c r="M48" s="26"/>
      <c r="N48" s="26"/>
      <c r="O48" s="25"/>
      <c r="P48" s="25"/>
      <c r="Q48" s="25"/>
      <c r="R48" s="25"/>
      <c r="S48" s="25"/>
      <c r="T48" s="25"/>
      <c r="U48" s="25"/>
    </row>
    <row r="49" spans="1:21" x14ac:dyDescent="0.2">
      <c r="A49" s="25"/>
      <c r="B49" s="26"/>
      <c r="C49" s="28"/>
      <c r="F49" s="26"/>
      <c r="G49" s="26"/>
      <c r="H49" s="26"/>
      <c r="I49" s="28"/>
      <c r="J49" s="26"/>
      <c r="K49" s="26"/>
      <c r="L49" s="26"/>
      <c r="M49" s="26"/>
      <c r="N49" s="26"/>
      <c r="O49" s="25"/>
      <c r="P49" s="25"/>
      <c r="Q49" s="25"/>
      <c r="R49" s="25"/>
      <c r="S49" s="25"/>
      <c r="T49" s="25"/>
      <c r="U49" s="25"/>
    </row>
    <row r="50" spans="1:21" x14ac:dyDescent="0.2">
      <c r="A50" s="29" t="s">
        <v>113</v>
      </c>
      <c r="B50" s="26">
        <f>G11</f>
        <v>958</v>
      </c>
      <c r="C50" s="28"/>
      <c r="D50" s="28"/>
      <c r="E50" s="48"/>
      <c r="F50" s="28"/>
      <c r="G50" s="28"/>
      <c r="H50" s="28"/>
      <c r="I50" s="28"/>
      <c r="J50" s="26"/>
      <c r="K50" s="26"/>
      <c r="L50" s="26"/>
      <c r="M50" s="26"/>
      <c r="N50" s="26"/>
      <c r="O50" s="25"/>
      <c r="P50" s="25"/>
      <c r="Q50" s="25"/>
      <c r="R50" s="25"/>
      <c r="S50" s="25"/>
      <c r="T50" s="25"/>
      <c r="U50" s="25"/>
    </row>
    <row r="51" spans="1:21" x14ac:dyDescent="0.2">
      <c r="A51" s="25" t="s">
        <v>69</v>
      </c>
      <c r="B51" s="26">
        <f>B6</f>
        <v>37922</v>
      </c>
      <c r="C51" s="28"/>
      <c r="D51" s="28"/>
      <c r="E51" s="28"/>
      <c r="F51" s="28"/>
      <c r="G51" s="28"/>
      <c r="H51" s="28"/>
      <c r="I51" s="28"/>
      <c r="J51" s="26"/>
      <c r="K51" s="26"/>
      <c r="L51" s="26"/>
      <c r="M51" s="26"/>
      <c r="N51" s="26"/>
      <c r="O51" s="25"/>
      <c r="P51" s="25"/>
      <c r="Q51" s="25"/>
      <c r="R51" s="25"/>
      <c r="S51" s="25"/>
      <c r="T51" s="25"/>
      <c r="U51" s="25"/>
    </row>
    <row r="52" spans="1:21" x14ac:dyDescent="0.2">
      <c r="A52" s="25" t="s">
        <v>71</v>
      </c>
      <c r="B52" s="26">
        <f>B8</f>
        <v>18592</v>
      </c>
      <c r="C52" s="28"/>
      <c r="D52" s="28"/>
      <c r="E52" s="28"/>
      <c r="F52" s="28"/>
      <c r="G52" s="28"/>
      <c r="H52" s="28"/>
      <c r="I52" s="28"/>
      <c r="J52" s="26"/>
      <c r="K52" s="26"/>
      <c r="L52" s="26"/>
      <c r="M52" s="26"/>
      <c r="N52" s="26"/>
      <c r="O52" s="25"/>
      <c r="P52" s="25"/>
      <c r="Q52" s="25"/>
      <c r="R52" s="25"/>
      <c r="S52" s="25"/>
      <c r="T52" s="25"/>
      <c r="U52" s="25"/>
    </row>
    <row r="53" spans="1:21" x14ac:dyDescent="0.2">
      <c r="A53" s="25" t="s">
        <v>114</v>
      </c>
      <c r="B53" s="26">
        <f>B11</f>
        <v>2187</v>
      </c>
      <c r="C53" s="28"/>
      <c r="D53" s="28"/>
      <c r="E53" s="28"/>
      <c r="F53" s="28"/>
      <c r="G53" s="28"/>
      <c r="H53" s="28"/>
      <c r="I53" s="28"/>
      <c r="J53" s="26"/>
      <c r="K53" s="26"/>
      <c r="L53" s="26"/>
      <c r="M53" s="26"/>
      <c r="N53" s="26"/>
      <c r="O53" s="25"/>
      <c r="P53" s="25"/>
      <c r="Q53" s="25"/>
      <c r="R53" s="25"/>
      <c r="S53" s="25"/>
      <c r="T53" s="25"/>
      <c r="U53" s="25"/>
    </row>
    <row r="54" spans="1:21" x14ac:dyDescent="0.2">
      <c r="A54" s="26" t="s">
        <v>81</v>
      </c>
      <c r="B54" s="26">
        <f>B12</f>
        <v>9780</v>
      </c>
      <c r="C54" s="28"/>
      <c r="D54" s="28"/>
      <c r="E54" s="28"/>
      <c r="F54" s="28"/>
      <c r="G54" s="28"/>
      <c r="H54" s="28"/>
      <c r="I54" s="28"/>
      <c r="J54" s="26"/>
      <c r="K54" s="26"/>
      <c r="L54" s="26"/>
      <c r="M54" s="26"/>
      <c r="N54" s="26"/>
      <c r="O54" s="25"/>
      <c r="P54" s="25"/>
      <c r="Q54" s="25"/>
      <c r="R54" s="25"/>
      <c r="S54" s="25"/>
      <c r="T54" s="25"/>
      <c r="U54" s="25"/>
    </row>
    <row r="55" spans="1:21" x14ac:dyDescent="0.2">
      <c r="A55" s="26" t="s">
        <v>93</v>
      </c>
      <c r="B55" s="26">
        <f>B20</f>
        <v>515</v>
      </c>
      <c r="C55" s="28"/>
      <c r="D55" s="28"/>
      <c r="E55" s="28"/>
      <c r="F55" s="28"/>
      <c r="G55" s="28"/>
      <c r="H55" s="28"/>
      <c r="I55" s="28"/>
      <c r="J55" s="26"/>
      <c r="K55" s="26"/>
      <c r="L55" s="26"/>
      <c r="M55" s="26"/>
      <c r="N55" s="26"/>
      <c r="O55" s="25"/>
      <c r="P55" s="25"/>
      <c r="Q55" s="25"/>
      <c r="R55" s="25"/>
      <c r="S55" s="25"/>
      <c r="T55" s="25"/>
      <c r="U55" s="25"/>
    </row>
    <row r="56" spans="1:21" x14ac:dyDescent="0.2">
      <c r="A56" s="26" t="s">
        <v>115</v>
      </c>
      <c r="B56" s="26">
        <f>B22</f>
        <v>950</v>
      </c>
      <c r="C56" s="28"/>
      <c r="D56" s="28"/>
      <c r="E56" s="28"/>
      <c r="F56" s="28"/>
      <c r="G56" s="28"/>
      <c r="H56" s="28"/>
      <c r="I56" s="28"/>
      <c r="J56" s="26"/>
      <c r="K56" s="26"/>
      <c r="L56" s="26"/>
      <c r="M56" s="26"/>
      <c r="N56" s="26"/>
      <c r="O56" s="25"/>
      <c r="P56" s="25"/>
      <c r="Q56" s="25"/>
      <c r="R56" s="25"/>
      <c r="S56" s="25"/>
      <c r="T56" s="25"/>
      <c r="U56" s="25"/>
    </row>
    <row r="57" spans="1:21" x14ac:dyDescent="0.2">
      <c r="A57" s="26" t="s">
        <v>116</v>
      </c>
      <c r="B57" s="26">
        <f>G15</f>
        <v>368</v>
      </c>
      <c r="C57" s="28"/>
      <c r="D57" s="28"/>
      <c r="E57" s="28"/>
      <c r="F57" s="28"/>
      <c r="G57" s="28"/>
      <c r="H57" s="28"/>
      <c r="I57" s="28"/>
      <c r="J57" s="26"/>
      <c r="K57" s="26"/>
      <c r="L57" s="26"/>
      <c r="M57" s="26"/>
      <c r="N57" s="26"/>
      <c r="O57" s="25"/>
      <c r="P57" s="25"/>
      <c r="Q57" s="25"/>
      <c r="R57" s="25"/>
      <c r="S57" s="25"/>
      <c r="T57" s="25"/>
      <c r="U57" s="25"/>
    </row>
    <row r="58" spans="1:21" x14ac:dyDescent="0.2">
      <c r="A58" s="33" t="s">
        <v>117</v>
      </c>
      <c r="B58" s="33">
        <f>G16</f>
        <v>527</v>
      </c>
      <c r="C58" s="28"/>
      <c r="D58" s="28"/>
      <c r="E58" s="28"/>
      <c r="F58" s="28"/>
      <c r="G58" s="28"/>
      <c r="H58" s="28"/>
      <c r="I58" s="28"/>
      <c r="J58" s="26"/>
      <c r="K58" s="26"/>
      <c r="L58" s="26"/>
      <c r="M58" s="26"/>
      <c r="N58" s="26"/>
      <c r="O58" s="25"/>
      <c r="P58" s="25"/>
      <c r="Q58" s="25"/>
      <c r="R58" s="25"/>
      <c r="S58" s="25"/>
      <c r="T58" s="25"/>
      <c r="U58" s="25"/>
    </row>
    <row r="59" spans="1:21" x14ac:dyDescent="0.2">
      <c r="A59" s="29" t="s">
        <v>118</v>
      </c>
      <c r="B59" s="28">
        <f>B50-B51+B52+B53+B54+B55+B56+B57+B58</f>
        <v>-4045</v>
      </c>
      <c r="C59" s="28"/>
      <c r="D59" s="28"/>
      <c r="E59" s="48"/>
      <c r="F59" s="28"/>
      <c r="G59" s="28"/>
      <c r="H59" s="28"/>
      <c r="I59" s="28"/>
      <c r="J59" s="26"/>
      <c r="K59" s="26"/>
      <c r="L59" s="26"/>
      <c r="M59" s="26"/>
      <c r="N59" s="26"/>
      <c r="O59" s="25"/>
      <c r="P59" s="25"/>
      <c r="Q59" s="25"/>
      <c r="R59" s="25"/>
      <c r="S59" s="25"/>
      <c r="T59" s="25"/>
      <c r="U59" s="25"/>
    </row>
    <row r="60" spans="1:21" x14ac:dyDescent="0.2">
      <c r="A60" s="29"/>
      <c r="B60" s="39"/>
      <c r="C60" s="28"/>
      <c r="D60" s="28"/>
      <c r="E60" s="28"/>
      <c r="F60" s="28"/>
      <c r="G60" s="28"/>
      <c r="H60" s="28"/>
      <c r="I60" s="28"/>
      <c r="J60" s="26"/>
      <c r="K60" s="26"/>
      <c r="L60" s="26"/>
      <c r="M60" s="26"/>
      <c r="N60" s="26"/>
      <c r="O60" s="25"/>
      <c r="P60" s="25"/>
      <c r="Q60" s="25"/>
      <c r="R60" s="25"/>
      <c r="S60" s="25"/>
      <c r="T60" s="25"/>
      <c r="U60" s="25"/>
    </row>
    <row r="61" spans="1:21" x14ac:dyDescent="0.2">
      <c r="A61" s="40"/>
      <c r="B61" s="28"/>
      <c r="C61" s="28"/>
      <c r="D61" s="28"/>
      <c r="E61" s="28"/>
      <c r="F61" s="28"/>
      <c r="G61" s="28"/>
      <c r="H61" s="28"/>
      <c r="I61" s="28"/>
      <c r="J61" s="26"/>
      <c r="K61" s="26"/>
      <c r="L61" s="26"/>
      <c r="M61" s="26"/>
      <c r="N61" s="26"/>
      <c r="O61" s="25"/>
      <c r="P61" s="25"/>
      <c r="Q61" s="25"/>
      <c r="R61" s="25"/>
      <c r="S61" s="25"/>
      <c r="T61" s="25"/>
      <c r="U61" s="25"/>
    </row>
    <row r="62" spans="1:21" x14ac:dyDescent="0.2">
      <c r="A62" s="31"/>
      <c r="B62" s="28"/>
      <c r="C62" s="28"/>
      <c r="D62" s="28"/>
      <c r="E62" s="28"/>
      <c r="F62" s="28"/>
      <c r="G62" s="28"/>
      <c r="H62" s="28"/>
      <c r="I62" s="28"/>
      <c r="J62" s="26"/>
      <c r="K62" s="26"/>
      <c r="L62" s="26"/>
      <c r="M62" s="26"/>
      <c r="N62" s="26"/>
      <c r="O62" s="25"/>
      <c r="P62" s="25"/>
      <c r="Q62" s="25"/>
      <c r="R62" s="25"/>
      <c r="S62" s="25"/>
      <c r="T62" s="25"/>
      <c r="U62" s="25"/>
    </row>
    <row r="63" spans="1:21" x14ac:dyDescent="0.2">
      <c r="A63" s="40"/>
      <c r="B63" s="28"/>
      <c r="C63" s="28"/>
      <c r="D63" s="28"/>
      <c r="E63" s="28"/>
      <c r="F63" s="28"/>
      <c r="G63" s="40"/>
      <c r="H63" s="28"/>
      <c r="I63" s="28"/>
      <c r="J63" s="26"/>
      <c r="K63" s="26"/>
      <c r="L63" s="26"/>
      <c r="M63" s="26"/>
      <c r="N63" s="26"/>
      <c r="O63" s="25"/>
      <c r="P63" s="25"/>
      <c r="Q63" s="25"/>
      <c r="R63" s="25"/>
      <c r="S63" s="25"/>
      <c r="T63" s="25"/>
      <c r="U63" s="25"/>
    </row>
    <row r="64" spans="1:21" x14ac:dyDescent="0.2">
      <c r="A64" s="49"/>
      <c r="B64" s="50"/>
      <c r="C64" s="28"/>
      <c r="D64" s="28"/>
      <c r="E64" s="28"/>
      <c r="F64" s="28"/>
      <c r="G64" s="28"/>
      <c r="H64" s="28"/>
      <c r="I64" s="28"/>
      <c r="J64" s="26"/>
      <c r="K64" s="26"/>
      <c r="L64" s="26"/>
      <c r="M64" s="26"/>
      <c r="N64" s="26"/>
      <c r="O64" s="25"/>
      <c r="P64" s="25"/>
      <c r="Q64" s="25"/>
      <c r="R64" s="25"/>
      <c r="S64" s="25"/>
      <c r="T64" s="25"/>
      <c r="U64" s="25"/>
    </row>
    <row r="65" spans="1:21" x14ac:dyDescent="0.2">
      <c r="A65" s="51"/>
      <c r="B65" s="28"/>
      <c r="C65" s="28"/>
      <c r="D65" s="28"/>
      <c r="E65" s="28"/>
      <c r="F65" s="52"/>
      <c r="G65" s="31"/>
      <c r="H65" s="28"/>
      <c r="I65" s="28"/>
      <c r="J65" s="26"/>
      <c r="K65" s="26"/>
      <c r="L65" s="26"/>
      <c r="M65" s="26"/>
      <c r="N65" s="26"/>
      <c r="O65" s="25"/>
      <c r="P65" s="25"/>
      <c r="Q65" s="25"/>
      <c r="R65" s="25"/>
      <c r="S65" s="25"/>
      <c r="T65" s="25"/>
      <c r="U65" s="25"/>
    </row>
    <row r="66" spans="1:21" x14ac:dyDescent="0.2">
      <c r="A66" s="31"/>
      <c r="B66" s="28"/>
      <c r="C66" s="28"/>
      <c r="D66" s="28"/>
      <c r="E66" s="28"/>
      <c r="F66" s="28"/>
      <c r="G66" s="28"/>
      <c r="H66" s="28"/>
      <c r="I66" s="28"/>
      <c r="J66" s="26"/>
      <c r="K66" s="26"/>
      <c r="L66" s="26"/>
      <c r="M66" s="26"/>
      <c r="N66" s="26"/>
      <c r="O66" s="25"/>
      <c r="P66" s="25"/>
      <c r="Q66" s="25"/>
      <c r="R66" s="25"/>
      <c r="S66" s="25"/>
      <c r="T66" s="25"/>
      <c r="U66" s="25"/>
    </row>
    <row r="67" spans="1:21" x14ac:dyDescent="0.2">
      <c r="A67" s="40"/>
      <c r="B67" s="28"/>
      <c r="C67" s="28"/>
      <c r="D67" s="28"/>
      <c r="E67" s="28"/>
      <c r="F67" s="28"/>
      <c r="G67" s="28"/>
      <c r="H67" s="28"/>
      <c r="I67" s="28"/>
      <c r="J67" s="26"/>
      <c r="K67" s="26"/>
      <c r="L67" s="26"/>
      <c r="M67" s="26"/>
      <c r="N67" s="26"/>
      <c r="O67" s="25"/>
      <c r="P67" s="25"/>
      <c r="Q67" s="25"/>
      <c r="R67" s="25"/>
      <c r="S67" s="25"/>
      <c r="T67" s="25"/>
      <c r="U67" s="25"/>
    </row>
    <row r="68" spans="1:21" x14ac:dyDescent="0.2">
      <c r="A68" s="40"/>
      <c r="B68" s="28"/>
      <c r="C68" s="28"/>
      <c r="D68" s="28"/>
      <c r="E68" s="28"/>
      <c r="F68" s="28"/>
      <c r="G68" s="28"/>
      <c r="H68" s="28"/>
      <c r="I68" s="28"/>
      <c r="J68" s="26"/>
      <c r="K68" s="26"/>
      <c r="L68" s="26"/>
      <c r="M68" s="26"/>
      <c r="N68" s="26"/>
      <c r="O68" s="25"/>
      <c r="P68" s="25"/>
      <c r="Q68" s="25"/>
      <c r="R68" s="25"/>
      <c r="S68" s="25"/>
      <c r="T68" s="25"/>
      <c r="U68" s="25"/>
    </row>
    <row r="69" spans="1:21" x14ac:dyDescent="0.2">
      <c r="A69" s="40"/>
      <c r="B69" s="28"/>
      <c r="C69" s="28"/>
      <c r="D69" s="28"/>
      <c r="E69" s="28"/>
      <c r="F69" s="28"/>
      <c r="G69" s="40"/>
      <c r="H69" s="28"/>
      <c r="I69" s="28"/>
      <c r="J69" s="26"/>
      <c r="K69" s="26"/>
      <c r="L69" s="26"/>
      <c r="M69" s="26"/>
      <c r="N69" s="26"/>
      <c r="O69" s="25"/>
      <c r="P69" s="25"/>
      <c r="Q69" s="25"/>
      <c r="R69" s="25"/>
      <c r="S69" s="25"/>
      <c r="T69" s="25"/>
      <c r="U69" s="25"/>
    </row>
    <row r="70" spans="1:21" x14ac:dyDescent="0.2">
      <c r="A70" s="40"/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  <c r="O70" s="25"/>
      <c r="P70" s="25"/>
      <c r="Q70" s="25"/>
      <c r="R70" s="25"/>
      <c r="S70" s="25"/>
      <c r="T70" s="25"/>
      <c r="U70" s="25"/>
    </row>
    <row r="71" spans="1:21" x14ac:dyDescent="0.2">
      <c r="A71" s="31"/>
      <c r="B71" s="28"/>
      <c r="C71" s="28"/>
      <c r="D71" s="28"/>
      <c r="E71" s="31"/>
      <c r="F71" s="31"/>
      <c r="G71" s="28"/>
      <c r="H71" s="28"/>
      <c r="I71" s="28"/>
      <c r="J71" s="26"/>
      <c r="K71" s="26"/>
      <c r="L71" s="26"/>
      <c r="M71" s="26"/>
      <c r="N71" s="26"/>
      <c r="O71" s="25"/>
      <c r="P71" s="25"/>
      <c r="Q71" s="25"/>
      <c r="R71" s="25"/>
      <c r="S71" s="25"/>
      <c r="T71" s="25"/>
      <c r="U71" s="25"/>
    </row>
    <row r="72" spans="1:21" x14ac:dyDescent="0.2">
      <c r="A72" s="49"/>
      <c r="B72" s="28"/>
      <c r="C72" s="28"/>
      <c r="D72" s="28"/>
      <c r="E72" s="28"/>
      <c r="F72" s="28"/>
      <c r="G72" s="28"/>
      <c r="H72" s="28"/>
      <c r="I72" s="28"/>
      <c r="J72" s="26"/>
      <c r="K72" s="26"/>
      <c r="L72" s="26"/>
      <c r="M72" s="26"/>
      <c r="N72" s="26"/>
      <c r="O72" s="25"/>
      <c r="P72" s="25"/>
      <c r="Q72" s="25"/>
      <c r="R72" s="25"/>
      <c r="S72" s="25"/>
      <c r="T72" s="25"/>
      <c r="U72" s="25"/>
    </row>
    <row r="73" spans="1:21" x14ac:dyDescent="0.2">
      <c r="A73" s="31"/>
      <c r="B73" s="28"/>
      <c r="C73" s="28"/>
      <c r="D73" s="28"/>
      <c r="E73" s="48"/>
      <c r="F73" s="48"/>
      <c r="G73" s="48"/>
      <c r="H73" s="48"/>
      <c r="I73" s="28"/>
      <c r="J73" s="26"/>
      <c r="K73" s="26"/>
      <c r="L73" s="26"/>
      <c r="M73" s="26"/>
      <c r="N73" s="26"/>
      <c r="O73" s="25"/>
      <c r="P73" s="25"/>
      <c r="Q73" s="25"/>
      <c r="R73" s="25"/>
      <c r="S73" s="25"/>
      <c r="T73" s="25"/>
      <c r="U73" s="25"/>
    </row>
    <row r="74" spans="1:21" x14ac:dyDescent="0.2">
      <c r="A74" s="40"/>
      <c r="B74" s="28"/>
      <c r="C74" s="28"/>
      <c r="D74" s="28"/>
      <c r="E74" s="28"/>
      <c r="F74" s="28"/>
      <c r="G74" s="28"/>
      <c r="H74" s="28"/>
      <c r="I74" s="28"/>
      <c r="J74" s="26"/>
      <c r="K74" s="26"/>
      <c r="L74" s="26"/>
      <c r="M74" s="26"/>
      <c r="N74" s="26"/>
      <c r="O74" s="25"/>
      <c r="P74" s="25"/>
      <c r="Q74" s="25"/>
      <c r="R74" s="25"/>
      <c r="S74" s="25"/>
      <c r="T74" s="25"/>
      <c r="U74" s="25"/>
    </row>
    <row r="75" spans="1:21" x14ac:dyDescent="0.2">
      <c r="A75" s="40"/>
      <c r="B75" s="28"/>
      <c r="C75" s="28"/>
      <c r="D75" s="28"/>
      <c r="E75" s="28"/>
      <c r="F75" s="28"/>
      <c r="G75" s="28"/>
      <c r="H75" s="28"/>
      <c r="I75" s="28"/>
      <c r="J75" s="26"/>
      <c r="K75" s="26"/>
      <c r="L75" s="26"/>
      <c r="M75" s="26"/>
      <c r="N75" s="26"/>
      <c r="O75" s="25"/>
      <c r="P75" s="25"/>
      <c r="Q75" s="25"/>
      <c r="R75" s="25"/>
      <c r="S75" s="25"/>
      <c r="T75" s="25"/>
      <c r="U75" s="25"/>
    </row>
    <row r="76" spans="1:21" x14ac:dyDescent="0.2">
      <c r="A76" s="40"/>
      <c r="B76" s="28"/>
      <c r="C76" s="28"/>
      <c r="D76" s="28"/>
      <c r="E76" s="28"/>
      <c r="F76" s="28"/>
      <c r="G76" s="28"/>
      <c r="H76" s="28"/>
      <c r="I76" s="28"/>
      <c r="J76" s="26"/>
      <c r="K76" s="26"/>
      <c r="L76" s="26"/>
      <c r="M76" s="26"/>
      <c r="N76" s="26"/>
      <c r="O76" s="25"/>
      <c r="P76" s="25"/>
      <c r="Q76" s="25"/>
      <c r="R76" s="25"/>
      <c r="S76" s="25"/>
      <c r="T76" s="25"/>
      <c r="U76" s="25"/>
    </row>
    <row r="77" spans="1:21" x14ac:dyDescent="0.2">
      <c r="A77" s="4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  <c r="O77" s="25"/>
      <c r="P77" s="25"/>
      <c r="Q77" s="25"/>
      <c r="R77" s="25"/>
      <c r="S77" s="25"/>
      <c r="T77" s="25"/>
      <c r="U77" s="25"/>
    </row>
    <row r="78" spans="1:21" x14ac:dyDescent="0.2">
      <c r="A78" s="40"/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  <c r="O78" s="25"/>
      <c r="P78" s="25"/>
      <c r="Q78" s="25"/>
      <c r="R78" s="25"/>
      <c r="S78" s="25"/>
      <c r="T78" s="25"/>
      <c r="U78" s="25"/>
    </row>
    <row r="79" spans="1:21" x14ac:dyDescent="0.2">
      <c r="A79" s="40"/>
      <c r="B79" s="31"/>
      <c r="C79" s="31"/>
      <c r="D79" s="31"/>
      <c r="E79" s="31"/>
      <c r="F79" s="28"/>
      <c r="G79" s="28"/>
      <c r="H79" s="28"/>
      <c r="I79" s="28"/>
      <c r="J79" s="26"/>
      <c r="K79" s="26"/>
      <c r="L79" s="26"/>
      <c r="M79" s="26"/>
      <c r="N79" s="26"/>
      <c r="O79" s="25"/>
      <c r="P79" s="25"/>
      <c r="Q79" s="25"/>
      <c r="R79" s="25"/>
      <c r="S79" s="25"/>
      <c r="T79" s="25"/>
      <c r="U79" s="25"/>
    </row>
    <row r="80" spans="1:21" x14ac:dyDescent="0.2">
      <c r="A80" s="40"/>
      <c r="B80" s="31"/>
      <c r="C80" s="31"/>
      <c r="D80" s="31"/>
      <c r="E80" s="31"/>
      <c r="F80" s="28"/>
      <c r="G80" s="28"/>
      <c r="H80" s="28"/>
      <c r="I80" s="28"/>
      <c r="J80" s="26"/>
      <c r="K80" s="26"/>
      <c r="L80" s="26"/>
      <c r="M80" s="26"/>
      <c r="N80" s="26"/>
      <c r="O80" s="25"/>
      <c r="P80" s="25"/>
      <c r="Q80" s="25"/>
      <c r="R80" s="25"/>
      <c r="S80" s="25"/>
      <c r="T80" s="25"/>
      <c r="U80" s="25"/>
    </row>
    <row r="81" spans="1:21" x14ac:dyDescent="0.2">
      <c r="A81" s="40"/>
      <c r="B81" s="31"/>
      <c r="C81" s="31"/>
      <c r="D81" s="31"/>
      <c r="E81" s="31"/>
      <c r="F81" s="28"/>
      <c r="G81" s="28"/>
      <c r="H81" s="28"/>
      <c r="I81" s="28"/>
      <c r="J81" s="26"/>
      <c r="K81" s="26"/>
      <c r="L81" s="26"/>
      <c r="M81" s="26"/>
      <c r="N81" s="26"/>
      <c r="O81" s="25"/>
      <c r="P81" s="25"/>
      <c r="Q81" s="25"/>
      <c r="R81" s="25"/>
      <c r="S81" s="25"/>
      <c r="T81" s="25"/>
      <c r="U81" s="25"/>
    </row>
    <row r="82" spans="1:21" x14ac:dyDescent="0.2">
      <c r="A82" s="40"/>
      <c r="B82" s="31"/>
      <c r="C82" s="31"/>
      <c r="D82" s="31"/>
      <c r="E82" s="31"/>
      <c r="F82" s="28"/>
      <c r="G82" s="28"/>
      <c r="H82" s="28"/>
      <c r="I82" s="28"/>
      <c r="J82" s="26"/>
      <c r="K82" s="26"/>
      <c r="L82" s="26"/>
      <c r="M82" s="26"/>
      <c r="N82" s="26"/>
      <c r="O82" s="25"/>
      <c r="P82" s="25"/>
      <c r="Q82" s="25"/>
      <c r="R82" s="25"/>
      <c r="S82" s="25"/>
      <c r="T82" s="25"/>
      <c r="U82" s="25"/>
    </row>
    <row r="83" spans="1:21" x14ac:dyDescent="0.2">
      <c r="A83" s="40"/>
      <c r="B83" s="31"/>
      <c r="C83" s="31"/>
      <c r="D83" s="31"/>
      <c r="E83" s="31"/>
      <c r="F83" s="28"/>
      <c r="G83" s="28"/>
      <c r="H83" s="28"/>
      <c r="I83" s="28"/>
      <c r="J83" s="26"/>
      <c r="K83" s="26"/>
      <c r="L83" s="26"/>
      <c r="M83" s="26"/>
      <c r="N83" s="26"/>
      <c r="O83" s="25"/>
      <c r="P83" s="25"/>
      <c r="Q83" s="25"/>
      <c r="R83" s="25"/>
      <c r="S83" s="25"/>
      <c r="T83" s="25"/>
      <c r="U83" s="25"/>
    </row>
    <row r="84" spans="1:21" x14ac:dyDescent="0.2">
      <c r="A84" s="40"/>
      <c r="B84" s="31"/>
      <c r="C84" s="31"/>
      <c r="D84" s="31"/>
      <c r="E84" s="31"/>
      <c r="F84" s="28"/>
      <c r="G84" s="28"/>
      <c r="H84" s="28"/>
      <c r="I84" s="28"/>
      <c r="J84" s="26"/>
      <c r="K84" s="26"/>
      <c r="L84" s="26"/>
      <c r="M84" s="26"/>
      <c r="N84" s="26"/>
      <c r="O84" s="25"/>
      <c r="P84" s="25"/>
      <c r="Q84" s="25"/>
      <c r="R84" s="25"/>
      <c r="S84" s="25"/>
      <c r="T84" s="25"/>
      <c r="U84" s="25"/>
    </row>
    <row r="85" spans="1:21" x14ac:dyDescent="0.2">
      <c r="A85" s="40"/>
      <c r="B85" s="31"/>
      <c r="C85" s="31"/>
      <c r="D85" s="31"/>
      <c r="E85" s="31"/>
      <c r="F85" s="28"/>
      <c r="G85" s="28"/>
      <c r="H85" s="28"/>
      <c r="I85" s="28"/>
      <c r="J85" s="26"/>
      <c r="K85" s="26"/>
      <c r="L85" s="26"/>
      <c r="M85" s="26"/>
      <c r="N85" s="26"/>
      <c r="O85" s="25"/>
      <c r="P85" s="25"/>
      <c r="Q85" s="25"/>
      <c r="R85" s="25"/>
      <c r="S85" s="25"/>
      <c r="T85" s="25"/>
      <c r="U85" s="25"/>
    </row>
    <row r="86" spans="1:21" x14ac:dyDescent="0.2">
      <c r="A86" s="40"/>
      <c r="B86" s="31"/>
      <c r="C86" s="31"/>
      <c r="D86" s="31"/>
      <c r="E86" s="31"/>
      <c r="F86" s="28"/>
      <c r="G86" s="28"/>
      <c r="H86" s="28"/>
      <c r="I86" s="28"/>
      <c r="J86" s="26"/>
      <c r="K86" s="26"/>
      <c r="L86" s="26"/>
      <c r="M86" s="26"/>
      <c r="N86" s="26"/>
      <c r="O86" s="25"/>
      <c r="P86" s="25"/>
      <c r="Q86" s="25"/>
      <c r="R86" s="25"/>
      <c r="S86" s="25"/>
      <c r="T86" s="25"/>
      <c r="U86" s="25"/>
    </row>
    <row r="87" spans="1:21" x14ac:dyDescent="0.2">
      <c r="A87" s="40"/>
      <c r="B87" s="31"/>
      <c r="C87" s="31"/>
      <c r="D87" s="31"/>
      <c r="E87" s="31"/>
      <c r="F87" s="28"/>
      <c r="G87" s="28"/>
      <c r="H87" s="28"/>
      <c r="I87" s="28"/>
      <c r="J87" s="26"/>
      <c r="K87" s="26"/>
      <c r="L87" s="26"/>
      <c r="M87" s="26"/>
      <c r="N87" s="26"/>
      <c r="O87" s="25"/>
      <c r="P87" s="25"/>
      <c r="Q87" s="25"/>
      <c r="R87" s="25"/>
      <c r="S87" s="25"/>
      <c r="T87" s="25"/>
      <c r="U87" s="25"/>
    </row>
    <row r="88" spans="1:21" x14ac:dyDescent="0.2">
      <c r="A88" s="40"/>
      <c r="B88" s="31"/>
      <c r="C88" s="31"/>
      <c r="D88" s="31"/>
      <c r="E88" s="31"/>
      <c r="F88" s="28"/>
      <c r="G88" s="28"/>
      <c r="H88" s="28"/>
      <c r="I88" s="28"/>
      <c r="J88" s="26"/>
      <c r="K88" s="26"/>
      <c r="L88" s="26"/>
      <c r="M88" s="26"/>
      <c r="N88" s="26"/>
      <c r="O88" s="25"/>
      <c r="P88" s="25"/>
      <c r="Q88" s="25"/>
      <c r="R88" s="25"/>
      <c r="S88" s="25"/>
      <c r="T88" s="25"/>
      <c r="U88" s="25"/>
    </row>
    <row r="89" spans="1:21" x14ac:dyDescent="0.2">
      <c r="A89" s="40"/>
      <c r="B89" s="31"/>
      <c r="C89" s="31"/>
      <c r="D89" s="31"/>
      <c r="E89" s="31"/>
      <c r="F89" s="28"/>
      <c r="G89" s="28"/>
      <c r="H89" s="28"/>
      <c r="I89" s="28"/>
      <c r="J89" s="26"/>
      <c r="K89" s="26"/>
      <c r="L89" s="26"/>
      <c r="M89" s="26"/>
      <c r="N89" s="26"/>
      <c r="O89" s="25"/>
      <c r="P89" s="25"/>
      <c r="Q89" s="25"/>
      <c r="R89" s="25"/>
      <c r="S89" s="25"/>
      <c r="T89" s="25"/>
      <c r="U89" s="25"/>
    </row>
    <row r="90" spans="1:21" x14ac:dyDescent="0.2">
      <c r="A90" s="40"/>
      <c r="B90" s="31"/>
      <c r="C90" s="31"/>
      <c r="D90" s="31"/>
      <c r="E90" s="31"/>
      <c r="F90" s="28"/>
      <c r="G90" s="28"/>
      <c r="H90" s="28"/>
      <c r="I90" s="28"/>
      <c r="J90" s="26"/>
      <c r="K90" s="26"/>
      <c r="L90" s="26"/>
      <c r="M90" s="26"/>
      <c r="N90" s="26"/>
      <c r="O90" s="25"/>
      <c r="P90" s="25"/>
      <c r="Q90" s="25"/>
      <c r="R90" s="25"/>
      <c r="S90" s="25"/>
      <c r="T90" s="25"/>
      <c r="U90" s="25"/>
    </row>
    <row r="91" spans="1:21" x14ac:dyDescent="0.2">
      <c r="A91" s="40"/>
      <c r="B91" s="31"/>
      <c r="C91" s="31"/>
      <c r="D91" s="31"/>
      <c r="E91" s="31"/>
      <c r="F91" s="28"/>
      <c r="G91" s="28"/>
      <c r="H91" s="28"/>
      <c r="I91" s="28"/>
      <c r="J91" s="26"/>
      <c r="K91" s="26"/>
      <c r="L91" s="26"/>
      <c r="M91" s="26"/>
      <c r="N91" s="26"/>
      <c r="O91" s="25"/>
      <c r="P91" s="25"/>
      <c r="Q91" s="25"/>
      <c r="R91" s="25"/>
      <c r="S91" s="25"/>
      <c r="T91" s="25"/>
      <c r="U91" s="25"/>
    </row>
    <row r="92" spans="1:21" x14ac:dyDescent="0.2">
      <c r="A92" s="40"/>
      <c r="B92" s="31"/>
      <c r="C92" s="31"/>
      <c r="D92" s="31"/>
      <c r="E92" s="31"/>
      <c r="F92" s="28"/>
      <c r="G92" s="28"/>
      <c r="H92" s="28"/>
      <c r="I92" s="28"/>
      <c r="J92" s="26"/>
      <c r="K92" s="26"/>
      <c r="L92" s="26"/>
      <c r="M92" s="26"/>
      <c r="N92" s="26"/>
      <c r="O92" s="25"/>
      <c r="P92" s="25"/>
      <c r="Q92" s="25"/>
      <c r="R92" s="25"/>
      <c r="S92" s="25"/>
      <c r="T92" s="25"/>
      <c r="U92" s="25"/>
    </row>
    <row r="93" spans="1:21" x14ac:dyDescent="0.2">
      <c r="A93" s="40"/>
      <c r="B93" s="31"/>
      <c r="C93" s="31"/>
      <c r="D93" s="31"/>
      <c r="E93" s="31"/>
      <c r="F93" s="28"/>
      <c r="G93" s="28"/>
      <c r="H93" s="28"/>
      <c r="I93" s="28"/>
      <c r="J93" s="26"/>
      <c r="K93" s="26"/>
      <c r="L93" s="26"/>
      <c r="M93" s="26"/>
      <c r="N93" s="26"/>
      <c r="O93" s="25"/>
      <c r="P93" s="25"/>
      <c r="Q93" s="25"/>
      <c r="R93" s="25"/>
      <c r="S93" s="25"/>
      <c r="T93" s="25"/>
      <c r="U93" s="25"/>
    </row>
    <row r="94" spans="1:21" x14ac:dyDescent="0.2">
      <c r="A94" s="40"/>
      <c r="B94" s="28"/>
      <c r="C94" s="28"/>
      <c r="D94" s="28"/>
      <c r="E94" s="28"/>
      <c r="F94" s="28"/>
      <c r="G94" s="28"/>
      <c r="H94" s="28"/>
      <c r="I94" s="28"/>
      <c r="J94" s="26"/>
      <c r="K94" s="26"/>
      <c r="L94" s="26"/>
      <c r="M94" s="26"/>
      <c r="N94" s="26"/>
      <c r="O94" s="25"/>
      <c r="P94" s="25"/>
      <c r="Q94" s="25"/>
      <c r="R94" s="25"/>
      <c r="S94" s="25"/>
      <c r="T94" s="25"/>
      <c r="U94" s="25"/>
    </row>
    <row r="95" spans="1:21" x14ac:dyDescent="0.2">
      <c r="A95" s="40"/>
      <c r="B95" s="28"/>
      <c r="C95" s="28"/>
      <c r="D95" s="28"/>
      <c r="E95" s="28"/>
      <c r="F95" s="28"/>
      <c r="G95" s="28"/>
      <c r="H95" s="28"/>
      <c r="I95" s="28"/>
      <c r="J95" s="26"/>
      <c r="K95" s="26"/>
      <c r="L95" s="26"/>
      <c r="M95" s="26"/>
      <c r="N95" s="26"/>
      <c r="O95" s="25"/>
      <c r="P95" s="25"/>
      <c r="Q95" s="25"/>
      <c r="R95" s="25"/>
      <c r="S95" s="25"/>
      <c r="T95" s="25"/>
      <c r="U95" s="25"/>
    </row>
    <row r="96" spans="1:21" x14ac:dyDescent="0.2">
      <c r="A96" s="40"/>
      <c r="B96" s="28"/>
      <c r="C96" s="28"/>
      <c r="D96" s="28"/>
      <c r="E96" s="28"/>
      <c r="F96" s="28"/>
      <c r="G96" s="28"/>
      <c r="H96" s="28"/>
      <c r="I96" s="28"/>
      <c r="J96" s="26"/>
      <c r="K96" s="26"/>
      <c r="L96" s="26"/>
      <c r="M96" s="26"/>
      <c r="N96" s="26"/>
      <c r="O96" s="25"/>
      <c r="P96" s="25"/>
      <c r="Q96" s="25"/>
      <c r="R96" s="25"/>
      <c r="S96" s="25"/>
      <c r="T96" s="25"/>
      <c r="U96" s="25"/>
    </row>
    <row r="97" spans="1:21" x14ac:dyDescent="0.2">
      <c r="A97" s="40"/>
      <c r="B97" s="28"/>
      <c r="C97" s="28"/>
      <c r="D97" s="28"/>
      <c r="E97" s="28"/>
      <c r="F97" s="28"/>
      <c r="G97" s="28"/>
      <c r="H97" s="28"/>
      <c r="I97" s="28"/>
      <c r="J97" s="26"/>
      <c r="K97" s="26"/>
      <c r="L97" s="26"/>
      <c r="M97" s="26"/>
      <c r="N97" s="26"/>
      <c r="O97" s="25"/>
      <c r="P97" s="25"/>
      <c r="Q97" s="25"/>
      <c r="R97" s="25"/>
      <c r="S97" s="25"/>
      <c r="T97" s="25"/>
      <c r="U97" s="25"/>
    </row>
    <row r="98" spans="1:21" x14ac:dyDescent="0.2">
      <c r="A98" s="40"/>
      <c r="B98" s="28"/>
      <c r="C98" s="28"/>
      <c r="D98" s="28"/>
      <c r="E98" s="28"/>
      <c r="F98" s="28"/>
      <c r="G98" s="28"/>
      <c r="H98" s="28"/>
      <c r="I98" s="28"/>
      <c r="J98" s="26"/>
      <c r="K98" s="26"/>
      <c r="L98" s="26"/>
      <c r="M98" s="26"/>
      <c r="N98" s="26"/>
      <c r="O98" s="25"/>
      <c r="P98" s="25"/>
      <c r="Q98" s="25"/>
      <c r="R98" s="25"/>
      <c r="S98" s="25"/>
      <c r="T98" s="25"/>
      <c r="U98" s="25"/>
    </row>
    <row r="99" spans="1:21" x14ac:dyDescent="0.2">
      <c r="A99" s="40"/>
      <c r="B99" s="28"/>
      <c r="C99" s="28"/>
      <c r="D99" s="28"/>
      <c r="E99" s="28"/>
      <c r="F99" s="28"/>
      <c r="G99" s="28"/>
      <c r="H99" s="28"/>
      <c r="I99" s="28"/>
      <c r="J99" s="26"/>
      <c r="K99" s="26"/>
      <c r="L99" s="26"/>
      <c r="M99" s="26"/>
      <c r="N99" s="26"/>
      <c r="O99" s="25"/>
      <c r="P99" s="25"/>
      <c r="Q99" s="25"/>
      <c r="R99" s="25"/>
      <c r="S99" s="25"/>
      <c r="T99" s="25"/>
      <c r="U99" s="25"/>
    </row>
    <row r="100" spans="1:21" x14ac:dyDescent="0.2">
      <c r="A100" s="40"/>
      <c r="B100" s="28"/>
      <c r="C100" s="28"/>
      <c r="D100" s="28"/>
      <c r="E100" s="28"/>
      <c r="F100" s="28"/>
      <c r="G100" s="28"/>
      <c r="H100" s="28"/>
      <c r="I100" s="28"/>
      <c r="J100" s="26"/>
      <c r="K100" s="26"/>
      <c r="L100" s="26"/>
      <c r="M100" s="26"/>
      <c r="N100" s="26"/>
      <c r="O100" s="25"/>
      <c r="P100" s="25"/>
      <c r="Q100" s="25"/>
      <c r="R100" s="25"/>
      <c r="S100" s="25"/>
      <c r="T100" s="25"/>
      <c r="U100" s="25"/>
    </row>
    <row r="101" spans="1:21" x14ac:dyDescent="0.2">
      <c r="A101" s="40"/>
      <c r="B101" s="28"/>
      <c r="C101" s="28"/>
      <c r="D101" s="28"/>
      <c r="E101" s="28"/>
      <c r="F101" s="28"/>
      <c r="G101" s="28"/>
      <c r="H101" s="28"/>
      <c r="I101" s="28"/>
      <c r="J101" s="26"/>
      <c r="K101" s="26"/>
      <c r="L101" s="26"/>
      <c r="M101" s="26"/>
      <c r="N101" s="26"/>
      <c r="O101" s="25"/>
      <c r="P101" s="25"/>
      <c r="Q101" s="25"/>
      <c r="R101" s="25"/>
      <c r="S101" s="25"/>
      <c r="T101" s="25"/>
      <c r="U101" s="25"/>
    </row>
    <row r="102" spans="1:21" x14ac:dyDescent="0.2">
      <c r="A102" s="40"/>
      <c r="B102" s="28"/>
      <c r="C102" s="28"/>
      <c r="D102" s="28"/>
      <c r="E102" s="28"/>
      <c r="F102" s="28"/>
      <c r="G102" s="28"/>
      <c r="H102" s="28"/>
      <c r="I102" s="28"/>
      <c r="J102" s="26"/>
      <c r="K102" s="26"/>
      <c r="L102" s="26"/>
      <c r="M102" s="26"/>
      <c r="N102" s="26"/>
      <c r="O102" s="25"/>
      <c r="P102" s="25"/>
      <c r="Q102" s="25"/>
      <c r="R102" s="25"/>
      <c r="S102" s="25"/>
      <c r="T102" s="25"/>
      <c r="U102" s="25"/>
    </row>
    <row r="103" spans="1:21" x14ac:dyDescent="0.2">
      <c r="A103" s="40"/>
      <c r="B103" s="28"/>
      <c r="C103" s="28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5"/>
      <c r="P103" s="25"/>
      <c r="Q103" s="25"/>
      <c r="R103" s="25"/>
      <c r="S103" s="25"/>
      <c r="T103" s="25"/>
      <c r="U103" s="25"/>
    </row>
    <row r="104" spans="1:21" x14ac:dyDescent="0.2">
      <c r="A104" s="40"/>
      <c r="B104" s="28"/>
      <c r="C104" s="28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5"/>
      <c r="P104" s="25"/>
      <c r="Q104" s="25"/>
      <c r="R104" s="25"/>
      <c r="S104" s="25"/>
      <c r="T104" s="25"/>
      <c r="U104" s="25"/>
    </row>
    <row r="105" spans="1:21" x14ac:dyDescent="0.2">
      <c r="A105" s="40"/>
      <c r="B105" s="28"/>
      <c r="C105" s="28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5"/>
      <c r="P105" s="25"/>
      <c r="Q105" s="25"/>
      <c r="R105" s="25"/>
      <c r="S105" s="25"/>
      <c r="T105" s="25"/>
      <c r="U105" s="25"/>
    </row>
    <row r="106" spans="1:21" x14ac:dyDescent="0.2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5"/>
      <c r="P106" s="25"/>
      <c r="Q106" s="25"/>
      <c r="R106" s="25"/>
      <c r="S106" s="25"/>
      <c r="T106" s="25"/>
      <c r="U106" s="25"/>
    </row>
    <row r="107" spans="1:21" x14ac:dyDescent="0.2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5"/>
      <c r="P107" s="25"/>
      <c r="Q107" s="25"/>
      <c r="R107" s="25"/>
      <c r="S107" s="25"/>
      <c r="T107" s="25"/>
      <c r="U107" s="25"/>
    </row>
    <row r="108" spans="1:21" x14ac:dyDescent="0.2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5"/>
      <c r="P108" s="25"/>
      <c r="Q108" s="25"/>
      <c r="R108" s="25"/>
      <c r="S108" s="25"/>
      <c r="T108" s="25"/>
      <c r="U108" s="25"/>
    </row>
    <row r="109" spans="1:21" x14ac:dyDescent="0.2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5"/>
      <c r="P109" s="25"/>
      <c r="Q109" s="25"/>
      <c r="R109" s="25"/>
      <c r="S109" s="25"/>
      <c r="T109" s="25"/>
      <c r="U109" s="25"/>
    </row>
    <row r="110" spans="1:21" x14ac:dyDescent="0.2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5"/>
      <c r="P110" s="25"/>
      <c r="Q110" s="25"/>
      <c r="R110" s="25"/>
      <c r="S110" s="25"/>
      <c r="T110" s="25"/>
      <c r="U110" s="25"/>
    </row>
    <row r="111" spans="1:21" x14ac:dyDescent="0.2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5"/>
      <c r="P111" s="25"/>
      <c r="Q111" s="25"/>
      <c r="R111" s="25"/>
      <c r="S111" s="25"/>
      <c r="T111" s="25"/>
      <c r="U111" s="25"/>
    </row>
    <row r="112" spans="1:21" x14ac:dyDescent="0.2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5"/>
      <c r="P112" s="25"/>
      <c r="Q112" s="25"/>
      <c r="R112" s="25"/>
      <c r="S112" s="25"/>
      <c r="T112" s="25"/>
      <c r="U112" s="25"/>
    </row>
    <row r="113" spans="1:21" x14ac:dyDescent="0.2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5"/>
      <c r="P113" s="25"/>
      <c r="Q113" s="25"/>
      <c r="R113" s="25"/>
      <c r="S113" s="25"/>
      <c r="T113" s="25"/>
      <c r="U113" s="25"/>
    </row>
    <row r="114" spans="1:21" x14ac:dyDescent="0.2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5"/>
      <c r="P114" s="25"/>
      <c r="Q114" s="25"/>
      <c r="R114" s="25"/>
      <c r="S114" s="25"/>
      <c r="T114" s="25"/>
      <c r="U114" s="25"/>
    </row>
    <row r="115" spans="1:21" x14ac:dyDescent="0.2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5"/>
      <c r="P115" s="25"/>
      <c r="Q115" s="25"/>
      <c r="R115" s="25"/>
      <c r="S115" s="25"/>
      <c r="T115" s="25"/>
      <c r="U115" s="25"/>
    </row>
    <row r="116" spans="1:21" x14ac:dyDescent="0.2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5"/>
      <c r="P116" s="25"/>
      <c r="Q116" s="25"/>
      <c r="R116" s="25"/>
      <c r="S116" s="25"/>
      <c r="T116" s="25"/>
      <c r="U116" s="25"/>
    </row>
    <row r="117" spans="1:21" x14ac:dyDescent="0.2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5"/>
      <c r="P117" s="25"/>
      <c r="Q117" s="25"/>
      <c r="R117" s="25"/>
      <c r="S117" s="25"/>
      <c r="T117" s="25"/>
      <c r="U117" s="25"/>
    </row>
    <row r="118" spans="1:21" x14ac:dyDescent="0.2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5"/>
      <c r="P118" s="25"/>
      <c r="Q118" s="25"/>
      <c r="R118" s="25"/>
      <c r="S118" s="25"/>
      <c r="T118" s="25"/>
      <c r="U118" s="25"/>
    </row>
    <row r="119" spans="1:21" x14ac:dyDescent="0.2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5"/>
      <c r="P119" s="25"/>
      <c r="Q119" s="25"/>
      <c r="R119" s="25"/>
      <c r="S119" s="25"/>
      <c r="T119" s="25"/>
      <c r="U119" s="25"/>
    </row>
    <row r="120" spans="1:21" x14ac:dyDescent="0.2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5"/>
      <c r="P120" s="25"/>
      <c r="Q120" s="25"/>
      <c r="R120" s="25"/>
      <c r="S120" s="25"/>
      <c r="T120" s="25"/>
      <c r="U120" s="25"/>
    </row>
    <row r="121" spans="1:21" x14ac:dyDescent="0.2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5"/>
      <c r="P121" s="25"/>
      <c r="Q121" s="25"/>
      <c r="R121" s="25"/>
      <c r="S121" s="25"/>
      <c r="T121" s="25"/>
      <c r="U121" s="25"/>
    </row>
    <row r="122" spans="1:21" x14ac:dyDescent="0.2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5"/>
      <c r="P122" s="25"/>
      <c r="Q122" s="25"/>
      <c r="R122" s="25"/>
      <c r="S122" s="25"/>
      <c r="T122" s="25"/>
      <c r="U122" s="25"/>
    </row>
    <row r="123" spans="1:21" x14ac:dyDescent="0.2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5"/>
      <c r="P123" s="25"/>
      <c r="Q123" s="25"/>
      <c r="R123" s="25"/>
      <c r="S123" s="25"/>
      <c r="T123" s="25"/>
      <c r="U123" s="25"/>
    </row>
    <row r="124" spans="1:21" x14ac:dyDescent="0.2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5"/>
      <c r="P124" s="25"/>
      <c r="Q124" s="25"/>
      <c r="R124" s="25"/>
      <c r="S124" s="25"/>
      <c r="T124" s="25"/>
      <c r="U124" s="25"/>
    </row>
    <row r="125" spans="1:21" x14ac:dyDescent="0.2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5"/>
      <c r="P125" s="25"/>
      <c r="Q125" s="25"/>
      <c r="R125" s="25"/>
      <c r="S125" s="25"/>
      <c r="T125" s="25"/>
      <c r="U125" s="25"/>
    </row>
    <row r="126" spans="1:21" x14ac:dyDescent="0.2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5"/>
      <c r="P126" s="25"/>
      <c r="Q126" s="25"/>
      <c r="R126" s="25"/>
      <c r="S126" s="25"/>
      <c r="T126" s="25"/>
      <c r="U126" s="25"/>
    </row>
    <row r="127" spans="1:21" x14ac:dyDescent="0.2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5"/>
      <c r="P127" s="25"/>
      <c r="Q127" s="25"/>
      <c r="R127" s="25"/>
      <c r="S127" s="25"/>
      <c r="T127" s="25"/>
      <c r="U127" s="25"/>
    </row>
    <row r="128" spans="1:21" x14ac:dyDescent="0.2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5"/>
      <c r="P128" s="25"/>
      <c r="Q128" s="25"/>
      <c r="R128" s="25"/>
      <c r="S128" s="25"/>
      <c r="T128" s="25"/>
      <c r="U128" s="25"/>
    </row>
    <row r="129" spans="1:21" x14ac:dyDescent="0.2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5"/>
      <c r="P129" s="25"/>
      <c r="Q129" s="25"/>
      <c r="R129" s="25"/>
      <c r="S129" s="25"/>
      <c r="T129" s="25"/>
      <c r="U129" s="25"/>
    </row>
    <row r="130" spans="1:21" x14ac:dyDescent="0.2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5"/>
      <c r="P130" s="25"/>
      <c r="Q130" s="25"/>
      <c r="R130" s="25"/>
      <c r="S130" s="25"/>
      <c r="T130" s="25"/>
      <c r="U130" s="25"/>
    </row>
    <row r="131" spans="1:21" x14ac:dyDescent="0.2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5"/>
      <c r="P131" s="25"/>
      <c r="Q131" s="25"/>
      <c r="R131" s="25"/>
      <c r="S131" s="25"/>
      <c r="T131" s="25"/>
      <c r="U131" s="25"/>
    </row>
    <row r="132" spans="1:21" x14ac:dyDescent="0.2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5"/>
      <c r="P132" s="25"/>
      <c r="Q132" s="25"/>
      <c r="R132" s="25"/>
      <c r="S132" s="25"/>
      <c r="T132" s="25"/>
      <c r="U132" s="25"/>
    </row>
    <row r="133" spans="1:21" x14ac:dyDescent="0.2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5"/>
      <c r="P133" s="25"/>
      <c r="Q133" s="25"/>
      <c r="R133" s="25"/>
      <c r="S133" s="25"/>
      <c r="T133" s="25"/>
      <c r="U133" s="25"/>
    </row>
    <row r="134" spans="1:21" x14ac:dyDescent="0.2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5"/>
      <c r="P134" s="25"/>
      <c r="Q134" s="25"/>
      <c r="R134" s="25"/>
      <c r="S134" s="25"/>
      <c r="T134" s="25"/>
      <c r="U134" s="25"/>
    </row>
    <row r="135" spans="1:21" x14ac:dyDescent="0.2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5"/>
      <c r="P135" s="25"/>
      <c r="Q135" s="25"/>
      <c r="R135" s="25"/>
      <c r="S135" s="25"/>
      <c r="T135" s="25"/>
      <c r="U135" s="25"/>
    </row>
    <row r="136" spans="1:21" x14ac:dyDescent="0.2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5"/>
      <c r="P136" s="25"/>
      <c r="Q136" s="25"/>
      <c r="R136" s="25"/>
      <c r="S136" s="25"/>
      <c r="T136" s="25"/>
      <c r="U136" s="25"/>
    </row>
    <row r="137" spans="1:21" x14ac:dyDescent="0.2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5"/>
      <c r="P137" s="25"/>
      <c r="Q137" s="25"/>
      <c r="R137" s="25"/>
      <c r="S137" s="25"/>
      <c r="T137" s="25"/>
      <c r="U137" s="25"/>
    </row>
    <row r="138" spans="1:21" x14ac:dyDescent="0.2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5"/>
      <c r="P138" s="25"/>
      <c r="Q138" s="25"/>
      <c r="R138" s="25"/>
      <c r="S138" s="25"/>
      <c r="T138" s="25"/>
      <c r="U138" s="25"/>
    </row>
    <row r="139" spans="1:21" x14ac:dyDescent="0.2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5"/>
      <c r="P139" s="25"/>
      <c r="Q139" s="25"/>
      <c r="R139" s="25"/>
      <c r="S139" s="25"/>
      <c r="T139" s="25"/>
      <c r="U139" s="25"/>
    </row>
    <row r="140" spans="1:21" x14ac:dyDescent="0.2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5"/>
      <c r="P140" s="25"/>
      <c r="Q140" s="25"/>
      <c r="R140" s="25"/>
      <c r="S140" s="25"/>
      <c r="T140" s="25"/>
      <c r="U140" s="25"/>
    </row>
    <row r="141" spans="1:21" x14ac:dyDescent="0.2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5"/>
      <c r="P141" s="25"/>
      <c r="Q141" s="25"/>
      <c r="R141" s="25"/>
      <c r="S141" s="25"/>
      <c r="T141" s="25"/>
      <c r="U141" s="25"/>
    </row>
    <row r="142" spans="1:21" x14ac:dyDescent="0.2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5"/>
      <c r="P142" s="25"/>
      <c r="Q142" s="25"/>
      <c r="R142" s="25"/>
      <c r="S142" s="25"/>
      <c r="T142" s="25"/>
      <c r="U142" s="25"/>
    </row>
    <row r="143" spans="1:2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5"/>
      <c r="P143" s="25"/>
      <c r="Q143" s="25"/>
      <c r="R143" s="25"/>
      <c r="S143" s="25"/>
      <c r="T143" s="25"/>
      <c r="U143" s="25"/>
    </row>
    <row r="144" spans="1:2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5"/>
      <c r="P144" s="25"/>
      <c r="Q144" s="25"/>
      <c r="R144" s="25"/>
      <c r="S144" s="25"/>
      <c r="T144" s="25"/>
      <c r="U144" s="25"/>
    </row>
    <row r="145" spans="1:2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5"/>
      <c r="P145" s="25"/>
      <c r="Q145" s="25"/>
      <c r="R145" s="25"/>
      <c r="S145" s="25"/>
      <c r="T145" s="25"/>
      <c r="U145" s="25"/>
    </row>
    <row r="146" spans="1:2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spans="1:2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spans="1:2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1:2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1:2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spans="1:2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spans="1:2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spans="1:2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spans="1:2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spans="1:2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  <ignoredErrors>
    <ignoredError sqref="B3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Oppg 1</vt:lpstr>
      <vt:lpstr>Oppg 2</vt:lpstr>
      <vt:lpstr>Oppg 3</vt:lpstr>
      <vt:lpstr>Oppg 4</vt:lpstr>
    </vt:vector>
  </TitlesOfParts>
  <Company>HiNT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sequencer</dc:creator>
  <cp:lastModifiedBy>Helbæk Morten</cp:lastModifiedBy>
  <cp:lastPrinted>2011-08-16T08:35:16Z</cp:lastPrinted>
  <dcterms:created xsi:type="dcterms:W3CDTF">2011-03-08T14:47:06Z</dcterms:created>
  <dcterms:modified xsi:type="dcterms:W3CDTF">2015-08-25T08:23:18Z</dcterms:modified>
</cp:coreProperties>
</file>