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dOk_NTNU_2015\Ovinger_2015\"/>
    </mc:Choice>
  </mc:AlternateContent>
  <bookViews>
    <workbookView xWindow="150" yWindow="240" windowWidth="18720" windowHeight="7290"/>
  </bookViews>
  <sheets>
    <sheet name="9.12" sheetId="12" r:id="rId1"/>
    <sheet name="9.16" sheetId="13" r:id="rId2"/>
    <sheet name="Oppg 1" sheetId="6" r:id="rId3"/>
  </sheets>
  <definedNames>
    <definedName name="anscount" hidden="1">1</definedName>
    <definedName name="sencount" hidden="1">2</definedName>
  </definedNames>
  <calcPr calcId="152511"/>
</workbook>
</file>

<file path=xl/calcChain.xml><?xml version="1.0" encoding="utf-8"?>
<calcChain xmlns="http://schemas.openxmlformats.org/spreadsheetml/2006/main">
  <c r="C73" i="12" l="1"/>
  <c r="B73" i="12"/>
  <c r="C71" i="12"/>
  <c r="B71" i="12"/>
  <c r="C66" i="12"/>
  <c r="B66" i="12"/>
  <c r="D66" i="12" s="1"/>
  <c r="C65" i="12"/>
  <c r="B65" i="12"/>
  <c r="D65" i="12" s="1"/>
  <c r="D64" i="12"/>
  <c r="C77" i="12" s="1"/>
  <c r="C64" i="12"/>
  <c r="B64" i="12"/>
  <c r="C63" i="12"/>
  <c r="D63" i="12" s="1"/>
  <c r="B63" i="12"/>
  <c r="C62" i="12"/>
  <c r="B62" i="12"/>
  <c r="B67" i="12" s="1"/>
  <c r="B52" i="12"/>
  <c r="A39" i="12"/>
  <c r="A38" i="12"/>
  <c r="C37" i="12"/>
  <c r="B37" i="12"/>
  <c r="A37" i="12"/>
  <c r="C36" i="12"/>
  <c r="B36" i="12"/>
  <c r="A36" i="12"/>
  <c r="B29" i="12"/>
  <c r="C72" i="12" s="1"/>
  <c r="A28" i="12"/>
  <c r="B35" i="12" s="1"/>
  <c r="A22" i="12"/>
  <c r="A29" i="12" s="1"/>
  <c r="C35" i="12" s="1"/>
  <c r="B21" i="12"/>
  <c r="B23" i="12" s="1"/>
  <c r="B25" i="12" s="1"/>
  <c r="A21" i="12"/>
  <c r="D16" i="12"/>
  <c r="B22" i="12" s="1"/>
  <c r="D15" i="12"/>
  <c r="B28" i="12" s="1"/>
  <c r="C11" i="12"/>
  <c r="B11" i="12"/>
  <c r="B9" i="12"/>
  <c r="C79" i="12" l="1"/>
  <c r="B79" i="12"/>
  <c r="B39" i="12"/>
  <c r="C39" i="12"/>
  <c r="C76" i="12"/>
  <c r="B76" i="12"/>
  <c r="B78" i="12"/>
  <c r="C78" i="12"/>
  <c r="B72" i="12"/>
  <c r="B30" i="12"/>
  <c r="B32" i="12" s="1"/>
  <c r="D62" i="12"/>
  <c r="B77" i="12"/>
  <c r="B80" i="12" l="1"/>
  <c r="B82" i="12" s="1"/>
  <c r="C75" i="12"/>
  <c r="B75" i="12"/>
  <c r="E79" i="12" s="1"/>
  <c r="E81" i="12" s="1"/>
  <c r="C38" i="12"/>
  <c r="C40" i="12" s="1"/>
  <c r="B38" i="12"/>
  <c r="B40" i="12" s="1"/>
  <c r="F79" i="12" l="1"/>
  <c r="F81" i="12" s="1"/>
  <c r="C80" i="12"/>
  <c r="C82" i="12" s="1"/>
  <c r="B14" i="6" l="1"/>
  <c r="C14" i="6"/>
  <c r="A15" i="6"/>
  <c r="B15" i="6"/>
  <c r="C15" i="6"/>
  <c r="C18" i="6" s="1"/>
  <c r="A16" i="6"/>
  <c r="B16" i="6"/>
  <c r="C16" i="6"/>
  <c r="H31" i="6" s="1"/>
  <c r="B17" i="6"/>
  <c r="B18" i="6" s="1"/>
  <c r="C17" i="6"/>
  <c r="D23" i="6"/>
  <c r="D32" i="6" s="1"/>
  <c r="D24" i="6"/>
  <c r="D25" i="6"/>
  <c r="D34" i="6" s="1"/>
  <c r="D26" i="6"/>
  <c r="B28" i="6"/>
  <c r="C28" i="6"/>
  <c r="E29" i="6"/>
  <c r="F29" i="6"/>
  <c r="G29" i="6"/>
  <c r="H29" i="6"/>
  <c r="A30" i="6"/>
  <c r="G30" i="6"/>
  <c r="H30" i="6"/>
  <c r="A31" i="6"/>
  <c r="G31" i="6"/>
  <c r="A32" i="6"/>
  <c r="A33" i="6"/>
  <c r="D33" i="6"/>
  <c r="E33" i="6"/>
  <c r="F33" i="6"/>
  <c r="H33" i="6" s="1"/>
  <c r="G33" i="6"/>
  <c r="A34" i="6"/>
  <c r="A35" i="6"/>
  <c r="D35" i="6"/>
  <c r="E35" i="6"/>
  <c r="F35" i="6"/>
  <c r="H35" i="6" s="1"/>
  <c r="G35" i="6"/>
  <c r="F32" i="6" l="1"/>
  <c r="H32" i="6" s="1"/>
  <c r="E32" i="6"/>
  <c r="G32" i="6" s="1"/>
  <c r="F34" i="6"/>
  <c r="H34" i="6" s="1"/>
  <c r="E34" i="6"/>
  <c r="G34" i="6" s="1"/>
  <c r="H36" i="6" l="1"/>
  <c r="G36" i="6"/>
  <c r="G37" i="6"/>
  <c r="H37" i="6"/>
</calcChain>
</file>

<file path=xl/sharedStrings.xml><?xml version="1.0" encoding="utf-8"?>
<sst xmlns="http://schemas.openxmlformats.org/spreadsheetml/2006/main" count="119" uniqueCount="92">
  <si>
    <t>Direkte lønn</t>
  </si>
  <si>
    <t>Direkte material</t>
  </si>
  <si>
    <t>a)</t>
  </si>
  <si>
    <t>b)</t>
  </si>
  <si>
    <t>Forutsetninger:</t>
  </si>
  <si>
    <t>ordre 1</t>
  </si>
  <si>
    <t>ordre 2</t>
  </si>
  <si>
    <t>Antall enheter</t>
  </si>
  <si>
    <t>Antall timer pr ordre</t>
  </si>
  <si>
    <t>Tilleggssats</t>
  </si>
  <si>
    <t>Produktkalkyle pr enhet:</t>
  </si>
  <si>
    <t>Indirekte kostnader</t>
  </si>
  <si>
    <t>Selvkost</t>
  </si>
  <si>
    <t>gruppe</t>
  </si>
  <si>
    <t>kostnad</t>
  </si>
  <si>
    <t>frekvens</t>
  </si>
  <si>
    <t>sats</t>
  </si>
  <si>
    <t>material</t>
  </si>
  <si>
    <t>maskin</t>
  </si>
  <si>
    <t>kvalitetskontroll</t>
  </si>
  <si>
    <t>salg og service</t>
  </si>
  <si>
    <t>samlet</t>
  </si>
  <si>
    <t>enhets</t>
  </si>
  <si>
    <t>Sum indir. Kostn.</t>
  </si>
  <si>
    <t>Oppgave 1</t>
  </si>
  <si>
    <t>Totalt</t>
  </si>
  <si>
    <t>Oppgave 9.12</t>
  </si>
  <si>
    <t>Standard tid i produksjonsavdelingen:</t>
  </si>
  <si>
    <t>Tourster</t>
  </si>
  <si>
    <t xml:space="preserve"> time</t>
  </si>
  <si>
    <t>Speedster</t>
  </si>
  <si>
    <t xml:space="preserve"> timer</t>
  </si>
  <si>
    <t>Indir materialkostnader</t>
  </si>
  <si>
    <t xml:space="preserve">  Indirekte tilvirkningskostnader fordeles på bakgrunn av direkte timer i produksjonen</t>
  </si>
  <si>
    <t>Indir tilvirkningskostnader</t>
  </si>
  <si>
    <t xml:space="preserve">  Tillegg for indirekte variable materialkostnader beregnes som et %-påslag på direkte material</t>
  </si>
  <si>
    <t>Direkte enhetskostnader</t>
  </si>
  <si>
    <t xml:space="preserve">Direkte material </t>
  </si>
  <si>
    <t>Direkte lønn, produksjon</t>
  </si>
  <si>
    <t>Tot produksjon Tourster</t>
  </si>
  <si>
    <t xml:space="preserve"> par</t>
  </si>
  <si>
    <t xml:space="preserve"> stk</t>
  </si>
  <si>
    <t>Tot produksjon Speddster</t>
  </si>
  <si>
    <t>Tot antall timer i produksjonen:</t>
  </si>
  <si>
    <t>Stand.sats for indir tilv.kostn.</t>
  </si>
  <si>
    <t xml:space="preserve"> kr per time</t>
  </si>
  <si>
    <t>Totalt dir material:</t>
  </si>
  <si>
    <t>Stand.sats for indir material</t>
  </si>
  <si>
    <t>Standardkalkyle per ski:</t>
  </si>
  <si>
    <t>Tilvirkningskost per enhet</t>
  </si>
  <si>
    <t>Fordelt på type</t>
  </si>
  <si>
    <t>Aktivitet/Kostnadsgruppe</t>
  </si>
  <si>
    <t>Tot. kostnad</t>
  </si>
  <si>
    <t>Kostnadsdriver</t>
  </si>
  <si>
    <t>Tot. frekvens</t>
  </si>
  <si>
    <t>Materialmottak</t>
  </si>
  <si>
    <t>Antall mottak</t>
  </si>
  <si>
    <t>Materialhåndtering</t>
  </si>
  <si>
    <t>Håndteringer</t>
  </si>
  <si>
    <t>Omstilling trykkammer</t>
  </si>
  <si>
    <t>Omstillinger</t>
  </si>
  <si>
    <t>Kvalitetstesting</t>
  </si>
  <si>
    <t>Antall tester</t>
  </si>
  <si>
    <t>Ordreeffektuering</t>
  </si>
  <si>
    <t>Ant. Effektuer</t>
  </si>
  <si>
    <t>Produktutvikling</t>
  </si>
  <si>
    <t>Nye produkter</t>
  </si>
  <si>
    <t xml:space="preserve"> Aktivitetskostnader:</t>
  </si>
  <si>
    <t>Enhetsbaserte</t>
  </si>
  <si>
    <t>Seriebaserte</t>
  </si>
  <si>
    <t>Produkbaserte</t>
  </si>
  <si>
    <t>Bedriftsninvåbaserte</t>
  </si>
  <si>
    <t>Dir material</t>
  </si>
  <si>
    <t>Dir lønn</t>
  </si>
  <si>
    <t>Kvalitetsteting</t>
  </si>
  <si>
    <t>c)</t>
  </si>
  <si>
    <t>Aktivitet</t>
  </si>
  <si>
    <t>Aktivitetskostnad</t>
  </si>
  <si>
    <t>Frekvens</t>
  </si>
  <si>
    <t>Kostnad per kostn.driverenhet</t>
  </si>
  <si>
    <t>Antall ordre</t>
  </si>
  <si>
    <t>Produktutviklingskostnadene fordeles ikke.</t>
  </si>
  <si>
    <t>d)</t>
  </si>
  <si>
    <t xml:space="preserve">  Direkte material</t>
  </si>
  <si>
    <t xml:space="preserve">  Direkte lønn</t>
  </si>
  <si>
    <t xml:space="preserve">  Materialmottak</t>
  </si>
  <si>
    <t xml:space="preserve">  Materialhåndtering</t>
  </si>
  <si>
    <t xml:space="preserve">  Omstilling trykkammer</t>
  </si>
  <si>
    <t xml:space="preserve">  Kvalitetstesting</t>
  </si>
  <si>
    <t xml:space="preserve">  Antall ordre</t>
  </si>
  <si>
    <t>Tilvirkningskost</t>
  </si>
  <si>
    <t>Per ski: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</si>
</sst>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&quot;Ja&quot;;&quot;Ja&quot;;&quot;Nei&quot;"/>
    <numFmt numFmtId="165" formatCode="&quot;Sann&quot;;&quot;Sann&quot;;&quot;Usann&quot;"/>
    <numFmt numFmtId="166" formatCode="_ * #,##0_ ;_ * \-#,##0_ ;_ * &quot;-&quot;??_ ;_ @_ "/>
    <numFmt numFmtId="167" formatCode="&quot;kr&quot;\ #,##0"/>
    <numFmt numFmtId="168" formatCode="0.0\ %"/>
    <numFmt numFmtId="169" formatCode="&quot;kr&quot;\ #,##0.00"/>
  </numFmts>
  <fonts count="8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5" applyFont="1"/>
    <xf numFmtId="0" fontId="5" fillId="0" borderId="0" xfId="5" applyFont="1"/>
    <xf numFmtId="0" fontId="3" fillId="0" borderId="0" xfId="5"/>
    <xf numFmtId="0" fontId="6" fillId="0" borderId="0" xfId="5" applyFont="1"/>
    <xf numFmtId="0" fontId="6" fillId="0" borderId="0" xfId="5" applyFont="1" applyAlignment="1">
      <alignment horizontal="right"/>
    </xf>
    <xf numFmtId="3" fontId="6" fillId="0" borderId="0" xfId="5" applyNumberFormat="1" applyFont="1" applyFill="1"/>
    <xf numFmtId="0" fontId="6" fillId="0" borderId="0" xfId="5" applyFont="1" applyFill="1"/>
    <xf numFmtId="0" fontId="6" fillId="0" borderId="0" xfId="5" applyFont="1" applyFill="1" applyBorder="1"/>
    <xf numFmtId="2" fontId="6" fillId="0" borderId="0" xfId="5" applyNumberFormat="1" applyFont="1"/>
    <xf numFmtId="3" fontId="6" fillId="0" borderId="0" xfId="5" applyNumberFormat="1" applyFont="1"/>
    <xf numFmtId="0" fontId="6" fillId="0" borderId="1" xfId="5" applyFont="1" applyBorder="1"/>
    <xf numFmtId="0" fontId="6" fillId="0" borderId="1" xfId="5" applyFont="1" applyBorder="1" applyAlignment="1">
      <alignment horizontal="right"/>
    </xf>
    <xf numFmtId="0" fontId="6" fillId="0" borderId="1" xfId="5" applyFont="1" applyFill="1" applyBorder="1"/>
    <xf numFmtId="3" fontId="6" fillId="0" borderId="1" xfId="5" applyNumberFormat="1" applyFont="1" applyBorder="1"/>
    <xf numFmtId="2" fontId="6" fillId="0" borderId="1" xfId="5" applyNumberFormat="1" applyFont="1" applyBorder="1"/>
    <xf numFmtId="0" fontId="6" fillId="0" borderId="2" xfId="5" applyFont="1" applyBorder="1"/>
    <xf numFmtId="2" fontId="6" fillId="0" borderId="2" xfId="5" applyNumberFormat="1" applyFont="1" applyBorder="1"/>
    <xf numFmtId="166" fontId="0" fillId="0" borderId="0" xfId="14" applyNumberFormat="1" applyFont="1"/>
    <xf numFmtId="166" fontId="0" fillId="0" borderId="1" xfId="14" applyNumberFormat="1" applyFont="1" applyBorder="1"/>
    <xf numFmtId="0" fontId="0" fillId="0" borderId="0" xfId="0" applyAlignment="1">
      <alignment horizontal="center"/>
    </xf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3" fontId="0" fillId="0" borderId="0" xfId="0" applyNumberFormat="1"/>
    <xf numFmtId="166" fontId="0" fillId="0" borderId="0" xfId="0" applyNumberFormat="1"/>
    <xf numFmtId="168" fontId="0" fillId="0" borderId="0" xfId="15" applyNumberFormat="1" applyFont="1"/>
    <xf numFmtId="3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69" fontId="0" fillId="0" borderId="0" xfId="0" applyNumberFormat="1"/>
  </cellXfs>
  <cellStyles count="16">
    <cellStyle name="Komma" xfId="14" builtinId="3"/>
    <cellStyle name="Normal" xfId="0" builtinId="0"/>
    <cellStyle name="Normal 2" xfId="1"/>
    <cellStyle name="Normal 3" xfId="2"/>
    <cellStyle name="Normal 4" xfId="3"/>
    <cellStyle name="Normal 5" xfId="4"/>
    <cellStyle name="Normal_Bok4" xfId="5"/>
    <cellStyle name="Prosent" xfId="15" builtinId="5"/>
    <cellStyle name="Prosent 2" xfId="6"/>
    <cellStyle name="Tusenskille 2" xfId="7"/>
    <cellStyle name="Tusenskille 3" xfId="8"/>
    <cellStyle name="Tusenskille 4" xfId="9"/>
    <cellStyle name="Tusenskille 5" xfId="10"/>
    <cellStyle name="Valuta 2" xfId="11"/>
    <cellStyle name="Valuta 3" xfId="12"/>
    <cellStyle name="Valuta 4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267482</xdr:colOff>
      <xdr:row>28</xdr:row>
      <xdr:rowOff>115060</xdr:rowOff>
    </xdr:to>
    <xdr:pic>
      <xdr:nvPicPr>
        <xdr:cNvPr id="2" name="Bilde 1" descr="Skjermutklip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01482" cy="5449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19050</xdr:rowOff>
    </xdr:from>
    <xdr:to>
      <xdr:col>8</xdr:col>
      <xdr:colOff>572431</xdr:colOff>
      <xdr:row>59</xdr:row>
      <xdr:rowOff>10295</xdr:rowOff>
    </xdr:to>
    <xdr:pic>
      <xdr:nvPicPr>
        <xdr:cNvPr id="3" name="Bilde 2" descr="Skjermutklip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34050"/>
          <a:ext cx="6668431" cy="5515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9</xdr:col>
      <xdr:colOff>372484</xdr:colOff>
      <xdr:row>76</xdr:row>
      <xdr:rowOff>95662</xdr:rowOff>
    </xdr:to>
    <xdr:pic>
      <xdr:nvPicPr>
        <xdr:cNvPr id="4" name="Bilde 3" descr="Skjermutklipp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20500"/>
          <a:ext cx="7230484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A2" sqref="A2"/>
    </sheetView>
  </sheetViews>
  <sheetFormatPr baseColWidth="10" defaultRowHeight="15" x14ac:dyDescent="0.25"/>
  <cols>
    <col min="1" max="1" width="25.42578125" customWidth="1"/>
    <col min="2" max="2" width="18.42578125" customWidth="1"/>
    <col min="3" max="3" width="18.7109375" customWidth="1"/>
    <col min="4" max="4" width="17.42578125" customWidth="1"/>
    <col min="5" max="5" width="10.85546875" customWidth="1"/>
    <col min="6" max="6" width="11.140625" customWidth="1"/>
  </cols>
  <sheetData>
    <row r="1" spans="1:5" x14ac:dyDescent="0.25">
      <c r="A1" t="s">
        <v>26</v>
      </c>
    </row>
    <row r="3" spans="1:5" x14ac:dyDescent="0.25">
      <c r="B3" t="s">
        <v>27</v>
      </c>
    </row>
    <row r="4" spans="1:5" x14ac:dyDescent="0.25">
      <c r="B4" t="s">
        <v>28</v>
      </c>
      <c r="C4" s="20">
        <v>1</v>
      </c>
      <c r="D4" t="s">
        <v>29</v>
      </c>
    </row>
    <row r="5" spans="1:5" x14ac:dyDescent="0.25">
      <c r="B5" t="s">
        <v>30</v>
      </c>
      <c r="C5" s="20">
        <v>2</v>
      </c>
      <c r="D5" t="s">
        <v>31</v>
      </c>
    </row>
    <row r="7" spans="1:5" x14ac:dyDescent="0.25">
      <c r="A7" t="s">
        <v>32</v>
      </c>
      <c r="B7" s="21">
        <v>1472000</v>
      </c>
      <c r="D7" t="s">
        <v>33</v>
      </c>
    </row>
    <row r="8" spans="1:5" x14ac:dyDescent="0.25">
      <c r="A8" s="22" t="s">
        <v>34</v>
      </c>
      <c r="B8" s="23">
        <v>3838000</v>
      </c>
      <c r="D8" t="s">
        <v>35</v>
      </c>
    </row>
    <row r="9" spans="1:5" x14ac:dyDescent="0.25">
      <c r="A9" t="s">
        <v>25</v>
      </c>
      <c r="B9" s="21">
        <f>SUM(B7:B8)</f>
        <v>5310000</v>
      </c>
    </row>
    <row r="11" spans="1:5" x14ac:dyDescent="0.25">
      <c r="A11" s="22" t="s">
        <v>36</v>
      </c>
      <c r="B11" s="22" t="str">
        <f>B4</f>
        <v>Tourster</v>
      </c>
      <c r="C11" s="22" t="str">
        <f>B5</f>
        <v>Speedster</v>
      </c>
    </row>
    <row r="12" spans="1:5" x14ac:dyDescent="0.25">
      <c r="A12" t="s">
        <v>37</v>
      </c>
      <c r="B12" s="21">
        <v>110</v>
      </c>
      <c r="C12" s="21">
        <v>240</v>
      </c>
    </row>
    <row r="13" spans="1:5" x14ac:dyDescent="0.25">
      <c r="A13" t="s">
        <v>38</v>
      </c>
      <c r="B13" s="21">
        <v>150</v>
      </c>
      <c r="C13" s="21">
        <v>300</v>
      </c>
    </row>
    <row r="15" spans="1:5" x14ac:dyDescent="0.25">
      <c r="A15" t="s">
        <v>39</v>
      </c>
      <c r="B15" s="24">
        <v>4000</v>
      </c>
      <c r="C15" t="s">
        <v>40</v>
      </c>
      <c r="D15" s="24">
        <f>2*B15</f>
        <v>8000</v>
      </c>
      <c r="E15" t="s">
        <v>41</v>
      </c>
    </row>
    <row r="16" spans="1:5" x14ac:dyDescent="0.25">
      <c r="A16" t="s">
        <v>42</v>
      </c>
      <c r="B16" s="24">
        <v>2000</v>
      </c>
      <c r="C16" t="s">
        <v>40</v>
      </c>
      <c r="D16" s="24">
        <f>2*B16</f>
        <v>4000</v>
      </c>
      <c r="E16" t="s">
        <v>41</v>
      </c>
    </row>
    <row r="19" spans="1:3" x14ac:dyDescent="0.25">
      <c r="A19" t="s">
        <v>2</v>
      </c>
    </row>
    <row r="20" spans="1:3" x14ac:dyDescent="0.25">
      <c r="A20" t="s">
        <v>43</v>
      </c>
    </row>
    <row r="21" spans="1:3" x14ac:dyDescent="0.25">
      <c r="A21" t="str">
        <f>B4</f>
        <v>Tourster</v>
      </c>
      <c r="B21" s="18">
        <f>D15*C4</f>
        <v>8000</v>
      </c>
      <c r="C21" t="s">
        <v>31</v>
      </c>
    </row>
    <row r="22" spans="1:3" x14ac:dyDescent="0.25">
      <c r="A22" s="22" t="str">
        <f>B5</f>
        <v>Speedster</v>
      </c>
      <c r="B22" s="19">
        <f>D16*C5</f>
        <v>8000</v>
      </c>
      <c r="C22" s="22" t="s">
        <v>31</v>
      </c>
    </row>
    <row r="23" spans="1:3" x14ac:dyDescent="0.25">
      <c r="B23" s="25">
        <f>SUM(B21:B22)</f>
        <v>16000</v>
      </c>
      <c r="C23" t="s">
        <v>31</v>
      </c>
    </row>
    <row r="25" spans="1:3" x14ac:dyDescent="0.25">
      <c r="A25" t="s">
        <v>44</v>
      </c>
      <c r="B25">
        <f>B8/B23</f>
        <v>239.875</v>
      </c>
      <c r="C25" t="s">
        <v>45</v>
      </c>
    </row>
    <row r="27" spans="1:3" x14ac:dyDescent="0.25">
      <c r="A27" t="s">
        <v>46</v>
      </c>
    </row>
    <row r="28" spans="1:3" x14ac:dyDescent="0.25">
      <c r="A28" t="str">
        <f>A21</f>
        <v>Tourster</v>
      </c>
      <c r="B28" s="21">
        <f>D15*B12</f>
        <v>880000</v>
      </c>
    </row>
    <row r="29" spans="1:3" x14ac:dyDescent="0.25">
      <c r="A29" s="22" t="str">
        <f>A22</f>
        <v>Speedster</v>
      </c>
      <c r="B29" s="23">
        <f>D16*C12</f>
        <v>960000</v>
      </c>
    </row>
    <row r="30" spans="1:3" x14ac:dyDescent="0.25">
      <c r="B30" s="21">
        <f>SUM(B28:B29)</f>
        <v>1840000</v>
      </c>
    </row>
    <row r="32" spans="1:3" x14ac:dyDescent="0.25">
      <c r="A32" t="s">
        <v>47</v>
      </c>
      <c r="B32" s="26">
        <f>B7/B30</f>
        <v>0.8</v>
      </c>
    </row>
    <row r="35" spans="1:6" x14ac:dyDescent="0.25">
      <c r="A35" s="22" t="s">
        <v>48</v>
      </c>
      <c r="B35" s="22" t="str">
        <f>A28</f>
        <v>Tourster</v>
      </c>
      <c r="C35" s="22" t="str">
        <f>A29</f>
        <v>Speedster</v>
      </c>
    </row>
    <row r="36" spans="1:6" x14ac:dyDescent="0.25">
      <c r="A36" t="str">
        <f t="shared" ref="A36:C37" si="0">A12</f>
        <v xml:space="preserve">Direkte material </v>
      </c>
      <c r="B36" s="21">
        <f t="shared" si="0"/>
        <v>110</v>
      </c>
      <c r="C36" s="21">
        <f t="shared" si="0"/>
        <v>240</v>
      </c>
    </row>
    <row r="37" spans="1:6" x14ac:dyDescent="0.25">
      <c r="A37" t="str">
        <f t="shared" si="0"/>
        <v>Direkte lønn, produksjon</v>
      </c>
      <c r="B37" s="21">
        <f t="shared" si="0"/>
        <v>150</v>
      </c>
      <c r="C37" s="21">
        <f t="shared" si="0"/>
        <v>300</v>
      </c>
    </row>
    <row r="38" spans="1:6" x14ac:dyDescent="0.25">
      <c r="A38" t="str">
        <f>A7</f>
        <v>Indir materialkostnader</v>
      </c>
      <c r="B38" s="21">
        <f>$B$32*B36</f>
        <v>88</v>
      </c>
      <c r="C38" s="21">
        <f>$B$32*C36</f>
        <v>192</v>
      </c>
    </row>
    <row r="39" spans="1:6" x14ac:dyDescent="0.25">
      <c r="A39" s="22" t="str">
        <f>A8</f>
        <v>Indir tilvirkningskostnader</v>
      </c>
      <c r="B39" s="23">
        <f>$B$25*C4</f>
        <v>239.875</v>
      </c>
      <c r="C39" s="23">
        <f>$B$25*C5</f>
        <v>479.75</v>
      </c>
      <c r="D39" s="21"/>
      <c r="E39" s="21"/>
    </row>
    <row r="40" spans="1:6" x14ac:dyDescent="0.25">
      <c r="A40" t="s">
        <v>49</v>
      </c>
      <c r="B40" s="21">
        <f>SUM(B36:B39)</f>
        <v>587.875</v>
      </c>
      <c r="C40" s="21">
        <f>SUM(C36:C39)</f>
        <v>1211.75</v>
      </c>
    </row>
    <row r="43" spans="1:6" x14ac:dyDescent="0.25">
      <c r="A43" t="s">
        <v>3</v>
      </c>
    </row>
    <row r="44" spans="1:6" x14ac:dyDescent="0.25">
      <c r="E44" t="s">
        <v>50</v>
      </c>
    </row>
    <row r="45" spans="1:6" x14ac:dyDescent="0.25">
      <c r="A45" s="22" t="s">
        <v>51</v>
      </c>
      <c r="B45" s="22" t="s">
        <v>52</v>
      </c>
      <c r="C45" s="22" t="s">
        <v>53</v>
      </c>
      <c r="D45" s="22" t="s">
        <v>54</v>
      </c>
      <c r="E45" s="22" t="s">
        <v>28</v>
      </c>
      <c r="F45" s="22" t="s">
        <v>30</v>
      </c>
    </row>
    <row r="46" spans="1:6" x14ac:dyDescent="0.25">
      <c r="A46" t="s">
        <v>55</v>
      </c>
      <c r="B46" s="21">
        <v>400000</v>
      </c>
      <c r="C46" t="s">
        <v>56</v>
      </c>
      <c r="D46" s="24">
        <v>160</v>
      </c>
      <c r="E46" s="24">
        <v>60</v>
      </c>
      <c r="F46" s="24">
        <v>100</v>
      </c>
    </row>
    <row r="47" spans="1:6" x14ac:dyDescent="0.25">
      <c r="A47" t="s">
        <v>57</v>
      </c>
      <c r="B47" s="21">
        <v>1800000</v>
      </c>
      <c r="C47" t="s">
        <v>58</v>
      </c>
      <c r="D47" s="24">
        <v>30000</v>
      </c>
      <c r="E47" s="24">
        <v>8000</v>
      </c>
      <c r="F47" s="24">
        <v>22000</v>
      </c>
    </row>
    <row r="48" spans="1:6" x14ac:dyDescent="0.25">
      <c r="A48" t="s">
        <v>59</v>
      </c>
      <c r="B48" s="21">
        <v>600000</v>
      </c>
      <c r="C48" t="s">
        <v>60</v>
      </c>
      <c r="D48" s="24">
        <v>50</v>
      </c>
      <c r="E48" s="24">
        <v>10</v>
      </c>
      <c r="F48" s="24">
        <v>40</v>
      </c>
    </row>
    <row r="49" spans="1:7" x14ac:dyDescent="0.25">
      <c r="A49" t="s">
        <v>61</v>
      </c>
      <c r="B49" s="21">
        <v>1150000</v>
      </c>
      <c r="C49" t="s">
        <v>62</v>
      </c>
      <c r="D49" s="24">
        <v>10000</v>
      </c>
      <c r="E49" s="24">
        <v>1000</v>
      </c>
      <c r="F49" s="24">
        <v>9000</v>
      </c>
    </row>
    <row r="50" spans="1:7" x14ac:dyDescent="0.25">
      <c r="A50" t="s">
        <v>63</v>
      </c>
      <c r="B50" s="21">
        <v>700000</v>
      </c>
      <c r="C50" t="s">
        <v>64</v>
      </c>
      <c r="D50" s="24">
        <v>800</v>
      </c>
      <c r="E50" s="24">
        <v>600</v>
      </c>
      <c r="F50" s="24">
        <v>200</v>
      </c>
    </row>
    <row r="51" spans="1:7" x14ac:dyDescent="0.25">
      <c r="A51" s="22" t="s">
        <v>65</v>
      </c>
      <c r="B51" s="23">
        <v>660000</v>
      </c>
      <c r="C51" s="22" t="s">
        <v>66</v>
      </c>
      <c r="D51" s="27"/>
      <c r="E51" s="27"/>
      <c r="F51" s="27"/>
    </row>
    <row r="52" spans="1:7" x14ac:dyDescent="0.25">
      <c r="A52" t="s">
        <v>25</v>
      </c>
      <c r="B52" s="21">
        <f>SUM(B46:B51)</f>
        <v>5310000</v>
      </c>
    </row>
    <row r="54" spans="1:7" x14ac:dyDescent="0.25">
      <c r="F54" s="24"/>
    </row>
    <row r="55" spans="1:7" x14ac:dyDescent="0.25">
      <c r="A55" t="s">
        <v>67</v>
      </c>
      <c r="B55" s="22" t="s">
        <v>68</v>
      </c>
      <c r="C55" s="22" t="s">
        <v>69</v>
      </c>
      <c r="D55" s="22" t="s">
        <v>70</v>
      </c>
      <c r="E55" s="22" t="s">
        <v>71</v>
      </c>
      <c r="F55" s="22"/>
    </row>
    <row r="56" spans="1:7" x14ac:dyDescent="0.25">
      <c r="B56" t="s">
        <v>72</v>
      </c>
      <c r="C56" t="s">
        <v>60</v>
      </c>
      <c r="D56" t="s">
        <v>55</v>
      </c>
      <c r="E56" t="s">
        <v>65</v>
      </c>
    </row>
    <row r="57" spans="1:7" x14ac:dyDescent="0.25">
      <c r="B57" t="s">
        <v>73</v>
      </c>
      <c r="C57" t="s">
        <v>57</v>
      </c>
      <c r="D57" t="s">
        <v>74</v>
      </c>
    </row>
    <row r="58" spans="1:7" x14ac:dyDescent="0.25">
      <c r="D58" t="s">
        <v>63</v>
      </c>
    </row>
    <row r="59" spans="1:7" x14ac:dyDescent="0.25">
      <c r="B59" s="21"/>
    </row>
    <row r="60" spans="1:7" x14ac:dyDescent="0.25">
      <c r="A60" t="s">
        <v>75</v>
      </c>
      <c r="B60" s="21"/>
    </row>
    <row r="61" spans="1:7" x14ac:dyDescent="0.25">
      <c r="A61" s="22" t="s">
        <v>76</v>
      </c>
      <c r="B61" s="23" t="s">
        <v>77</v>
      </c>
      <c r="C61" s="22" t="s">
        <v>78</v>
      </c>
      <c r="D61" s="22" t="s">
        <v>79</v>
      </c>
      <c r="E61" s="22"/>
      <c r="F61" s="28"/>
      <c r="G61" s="28"/>
    </row>
    <row r="62" spans="1:7" x14ac:dyDescent="0.25">
      <c r="A62" t="s">
        <v>55</v>
      </c>
      <c r="B62" s="21">
        <f>B46</f>
        <v>400000</v>
      </c>
      <c r="C62" s="24">
        <f>D46</f>
        <v>160</v>
      </c>
      <c r="D62" s="21">
        <f>B62/C62</f>
        <v>2500</v>
      </c>
      <c r="F62" s="28"/>
      <c r="G62" s="28"/>
    </row>
    <row r="63" spans="1:7" x14ac:dyDescent="0.25">
      <c r="A63" t="s">
        <v>57</v>
      </c>
      <c r="B63" s="21">
        <f t="shared" ref="B63:B66" si="1">B47</f>
        <v>1800000</v>
      </c>
      <c r="C63" s="24">
        <f t="shared" ref="C63:C66" si="2">D47</f>
        <v>30000</v>
      </c>
      <c r="D63" s="21">
        <f t="shared" ref="D63:D66" si="3">B63/C63</f>
        <v>60</v>
      </c>
      <c r="F63" s="28"/>
      <c r="G63" s="28"/>
    </row>
    <row r="64" spans="1:7" x14ac:dyDescent="0.25">
      <c r="A64" t="s">
        <v>59</v>
      </c>
      <c r="B64" s="21">
        <f t="shared" si="1"/>
        <v>600000</v>
      </c>
      <c r="C64" s="24">
        <f t="shared" si="2"/>
        <v>50</v>
      </c>
      <c r="D64" s="21">
        <f t="shared" si="3"/>
        <v>12000</v>
      </c>
      <c r="F64" s="28"/>
      <c r="G64" s="28"/>
    </row>
    <row r="65" spans="1:7" x14ac:dyDescent="0.25">
      <c r="A65" t="s">
        <v>61</v>
      </c>
      <c r="B65" s="21">
        <f t="shared" si="1"/>
        <v>1150000</v>
      </c>
      <c r="C65" s="24">
        <f t="shared" si="2"/>
        <v>10000</v>
      </c>
      <c r="D65" s="21">
        <f t="shared" si="3"/>
        <v>115</v>
      </c>
      <c r="F65" s="28"/>
      <c r="G65" s="28"/>
    </row>
    <row r="66" spans="1:7" x14ac:dyDescent="0.25">
      <c r="A66" s="22" t="s">
        <v>80</v>
      </c>
      <c r="B66" s="23">
        <f t="shared" si="1"/>
        <v>700000</v>
      </c>
      <c r="C66" s="27">
        <f t="shared" si="2"/>
        <v>800</v>
      </c>
      <c r="D66" s="23">
        <f t="shared" si="3"/>
        <v>875</v>
      </c>
      <c r="E66" s="22"/>
      <c r="F66" s="28"/>
      <c r="G66" s="28"/>
    </row>
    <row r="67" spans="1:7" x14ac:dyDescent="0.25">
      <c r="A67" t="s">
        <v>25</v>
      </c>
      <c r="B67" s="21">
        <f>SUM(B62:B66)</f>
        <v>4650000</v>
      </c>
      <c r="F67" s="28"/>
      <c r="G67" s="28"/>
    </row>
    <row r="69" spans="1:7" x14ac:dyDescent="0.25">
      <c r="A69" t="s">
        <v>81</v>
      </c>
    </row>
    <row r="71" spans="1:7" x14ac:dyDescent="0.25">
      <c r="A71" s="22" t="s">
        <v>82</v>
      </c>
      <c r="B71" s="22" t="str">
        <f>E45</f>
        <v>Tourster</v>
      </c>
      <c r="C71" s="22" t="str">
        <f>F45</f>
        <v>Speedster</v>
      </c>
    </row>
    <row r="72" spans="1:7" x14ac:dyDescent="0.25">
      <c r="A72" t="s">
        <v>83</v>
      </c>
      <c r="B72" s="21">
        <f>B28</f>
        <v>880000</v>
      </c>
      <c r="C72" s="21">
        <f>B29</f>
        <v>960000</v>
      </c>
    </row>
    <row r="73" spans="1:7" x14ac:dyDescent="0.25">
      <c r="A73" t="s">
        <v>84</v>
      </c>
      <c r="B73" s="21">
        <f>B13*D15</f>
        <v>1200000</v>
      </c>
      <c r="C73" s="21">
        <f>C13*D16</f>
        <v>1200000</v>
      </c>
    </row>
    <row r="74" spans="1:7" x14ac:dyDescent="0.25">
      <c r="A74" t="s">
        <v>11</v>
      </c>
      <c r="B74" s="21"/>
      <c r="C74" s="21"/>
    </row>
    <row r="75" spans="1:7" x14ac:dyDescent="0.25">
      <c r="A75" t="s">
        <v>85</v>
      </c>
      <c r="B75" s="21">
        <f>E46*D62</f>
        <v>150000</v>
      </c>
      <c r="C75" s="21">
        <f>F46*D62</f>
        <v>250000</v>
      </c>
    </row>
    <row r="76" spans="1:7" x14ac:dyDescent="0.25">
      <c r="A76" t="s">
        <v>86</v>
      </c>
      <c r="B76" s="21">
        <f t="shared" ref="B76:B79" si="4">E47*D63</f>
        <v>480000</v>
      </c>
      <c r="C76" s="21">
        <f t="shared" ref="C76:C79" si="5">F47*D63</f>
        <v>1320000</v>
      </c>
    </row>
    <row r="77" spans="1:7" x14ac:dyDescent="0.25">
      <c r="A77" t="s">
        <v>87</v>
      </c>
      <c r="B77" s="21">
        <f t="shared" si="4"/>
        <v>120000</v>
      </c>
      <c r="C77" s="21">
        <f t="shared" si="5"/>
        <v>480000</v>
      </c>
    </row>
    <row r="78" spans="1:7" x14ac:dyDescent="0.25">
      <c r="A78" t="s">
        <v>88</v>
      </c>
      <c r="B78" s="21">
        <f t="shared" si="4"/>
        <v>115000</v>
      </c>
      <c r="C78" s="21">
        <f t="shared" si="5"/>
        <v>1035000</v>
      </c>
    </row>
    <row r="79" spans="1:7" x14ac:dyDescent="0.25">
      <c r="A79" s="22" t="s">
        <v>89</v>
      </c>
      <c r="B79" s="23">
        <f t="shared" si="4"/>
        <v>525000</v>
      </c>
      <c r="C79" s="23">
        <f t="shared" si="5"/>
        <v>175000</v>
      </c>
      <c r="E79" s="21">
        <f>SUM(B75:B79)</f>
        <v>1390000</v>
      </c>
      <c r="F79" s="21">
        <f>SUM(C75:C79)</f>
        <v>3260000</v>
      </c>
    </row>
    <row r="80" spans="1:7" x14ac:dyDescent="0.25">
      <c r="A80" s="29" t="s">
        <v>90</v>
      </c>
      <c r="B80" s="21">
        <f>SUM(B72:B79)</f>
        <v>3470000</v>
      </c>
      <c r="C80" s="21">
        <f>SUM(C72:C79)</f>
        <v>5420000</v>
      </c>
    </row>
    <row r="81" spans="1:6" x14ac:dyDescent="0.25">
      <c r="E81" s="30">
        <f>E79/8000</f>
        <v>173.75</v>
      </c>
      <c r="F81" s="21">
        <f>F79/4000</f>
        <v>815</v>
      </c>
    </row>
    <row r="82" spans="1:6" x14ac:dyDescent="0.25">
      <c r="A82" t="s">
        <v>91</v>
      </c>
      <c r="B82" s="30">
        <f>B80/D15</f>
        <v>433.75</v>
      </c>
      <c r="C82" s="30">
        <f>C80/D16</f>
        <v>1355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" sqref="J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2" sqref="B2"/>
    </sheetView>
  </sheetViews>
  <sheetFormatPr baseColWidth="10" defaultRowHeight="12.75" x14ac:dyDescent="0.2"/>
  <cols>
    <col min="1" max="1" width="15.28515625" style="3" customWidth="1"/>
    <col min="2" max="256" width="9.140625" style="3" customWidth="1"/>
    <col min="257" max="16384" width="11.42578125" style="3"/>
  </cols>
  <sheetData>
    <row r="1" spans="1:9" x14ac:dyDescent="0.2">
      <c r="A1" s="1" t="s">
        <v>24</v>
      </c>
      <c r="B1" s="1"/>
      <c r="C1" s="1"/>
      <c r="D1" s="1"/>
      <c r="E1" s="1"/>
      <c r="F1" s="1"/>
      <c r="G1" s="1"/>
      <c r="H1" s="1"/>
      <c r="I1" s="2"/>
    </row>
    <row r="2" spans="1:9" x14ac:dyDescent="0.2">
      <c r="A2" s="4"/>
      <c r="B2" s="4"/>
      <c r="C2" s="4"/>
      <c r="D2" s="4"/>
      <c r="E2" s="4"/>
      <c r="F2" s="4"/>
      <c r="G2" s="4"/>
      <c r="H2" s="4"/>
    </row>
    <row r="3" spans="1:9" x14ac:dyDescent="0.2">
      <c r="A3" s="4" t="s">
        <v>4</v>
      </c>
      <c r="B3" s="4"/>
      <c r="C3" s="4"/>
      <c r="D3" s="4"/>
      <c r="E3" s="4"/>
      <c r="F3" s="4"/>
      <c r="G3" s="4"/>
      <c r="H3" s="4"/>
    </row>
    <row r="4" spans="1:9" x14ac:dyDescent="0.2">
      <c r="A4" s="4"/>
      <c r="B4" s="5" t="s">
        <v>5</v>
      </c>
      <c r="C4" s="5" t="s">
        <v>6</v>
      </c>
      <c r="D4" s="4"/>
      <c r="E4" s="4"/>
      <c r="F4" s="4"/>
      <c r="G4" s="4"/>
      <c r="H4" s="4"/>
    </row>
    <row r="5" spans="1:9" x14ac:dyDescent="0.2">
      <c r="A5" s="4" t="s">
        <v>7</v>
      </c>
      <c r="B5" s="6">
        <v>50000</v>
      </c>
      <c r="C5" s="6">
        <v>1000</v>
      </c>
      <c r="D5" s="4"/>
      <c r="E5" s="4"/>
      <c r="F5" s="4"/>
      <c r="G5" s="4"/>
      <c r="H5" s="4"/>
    </row>
    <row r="6" spans="1:9" x14ac:dyDescent="0.2">
      <c r="A6" s="4" t="s">
        <v>1</v>
      </c>
      <c r="B6" s="6">
        <v>300000</v>
      </c>
      <c r="C6" s="6">
        <v>20000</v>
      </c>
      <c r="D6" s="4"/>
      <c r="E6" s="4"/>
      <c r="F6" s="4"/>
      <c r="G6" s="4"/>
      <c r="H6" s="4"/>
    </row>
    <row r="7" spans="1:9" x14ac:dyDescent="0.2">
      <c r="A7" s="4" t="s">
        <v>0</v>
      </c>
      <c r="B7" s="6">
        <v>250000</v>
      </c>
      <c r="C7" s="6">
        <v>15000</v>
      </c>
      <c r="D7" s="4"/>
      <c r="E7" s="4"/>
      <c r="F7" s="4"/>
      <c r="G7" s="4"/>
      <c r="H7" s="4"/>
    </row>
    <row r="8" spans="1:9" x14ac:dyDescent="0.2">
      <c r="A8" s="4" t="s">
        <v>8</v>
      </c>
      <c r="B8" s="6">
        <v>1100</v>
      </c>
      <c r="C8" s="6">
        <v>70</v>
      </c>
      <c r="D8" s="4"/>
      <c r="E8" s="4"/>
      <c r="F8" s="4"/>
      <c r="G8" s="4"/>
      <c r="H8" s="4"/>
    </row>
    <row r="9" spans="1:9" x14ac:dyDescent="0.2">
      <c r="A9" s="4"/>
      <c r="B9" s="7"/>
      <c r="C9" s="7"/>
      <c r="D9" s="4"/>
      <c r="E9" s="4"/>
      <c r="F9" s="4"/>
      <c r="G9" s="4"/>
      <c r="H9" s="4"/>
    </row>
    <row r="10" spans="1:9" x14ac:dyDescent="0.2">
      <c r="A10" s="1" t="s">
        <v>2</v>
      </c>
      <c r="B10" s="1"/>
      <c r="C10" s="1"/>
      <c r="D10" s="1"/>
      <c r="E10" s="1"/>
      <c r="F10" s="1"/>
      <c r="G10" s="1"/>
      <c r="H10" s="1"/>
      <c r="I10" s="2"/>
    </row>
    <row r="11" spans="1:9" x14ac:dyDescent="0.2">
      <c r="A11" s="4" t="s">
        <v>9</v>
      </c>
      <c r="B11" s="8">
        <v>515</v>
      </c>
      <c r="C11" s="4"/>
      <c r="D11" s="4"/>
      <c r="E11" s="4"/>
      <c r="F11" s="4"/>
      <c r="G11" s="4"/>
      <c r="H11" s="4"/>
    </row>
    <row r="12" spans="1:9" x14ac:dyDescent="0.2">
      <c r="A12" s="4"/>
      <c r="B12" s="4"/>
      <c r="C12" s="4"/>
      <c r="D12" s="4"/>
      <c r="E12" s="4"/>
      <c r="F12" s="4"/>
      <c r="G12" s="4"/>
      <c r="H12" s="4"/>
    </row>
    <row r="13" spans="1:9" x14ac:dyDescent="0.2">
      <c r="A13" s="4" t="s">
        <v>10</v>
      </c>
      <c r="B13" s="4"/>
      <c r="C13" s="4"/>
      <c r="D13" s="4"/>
      <c r="E13" s="4"/>
      <c r="F13" s="4"/>
      <c r="G13" s="4"/>
      <c r="H13" s="4"/>
    </row>
    <row r="14" spans="1:9" x14ac:dyDescent="0.2">
      <c r="A14" s="4"/>
      <c r="B14" s="5" t="str">
        <f>B4</f>
        <v>ordre 1</v>
      </c>
      <c r="C14" s="5" t="str">
        <f>C4</f>
        <v>ordre 2</v>
      </c>
      <c r="D14" s="4"/>
      <c r="E14" s="4"/>
      <c r="F14" s="4"/>
      <c r="G14" s="4"/>
      <c r="H14" s="4"/>
    </row>
    <row r="15" spans="1:9" x14ac:dyDescent="0.2">
      <c r="A15" s="4" t="str">
        <f>A6</f>
        <v>Direkte material</v>
      </c>
      <c r="B15" s="9">
        <f>B6/B5</f>
        <v>6</v>
      </c>
      <c r="C15" s="9">
        <f>C6/C5</f>
        <v>20</v>
      </c>
      <c r="D15" s="4"/>
      <c r="E15" s="4"/>
      <c r="F15" s="4"/>
      <c r="G15" s="4"/>
      <c r="H15" s="4"/>
    </row>
    <row r="16" spans="1:9" x14ac:dyDescent="0.2">
      <c r="A16" s="4" t="str">
        <f>A7</f>
        <v>Direkte lønn</v>
      </c>
      <c r="B16" s="9">
        <f>B7/B5</f>
        <v>5</v>
      </c>
      <c r="C16" s="9">
        <f>C7/C5</f>
        <v>15</v>
      </c>
      <c r="D16" s="4"/>
      <c r="E16" s="4"/>
      <c r="F16" s="4"/>
      <c r="G16" s="4"/>
      <c r="H16" s="4"/>
    </row>
    <row r="17" spans="1:8" x14ac:dyDescent="0.2">
      <c r="A17" s="4" t="s">
        <v>11</v>
      </c>
      <c r="B17" s="9">
        <f>(B8*$B$11)/B5</f>
        <v>11.33</v>
      </c>
      <c r="C17" s="9">
        <f>(C8*$B$11)/C5</f>
        <v>36.049999999999997</v>
      </c>
      <c r="D17" s="4"/>
      <c r="E17" s="4"/>
      <c r="F17" s="4"/>
      <c r="G17" s="4"/>
      <c r="H17" s="4"/>
    </row>
    <row r="18" spans="1:8" x14ac:dyDescent="0.2">
      <c r="A18" s="4" t="s">
        <v>12</v>
      </c>
      <c r="B18" s="9">
        <f>SUM(B15:B17)</f>
        <v>22.33</v>
      </c>
      <c r="C18" s="9">
        <f>SUM(C15:C17)</f>
        <v>71.05</v>
      </c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1" t="s">
        <v>3</v>
      </c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 t="s">
        <v>13</v>
      </c>
      <c r="B22" s="5" t="s">
        <v>14</v>
      </c>
      <c r="C22" s="5" t="s">
        <v>15</v>
      </c>
      <c r="D22" s="5" t="s">
        <v>16</v>
      </c>
      <c r="E22" s="4"/>
      <c r="F22" s="4"/>
      <c r="G22" s="4"/>
      <c r="H22" s="4"/>
    </row>
    <row r="23" spans="1:8" x14ac:dyDescent="0.2">
      <c r="A23" s="4" t="s">
        <v>17</v>
      </c>
      <c r="B23" s="6">
        <v>3400000</v>
      </c>
      <c r="C23" s="6">
        <v>4000</v>
      </c>
      <c r="D23" s="10">
        <f>B23/C23</f>
        <v>850</v>
      </c>
      <c r="E23" s="4"/>
      <c r="F23" s="4"/>
      <c r="G23" s="4"/>
      <c r="H23" s="4"/>
    </row>
    <row r="24" spans="1:8" x14ac:dyDescent="0.2">
      <c r="A24" s="4" t="s">
        <v>18</v>
      </c>
      <c r="B24" s="6">
        <v>11440000</v>
      </c>
      <c r="C24" s="6">
        <v>10400</v>
      </c>
      <c r="D24" s="10">
        <f>B24/C24</f>
        <v>1100</v>
      </c>
      <c r="E24" s="4"/>
      <c r="F24" s="4"/>
      <c r="G24" s="4"/>
      <c r="H24" s="4"/>
    </row>
    <row r="25" spans="1:8" x14ac:dyDescent="0.2">
      <c r="A25" s="4" t="s">
        <v>19</v>
      </c>
      <c r="B25" s="6">
        <v>900000</v>
      </c>
      <c r="C25" s="6">
        <v>4500</v>
      </c>
      <c r="D25" s="10">
        <f>B25/C25</f>
        <v>200</v>
      </c>
      <c r="E25" s="4"/>
      <c r="F25" s="4"/>
      <c r="G25" s="4"/>
      <c r="H25" s="4"/>
    </row>
    <row r="26" spans="1:8" x14ac:dyDescent="0.2">
      <c r="A26" s="4" t="s">
        <v>20</v>
      </c>
      <c r="B26" s="6">
        <v>2500000</v>
      </c>
      <c r="C26" s="6">
        <v>500</v>
      </c>
      <c r="D26" s="10">
        <f>B26/C26</f>
        <v>5000</v>
      </c>
      <c r="E26" s="4"/>
      <c r="F26" s="4"/>
      <c r="G26" s="4"/>
      <c r="H26" s="4"/>
    </row>
    <row r="27" spans="1:8" x14ac:dyDescent="0.2">
      <c r="A27" s="4"/>
      <c r="B27" s="4"/>
      <c r="C27" s="4"/>
      <c r="D27" s="4"/>
      <c r="E27" s="4"/>
      <c r="F27" s="4"/>
      <c r="G27" s="4"/>
      <c r="H27" s="4"/>
    </row>
    <row r="28" spans="1:8" x14ac:dyDescent="0.2">
      <c r="A28" s="4"/>
      <c r="B28" s="5" t="str">
        <f>B4</f>
        <v>ordre 1</v>
      </c>
      <c r="C28" s="5" t="str">
        <f>C4</f>
        <v>ordre 2</v>
      </c>
      <c r="D28" s="5"/>
      <c r="E28" s="5" t="s">
        <v>21</v>
      </c>
      <c r="F28" s="4" t="s">
        <v>14</v>
      </c>
      <c r="G28" s="5" t="s">
        <v>22</v>
      </c>
      <c r="H28" s="4" t="s">
        <v>14</v>
      </c>
    </row>
    <row r="29" spans="1:8" x14ac:dyDescent="0.2">
      <c r="A29" s="11"/>
      <c r="B29" s="12" t="s">
        <v>15</v>
      </c>
      <c r="C29" s="12" t="s">
        <v>15</v>
      </c>
      <c r="D29" s="12" t="s">
        <v>16</v>
      </c>
      <c r="E29" s="12" t="str">
        <f>B4</f>
        <v>ordre 1</v>
      </c>
      <c r="F29" s="12" t="str">
        <f>C4</f>
        <v>ordre 2</v>
      </c>
      <c r="G29" s="12" t="str">
        <f>B4</f>
        <v>ordre 1</v>
      </c>
      <c r="H29" s="12" t="str">
        <f>C4</f>
        <v>ordre 2</v>
      </c>
    </row>
    <row r="30" spans="1:8" x14ac:dyDescent="0.2">
      <c r="A30" s="4" t="str">
        <f>A6</f>
        <v>Direkte material</v>
      </c>
      <c r="B30" s="4"/>
      <c r="C30" s="4"/>
      <c r="D30" s="4"/>
      <c r="E30" s="4"/>
      <c r="F30" s="4"/>
      <c r="G30" s="9">
        <f>B15</f>
        <v>6</v>
      </c>
      <c r="H30" s="9">
        <f>C15</f>
        <v>20</v>
      </c>
    </row>
    <row r="31" spans="1:8" x14ac:dyDescent="0.2">
      <c r="A31" s="4" t="str">
        <f>A7</f>
        <v>Direkte lønn</v>
      </c>
      <c r="B31" s="4"/>
      <c r="C31" s="4"/>
      <c r="D31" s="4"/>
      <c r="E31" s="4"/>
      <c r="F31" s="4"/>
      <c r="G31" s="9">
        <f>B16</f>
        <v>5</v>
      </c>
      <c r="H31" s="9">
        <f>C16</f>
        <v>15</v>
      </c>
    </row>
    <row r="32" spans="1:8" x14ac:dyDescent="0.2">
      <c r="A32" s="4" t="str">
        <f>A23</f>
        <v>material</v>
      </c>
      <c r="B32" s="7">
        <v>8</v>
      </c>
      <c r="C32" s="7">
        <v>20</v>
      </c>
      <c r="D32" s="10">
        <f>D23</f>
        <v>850</v>
      </c>
      <c r="E32" s="10">
        <f>B32*D32</f>
        <v>6800</v>
      </c>
      <c r="F32" s="10">
        <f>C32*D32</f>
        <v>17000</v>
      </c>
      <c r="G32" s="9">
        <f t="shared" ref="G32:H35" si="0">E32/B$5</f>
        <v>0.13600000000000001</v>
      </c>
      <c r="H32" s="9">
        <f t="shared" si="0"/>
        <v>17</v>
      </c>
    </row>
    <row r="33" spans="1:8" x14ac:dyDescent="0.2">
      <c r="A33" s="4" t="str">
        <f>A24</f>
        <v>maskin</v>
      </c>
      <c r="B33" s="7">
        <v>250</v>
      </c>
      <c r="C33" s="7">
        <v>24</v>
      </c>
      <c r="D33" s="10">
        <f>D24</f>
        <v>1100</v>
      </c>
      <c r="E33" s="10">
        <f>B33*D33</f>
        <v>275000</v>
      </c>
      <c r="F33" s="10">
        <f>C33*D33</f>
        <v>26400</v>
      </c>
      <c r="G33" s="9">
        <f t="shared" si="0"/>
        <v>5.5</v>
      </c>
      <c r="H33" s="9">
        <f t="shared" si="0"/>
        <v>26.4</v>
      </c>
    </row>
    <row r="34" spans="1:8" x14ac:dyDescent="0.2">
      <c r="A34" s="4" t="str">
        <f>A25</f>
        <v>kvalitetskontroll</v>
      </c>
      <c r="B34" s="7">
        <v>50</v>
      </c>
      <c r="C34" s="7">
        <v>10</v>
      </c>
      <c r="D34" s="10">
        <f>D25</f>
        <v>200</v>
      </c>
      <c r="E34" s="10">
        <f>B34*D34</f>
        <v>10000</v>
      </c>
      <c r="F34" s="10">
        <f>C34*D34</f>
        <v>2000</v>
      </c>
      <c r="G34" s="9">
        <f t="shared" si="0"/>
        <v>0.2</v>
      </c>
      <c r="H34" s="9">
        <f t="shared" si="0"/>
        <v>2</v>
      </c>
    </row>
    <row r="35" spans="1:8" x14ac:dyDescent="0.2">
      <c r="A35" s="11" t="str">
        <f>A26</f>
        <v>salg og service</v>
      </c>
      <c r="B35" s="13">
        <v>1</v>
      </c>
      <c r="C35" s="13">
        <v>3</v>
      </c>
      <c r="D35" s="14">
        <f>D26</f>
        <v>5000</v>
      </c>
      <c r="E35" s="14">
        <f>B35*D35</f>
        <v>5000</v>
      </c>
      <c r="F35" s="14">
        <f>C35*D35</f>
        <v>15000</v>
      </c>
      <c r="G35" s="15">
        <f t="shared" si="0"/>
        <v>0.1</v>
      </c>
      <c r="H35" s="15">
        <f t="shared" si="0"/>
        <v>15</v>
      </c>
    </row>
    <row r="36" spans="1:8" x14ac:dyDescent="0.2">
      <c r="A36" s="16" t="s">
        <v>23</v>
      </c>
      <c r="B36" s="16"/>
      <c r="C36" s="16"/>
      <c r="D36" s="16"/>
      <c r="E36" s="16"/>
      <c r="F36" s="16"/>
      <c r="G36" s="17">
        <f>SUM(G32:G35)</f>
        <v>5.9359999999999999</v>
      </c>
      <c r="H36" s="17">
        <f>SUM(H32:H35)</f>
        <v>60.4</v>
      </c>
    </row>
    <row r="37" spans="1:8" x14ac:dyDescent="0.2">
      <c r="A37" s="4" t="s">
        <v>12</v>
      </c>
      <c r="B37" s="4"/>
      <c r="C37" s="4"/>
      <c r="D37" s="4"/>
      <c r="E37" s="4"/>
      <c r="F37" s="4"/>
      <c r="G37" s="9">
        <f>SUM(G30:G35)</f>
        <v>16.936</v>
      </c>
      <c r="H37" s="9">
        <f>SUM(H30:H35)</f>
        <v>95.4</v>
      </c>
    </row>
    <row r="38" spans="1:8" x14ac:dyDescent="0.2">
      <c r="A38" s="4"/>
      <c r="B38" s="4"/>
      <c r="C38" s="4"/>
      <c r="D38" s="4"/>
      <c r="E38" s="4"/>
      <c r="F38" s="4"/>
      <c r="G38" s="4"/>
      <c r="H38" s="4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9.12</vt:lpstr>
      <vt:lpstr>9.16</vt:lpstr>
      <vt:lpstr>Oppg 1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IT-Tjenesten</dc:creator>
  <cp:lastModifiedBy>Helbæk Morten</cp:lastModifiedBy>
  <dcterms:created xsi:type="dcterms:W3CDTF">2008-07-05T15:00:40Z</dcterms:created>
  <dcterms:modified xsi:type="dcterms:W3CDTF">2015-09-16T12:43:03Z</dcterms:modified>
</cp:coreProperties>
</file>