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analey\Documents\Targets\Vulcan\"/>
    </mc:Choice>
  </mc:AlternateContent>
  <bookViews>
    <workbookView xWindow="480" yWindow="108" windowWidth="15600" windowHeight="11040"/>
  </bookViews>
  <sheets>
    <sheet name="Tale of the tape" sheetId="1" r:id="rId1"/>
    <sheet name="Summary P&amp;L - Adjusted" sheetId="2" r:id="rId2"/>
  </sheets>
  <externalReferences>
    <externalReference r:id="rId3"/>
  </externalReferences>
  <definedNames>
    <definedName name="__FDS_HYPERLINK_TOGGLE_STATE__" hidden="1">"ON"</definedName>
    <definedName name="__IntlFixup" hidden="1">TRUE</definedName>
    <definedName name="_1__FDSAUDITLINK__" localSheetId="1" hidden="1">{"fdsup://directions/FAT Viewer?action=UPDATE&amp;creator=factset&amp;DYN_ARGS=TRUE&amp;DOC_NAME=FAT:FQL_AUDITING_CLIENT_TEMPLATE.FAT&amp;display_string=Audit&amp;VAR:KEY=IDAJGTYTKN&amp;VAR:QUERY=UkdGX1BGRF9TVEsoUVRSLDAsLCwsVVNELCxOT0FVRElUKQ==&amp;WINDOW=FIRST_POPUP&amp;HEIGHT=450&amp;WIDTH=","450&amp;START_MAXIMIZED=FALSE&amp;VAR:CALENDAR=LOCAL&amp;VAR:SYMBOL=CAH&amp;VAR:INDEX=0"}</definedName>
    <definedName name="_1__FDSAUDITLINK__" hidden="1">{"fdsup://directions/FAT Viewer?action=UPDATE&amp;creator=factset&amp;DYN_ARGS=TRUE&amp;DOC_NAME=FAT:FQL_AUDITING_CLIENT_TEMPLATE.FAT&amp;display_string=Audit&amp;VAR:KEY=IDAJGTYTKN&amp;VAR:QUERY=UkdGX1BGRF9TVEsoUVRSLDAsLCwsVVNELCxOT0FVRElUKQ==&amp;WINDOW=FIRST_POPUP&amp;HEIGHT=450&amp;WIDTH=","450&amp;START_MAXIMIZED=FALSE&amp;VAR:CALENDAR=LOCAL&amp;VAR:SYMBOL=CAH&amp;VAR:INDEX=0"}</definedName>
    <definedName name="_10__FDSAUDITLINK__" localSheetId="1" hidden="1">{"fdsup://IBCentral/FAT Viewer?action=UPDATE&amp;creator=factset&amp;DOC_NAME=fat:reuters_semi_source_window.fat&amp;display_string=Audit&amp;DYN_ARGS=TRUE&amp;VAR:ID1=ALTH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0__FDSAUDITLINK__" hidden="1">{"fdsup://IBCentral/FAT Viewer?action=UPDATE&amp;creator=factset&amp;DOC_NAME=fat:reuters_semi_source_window.fat&amp;display_string=Audit&amp;DYN_ARGS=TRUE&amp;VAR:ID1=ALTH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00__FDSAUDITLINK__" localSheetId="1" hidden="1">{"fdsup://directions/FAT Viewer?action=UPDATE&amp;creator=factset&amp;DYN_ARGS=TRUE&amp;DOC_NAME=FAT:FQL_AUDITING_CLIENT_TEMPLATE.FAT&amp;display_string=Audit&amp;VAR:KEY=YZUPILUTCF&amp;VAR:QUERY=UkdGX0VOVFJQUl9WQUxfREFJTFkoOC8wOS8yMDEwLCwsLCwsJ0RJTCcpL0lDX0VTVElNQVRFKEVCSVREQV9FT","lVNRVJBVElPTixNRUFOX0VOVU1FUkFUSU9OLE5UTV9UV0FfRU5VTUVSQVRJT04sLDgvMDkvMjAxMCk=&amp;WINDOW=FIRST_POPUP&amp;HEIGHT=450&amp;WIDTH=450&amp;START_MAXIMIZED=FALSE&amp;VAR:CALENDAR=US&amp;VAR:SYMBOL=NUVA&amp;VAR:INDEX=0"}</definedName>
    <definedName name="_100__FDSAUDITLINK__" hidden="1">{"fdsup://directions/FAT Viewer?action=UPDATE&amp;creator=factset&amp;DYN_ARGS=TRUE&amp;DOC_NAME=FAT:FQL_AUDITING_CLIENT_TEMPLATE.FAT&amp;display_string=Audit&amp;VAR:KEY=YZUPILUTCF&amp;VAR:QUERY=UkdGX0VOVFJQUl9WQUxfREFJTFkoOC8wOS8yMDEwLCwsLCwsJ0RJTCcpL0lDX0VTVElNQVRFKEVCSVREQV9FT","lVNRVJBVElPTixNRUFOX0VOVU1FUkFUSU9OLE5UTV9UV0FfRU5VTUVSQVRJT04sLDgvMDkvMjAxMCk=&amp;WINDOW=FIRST_POPUP&amp;HEIGHT=450&amp;WIDTH=450&amp;START_MAXIMIZED=FALSE&amp;VAR:CALENDAR=US&amp;VAR:SYMBOL=NUVA&amp;VAR:INDEX=0"}</definedName>
    <definedName name="_1000__FDSAUDITLINK__" localSheetId="1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0__FDSAUDITLINK__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1__FDSAUDITLINK__" localSheetId="1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1__FDSAUDITLINK__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2__FDSAUDITLINK__" localSheetId="1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2__FDSAUDITLINK__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3__FDSAUDITLINK__" localSheetId="1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3__FDSAUDITLINK__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4__FDSAUDITLINK__" localSheetId="1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4__FDSAUDITLINK__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5__FDSAUDITLINK__" localSheetId="1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5__FDSAUDITLINK__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6__FDSAUDITLINK__" localSheetId="1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6__FDSAUDITLINK__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7__FDSAUDITLINK__" localSheetId="1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7__FDSAUDITLINK__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8__FDSAUDITLINK__" localSheetId="1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8__FDSAUDITLINK__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9__FDSAUDITLINK__" localSheetId="1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09__FDSAUDITLINK__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__FDSAUDITLINK__" localSheetId="1" hidden="1">{"fdsup://directions/FAT Viewer?action=UPDATE&amp;creator=factset&amp;DYN_ARGS=TRUE&amp;DOC_NAME=FAT:FQL_AUDITING_CLIENT_TEMPLATE.FAT&amp;display_string=Audit&amp;VAR:KEY=WTUPQXGJEX&amp;VAR:QUERY=UkdGX0VOVFJQUl9WQUxfREFJTFkoOC8wNi8yMDEwLCwsLCwsJ0RJTCcpL0lDX0VTVElNQVRFKEVCSVREQV9FT","lVNRVJBVElPTixNRUFOX0VOVU1FUkFUSU9OLE5UTV9UV0FfRU5VTUVSQVRJT04sLDgvMDYvMjAxMCk=&amp;WINDOW=FIRST_POPUP&amp;HEIGHT=450&amp;WIDTH=450&amp;START_MAXIMIZED=FALSE&amp;VAR:CALENDAR=US&amp;VAR:SYMBOL=NUVA&amp;VAR:INDEX=0"}</definedName>
    <definedName name="_101__FDSAUDITLINK__" hidden="1">{"fdsup://directions/FAT Viewer?action=UPDATE&amp;creator=factset&amp;DYN_ARGS=TRUE&amp;DOC_NAME=FAT:FQL_AUDITING_CLIENT_TEMPLATE.FAT&amp;display_string=Audit&amp;VAR:KEY=WTUPQXGJEX&amp;VAR:QUERY=UkdGX0VOVFJQUl9WQUxfREFJTFkoOC8wNi8yMDEwLCwsLCwsJ0RJTCcpL0lDX0VTVElNQVRFKEVCSVREQV9FT","lVNRVJBVElPTixNRUFOX0VOVU1FUkFUSU9OLE5UTV9UV0FfRU5VTUVSQVRJT04sLDgvMDYvMjAxMCk=&amp;WINDOW=FIRST_POPUP&amp;HEIGHT=450&amp;WIDTH=450&amp;START_MAXIMIZED=FALSE&amp;VAR:CALENDAR=US&amp;VAR:SYMBOL=NUVA&amp;VAR:INDEX=0"}</definedName>
    <definedName name="_1010__FDSAUDITLINK__" localSheetId="1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0__FDSAUDITLINK__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1__FDSAUDITLINK__" localSheetId="1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1__FDSAUDITLINK__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2__FDSAUDITLINK__" localSheetId="1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2__FDSAUDITLINK__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3__FDSAUDITLINK__" localSheetId="1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3__FDSAUDITLINK__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4__FDSAUDITLINK__" localSheetId="1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4__FDSAUDITLINK__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5__FDSAUDITLINK__" localSheetId="1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5__FDSAUDITLINK__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6__FDSAUDITLINK__" localSheetId="1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6__FDSAUDITLINK__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7__FDSAUDITLINK__" localSheetId="1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7__FDSAUDITLINK__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8__FDSAUDITLINK__" localSheetId="1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8__FDSAUDITLINK__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9__FDSAUDITLINK__" localSheetId="1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19__FDSAUDITLINK__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__FDSAUDITLINK__" localSheetId="1" hidden="1">{"fdsup://directions/FAT Viewer?action=UPDATE&amp;creator=factset&amp;DYN_ARGS=TRUE&amp;DOC_NAME=FAT:FQL_AUDITING_CLIENT_TEMPLATE.FAT&amp;display_string=Audit&amp;VAR:KEY=IROLEHSBAL&amp;VAR:QUERY=UkdGX0VOVFJQUl9WQUxfREFJTFkoOC8wNS8yMDEwLCwsLCwsJ0RJTCcpL0lDX0VTVElNQVRFKEVCSVREQV9FT","lVNRVJBVElPTixNRUFOX0VOVU1FUkFUSU9OLE5UTV9UV0FfRU5VTUVSQVRJT04sLDgvMDUvMjAxMCk=&amp;WINDOW=FIRST_POPUP&amp;HEIGHT=450&amp;WIDTH=450&amp;START_MAXIMIZED=FALSE&amp;VAR:CALENDAR=US&amp;VAR:SYMBOL=NUVA&amp;VAR:INDEX=0"}</definedName>
    <definedName name="_102__FDSAUDITLINK__" hidden="1">{"fdsup://directions/FAT Viewer?action=UPDATE&amp;creator=factset&amp;DYN_ARGS=TRUE&amp;DOC_NAME=FAT:FQL_AUDITING_CLIENT_TEMPLATE.FAT&amp;display_string=Audit&amp;VAR:KEY=IROLEHSBAL&amp;VAR:QUERY=UkdGX0VOVFJQUl9WQUxfREFJTFkoOC8wNS8yMDEwLCwsLCwsJ0RJTCcpL0lDX0VTVElNQVRFKEVCSVREQV9FT","lVNRVJBVElPTixNRUFOX0VOVU1FUkFUSU9OLE5UTV9UV0FfRU5VTUVSQVRJT04sLDgvMDUvMjAxMCk=&amp;WINDOW=FIRST_POPUP&amp;HEIGHT=450&amp;WIDTH=450&amp;START_MAXIMIZED=FALSE&amp;VAR:CALENDAR=US&amp;VAR:SYMBOL=NUVA&amp;VAR:INDEX=0"}</definedName>
    <definedName name="_1020__FDSAUDITLINK__" localSheetId="1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0__FDSAUDITLINK__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1__FDSAUDITLINK__" localSheetId="1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1__FDSAUDITLINK__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2__FDSAUDITLINK__" localSheetId="1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2__FDSAUDITLINK__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3__FDSAUDITLINK__" localSheetId="1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3__FDSAUDITLINK__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4__FDSAUDITLINK__" localSheetId="1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4__FDSAUDITLINK__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5__FDSAUDITLINK__" localSheetId="1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5__FDSAUDITLINK__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6__FDSAUDITLINK__" localSheetId="1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6__FDSAUDITLINK__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7__FDSAUDITLINK__" localSheetId="1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7__FDSAUDITLINK__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8__FDSAUDITLINK__" localSheetId="1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8__FDSAUDITLINK__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9__FDSAUDITLINK__" localSheetId="1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29__FDSAUDITLINK__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__FDSAUDITLINK__" localSheetId="1" hidden="1">{"fdsup://directions/FAT Viewer?action=UPDATE&amp;creator=factset&amp;DYN_ARGS=TRUE&amp;DOC_NAME=FAT:FQL_AUDITING_CLIENT_TEMPLATE.FAT&amp;display_string=Audit&amp;VAR:KEY=CBMFADWXKV&amp;VAR:QUERY=UkdGX0VOVFJQUl9WQUxfREFJTFkoOC8wNC8yMDEwLCwsLCwsJ0RJTCcpL0lDX0VTVElNQVRFKEVCSVREQV9FT","lVNRVJBVElPTixNRUFOX0VOVU1FUkFUSU9OLE5UTV9UV0FfRU5VTUVSQVRJT04sLDgvMDQvMjAxMCk=&amp;WINDOW=FIRST_POPUP&amp;HEIGHT=450&amp;WIDTH=450&amp;START_MAXIMIZED=FALSE&amp;VAR:CALENDAR=US&amp;VAR:SYMBOL=NUVA&amp;VAR:INDEX=0"}</definedName>
    <definedName name="_103__FDSAUDITLINK__" hidden="1">{"fdsup://directions/FAT Viewer?action=UPDATE&amp;creator=factset&amp;DYN_ARGS=TRUE&amp;DOC_NAME=FAT:FQL_AUDITING_CLIENT_TEMPLATE.FAT&amp;display_string=Audit&amp;VAR:KEY=CBMFADWXKV&amp;VAR:QUERY=UkdGX0VOVFJQUl9WQUxfREFJTFkoOC8wNC8yMDEwLCwsLCwsJ0RJTCcpL0lDX0VTVElNQVRFKEVCSVREQV9FT","lVNRVJBVElPTixNRUFOX0VOVU1FUkFUSU9OLE5UTV9UV0FfRU5VTUVSQVRJT04sLDgvMDQvMjAxMCk=&amp;WINDOW=FIRST_POPUP&amp;HEIGHT=450&amp;WIDTH=450&amp;START_MAXIMIZED=FALSE&amp;VAR:CALENDAR=US&amp;VAR:SYMBOL=NUVA&amp;VAR:INDEX=0"}</definedName>
    <definedName name="_1030__FDSAUDITLINK__" localSheetId="1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0__FDSAUDITLINK__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1__FDSAUDITLINK__" localSheetId="1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1__FDSAUDITLINK__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2__FDSAUDITLINK__" localSheetId="1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2__FDSAUDITLINK__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3__FDSAUDITLINK__" localSheetId="1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3__FDSAUDITLINK__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4__FDSAUDITLINK__" localSheetId="1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4__FDSAUDITLINK__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5__FDSAUDITLINK__" localSheetId="1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5__FDSAUDITLINK__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6__FDSAUDITLINK__" localSheetId="1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6__FDSAUDITLINK__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7__FDSAUDITLINK__" localSheetId="1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7__FDSAUDITLINK__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8__FDSAUDITLINK__" localSheetId="1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8__FDSAUDITLINK__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9__FDSAUDITLINK__" localSheetId="1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39__FDSAUDITLINK__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__FDSAUDITLINK__" localSheetId="1" hidden="1">{"fdsup://directions/FAT Viewer?action=UPDATE&amp;creator=factset&amp;DYN_ARGS=TRUE&amp;DOC_NAME=FAT:FQL_AUDITING_CLIENT_TEMPLATE.FAT&amp;display_string=Audit&amp;VAR:KEY=OVOFAZKDQJ&amp;VAR:QUERY=UkdGX0VOVFJQUl9WQUxfREFJTFkoOC8wMy8yMDEwLCwsLCwsJ0RJTCcpL0lDX0VTVElNQVRFKEVCSVREQV9FT","lVNRVJBVElPTixNRUFOX0VOVU1FUkFUSU9OLE5UTV9UV0FfRU5VTUVSQVRJT04sLDgvMDMvMjAxMCk=&amp;WINDOW=FIRST_POPUP&amp;HEIGHT=450&amp;WIDTH=450&amp;START_MAXIMIZED=FALSE&amp;VAR:CALENDAR=US&amp;VAR:SYMBOL=NUVA&amp;VAR:INDEX=0"}</definedName>
    <definedName name="_104__FDSAUDITLINK__" hidden="1">{"fdsup://directions/FAT Viewer?action=UPDATE&amp;creator=factset&amp;DYN_ARGS=TRUE&amp;DOC_NAME=FAT:FQL_AUDITING_CLIENT_TEMPLATE.FAT&amp;display_string=Audit&amp;VAR:KEY=OVOFAZKDQJ&amp;VAR:QUERY=UkdGX0VOVFJQUl9WQUxfREFJTFkoOC8wMy8yMDEwLCwsLCwsJ0RJTCcpL0lDX0VTVElNQVRFKEVCSVREQV9FT","lVNRVJBVElPTixNRUFOX0VOVU1FUkFUSU9OLE5UTV9UV0FfRU5VTUVSQVRJT04sLDgvMDMvMjAxMCk=&amp;WINDOW=FIRST_POPUP&amp;HEIGHT=450&amp;WIDTH=450&amp;START_MAXIMIZED=FALSE&amp;VAR:CALENDAR=US&amp;VAR:SYMBOL=NUVA&amp;VAR:INDEX=0"}</definedName>
    <definedName name="_1040__FDSAUDITLINK__" localSheetId="1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0__FDSAUDITLINK__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1__FDSAUDITLINK__" localSheetId="1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1__FDSAUDITLINK__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2__FDSAUDITLINK__" localSheetId="1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2__FDSAUDITLINK__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3__FDSAUDITLINK__" localSheetId="1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3__FDSAUDITLINK__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4__FDSAUDITLINK__" localSheetId="1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4__FDSAUDITLINK__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5__FDSAUDITLINK__" localSheetId="1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5__FDSAUDITLINK__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6__FDSAUDITLINK__" localSheetId="1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6__FDSAUDITLINK__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7__FDSAUDITLINK__" localSheetId="1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7__FDSAUDITLINK__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8__FDSAUDITLINK__" localSheetId="1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8__FDSAUDITLINK__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9__FDSAUDITLINK__" localSheetId="1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49__FDSAUDITLINK__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__FDSAUDITLINK__" localSheetId="1" hidden="1">{"fdsup://directions/FAT Viewer?action=UPDATE&amp;creator=factset&amp;DYN_ARGS=TRUE&amp;DOC_NAME=FAT:FQL_AUDITING_CLIENT_TEMPLATE.FAT&amp;display_string=Audit&amp;VAR:KEY=SBWPGDSBOF&amp;VAR:QUERY=UkdGX0VOVFJQUl9WQUxfREFJTFkoOC8wMi8yMDEwLCwsLCwsJ0RJTCcpL0lDX0VTVElNQVRFKEVCSVREQV9FT","lVNRVJBVElPTixNRUFOX0VOVU1FUkFUSU9OLE5UTV9UV0FfRU5VTUVSQVRJT04sLDgvMDIvMjAxMCk=&amp;WINDOW=FIRST_POPUP&amp;HEIGHT=450&amp;WIDTH=450&amp;START_MAXIMIZED=FALSE&amp;VAR:CALENDAR=US&amp;VAR:SYMBOL=NUVA&amp;VAR:INDEX=0"}</definedName>
    <definedName name="_105__FDSAUDITLINK__" hidden="1">{"fdsup://directions/FAT Viewer?action=UPDATE&amp;creator=factset&amp;DYN_ARGS=TRUE&amp;DOC_NAME=FAT:FQL_AUDITING_CLIENT_TEMPLATE.FAT&amp;display_string=Audit&amp;VAR:KEY=SBWPGDSBOF&amp;VAR:QUERY=UkdGX0VOVFJQUl9WQUxfREFJTFkoOC8wMi8yMDEwLCwsLCwsJ0RJTCcpL0lDX0VTVElNQVRFKEVCSVREQV9FT","lVNRVJBVElPTixNRUFOX0VOVU1FUkFUSU9OLE5UTV9UV0FfRU5VTUVSQVRJT04sLDgvMDIvMjAxMCk=&amp;WINDOW=FIRST_POPUP&amp;HEIGHT=450&amp;WIDTH=450&amp;START_MAXIMIZED=FALSE&amp;VAR:CALENDAR=US&amp;VAR:SYMBOL=NUVA&amp;VAR:INDEX=0"}</definedName>
    <definedName name="_1050__FDSAUDITLINK__" localSheetId="1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0__FDSAUDITLINK__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1__FDSAUDITLINK__" localSheetId="1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1__FDSAUDITLINK__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2__FDSAUDITLINK__" localSheetId="1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2__FDSAUDITLINK__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3__FDSAUDITLINK__" localSheetId="1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3__FDSAUDITLINK__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4__FDSAUDITLINK__" localSheetId="1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4__FDSAUDITLINK__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5__FDSAUDITLINK__" localSheetId="1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5__FDSAUDITLINK__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6__FDSAUDITLINK__" localSheetId="1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6__FDSAUDITLINK__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7__FDSAUDITLINK__" localSheetId="1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7__FDSAUDITLINK__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8__FDSAUDITLINK__" localSheetId="1" hidden="1">{"fdsup://IBCentral/FAT Viewer?action=UPDATE&amp;creator=factset&amp;DOC_NAME=fat:reuters_qtrly_source_window.fat&amp;display_string=Audit&amp;DYN_ARGS=TRUE&amp;VAR:ID1=00438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8__FDSAUDITLINK__" hidden="1">{"fdsup://IBCentral/FAT Viewer?action=UPDATE&amp;creator=factset&amp;DOC_NAME=fat:reuters_qtrly_source_window.fat&amp;display_string=Audit&amp;DYN_ARGS=TRUE&amp;VAR:ID1=00438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9__FDSAUDITLINK__" localSheetId="1" hidden="1">{"fdsup://IBCentral/FAT Viewer?action=UPDATE&amp;creator=factset&amp;DOC_NAME=fat:reuters_qtrly_source_window.fat&amp;display_string=Audit&amp;DYN_ARGS=TRUE&amp;VAR:ID1=00438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59__FDSAUDITLINK__" hidden="1">{"fdsup://IBCentral/FAT Viewer?action=UPDATE&amp;creator=factset&amp;DOC_NAME=fat:reuters_qtrly_source_window.fat&amp;display_string=Audit&amp;DYN_ARGS=TRUE&amp;VAR:ID1=00438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__FDSAUDITLINK__" localSheetId="1" hidden="1">{"fdsup://directions/FAT Viewer?action=UPDATE&amp;creator=factset&amp;DYN_ARGS=TRUE&amp;DOC_NAME=FAT:FQL_AUDITING_CLIENT_TEMPLATE.FAT&amp;display_string=Audit&amp;VAR:KEY=MBMZKBUHEN&amp;VAR:QUERY=UkdGX0VOVFJQUl9WQUxfREFJTFkoNy8zMC8yMDEwLCwsLCwsJ0RJTCcpL0lDX0VTVElNQVRFKEVCSVREQV9FT","lVNRVJBVElPTixNRUFOX0VOVU1FUkFUSU9OLE5UTV9UV0FfRU5VTUVSQVRJT04sLDcvMzAvMjAxMCk=&amp;WINDOW=FIRST_POPUP&amp;HEIGHT=450&amp;WIDTH=450&amp;START_MAXIMIZED=FALSE&amp;VAR:CALENDAR=US&amp;VAR:SYMBOL=NUVA&amp;VAR:INDEX=0"}</definedName>
    <definedName name="_106__FDSAUDITLINK__" hidden="1">{"fdsup://directions/FAT Viewer?action=UPDATE&amp;creator=factset&amp;DYN_ARGS=TRUE&amp;DOC_NAME=FAT:FQL_AUDITING_CLIENT_TEMPLATE.FAT&amp;display_string=Audit&amp;VAR:KEY=MBMZKBUHEN&amp;VAR:QUERY=UkdGX0VOVFJQUl9WQUxfREFJTFkoNy8zMC8yMDEwLCwsLCwsJ0RJTCcpL0lDX0VTVElNQVRFKEVCSVREQV9FT","lVNRVJBVElPTixNRUFOX0VOVU1FUkFUSU9OLE5UTV9UV0FfRU5VTUVSQVRJT04sLDcvMzAvMjAxMCk=&amp;WINDOW=FIRST_POPUP&amp;HEIGHT=450&amp;WIDTH=450&amp;START_MAXIMIZED=FALSE&amp;VAR:CALENDAR=US&amp;VAR:SYMBOL=NUVA&amp;VAR:INDEX=0"}</definedName>
    <definedName name="_1060__FDSAUDITLINK__" localSheetId="1" hidden="1">{"fdsup://IBCentral/FAT Viewer?action=UPDATE&amp;creator=factset&amp;DOC_NAME=fat:reuters_qtrly_source_window.fat&amp;display_string=Audit&amp;DYN_ARGS=TRUE&amp;VAR:ID1=00438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0__FDSAUDITLINK__" hidden="1">{"fdsup://IBCentral/FAT Viewer?action=UPDATE&amp;creator=factset&amp;DOC_NAME=fat:reuters_qtrly_source_window.fat&amp;display_string=Audit&amp;DYN_ARGS=TRUE&amp;VAR:ID1=00438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1__FDSAUDITLINK__" localSheetId="1" hidden="1">{"fdsup://IBCentral/FAT Viewer?action=UPDATE&amp;creator=factset&amp;DOC_NAME=fat:reuters_qtrly_source_window.fat&amp;display_string=Audit&amp;DYN_ARGS=TRUE&amp;VAR:ID1=00438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1__FDSAUDITLINK__" hidden="1">{"fdsup://IBCentral/FAT Viewer?action=UPDATE&amp;creator=factset&amp;DOC_NAME=fat:reuters_qtrly_source_window.fat&amp;display_string=Audit&amp;DYN_ARGS=TRUE&amp;VAR:ID1=00438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2__FDSAUDITLINK__" localSheetId="1" hidden="1">{"fdsup://IBCentral/FAT Viewer?action=UPDATE&amp;creator=factset&amp;DOC_NAME=fat:reuters_qtrly_source_window.fat&amp;display_string=Audit&amp;DYN_ARGS=TRUE&amp;VAR:ID1=00438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2__FDSAUDITLINK__" hidden="1">{"fdsup://IBCentral/FAT Viewer?action=UPDATE&amp;creator=factset&amp;DOC_NAME=fat:reuters_qtrly_source_window.fat&amp;display_string=Audit&amp;DYN_ARGS=TRUE&amp;VAR:ID1=00438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3__FDSAUDITLINK__" localSheetId="1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3__FDSAUDITLINK__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4__FDSAUDITLINK__" localSheetId="1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4__FDSAUDITLINK__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5__FDSAUDITLINK__" localSheetId="1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5__FDSAUDITLINK__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6__FDSAUDITLINK__" localSheetId="1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6__FDSAUDITLINK__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7__FDSAUDITLINK__" localSheetId="1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7__FDSAUDITLINK__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8__FDSAUDITLINK__" localSheetId="1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8__FDSAUDITLINK__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9__FDSAUDITLINK__" localSheetId="1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69__FDSAUDITLINK__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__FDSAUDITLINK__" localSheetId="1" hidden="1">{"fdsup://directions/FAT Viewer?action=UPDATE&amp;creator=factset&amp;DYN_ARGS=TRUE&amp;DOC_NAME=FAT:FQL_AUDITING_CLIENT_TEMPLATE.FAT&amp;display_string=Audit&amp;VAR:KEY=MZIPAXMZAN&amp;VAR:QUERY=UkdGX0VOVFJQUl9WQUxfREFJTFkoNy8yOS8yMDEwLCwsLCwsJ0RJTCcpL0lDX0VTVElNQVRFKEVCSVREQV9FT","lVNRVJBVElPTixNRUFOX0VOVU1FUkFUSU9OLE5UTV9UV0FfRU5VTUVSQVRJT04sLDcvMjkvMjAxMCk=&amp;WINDOW=FIRST_POPUP&amp;HEIGHT=450&amp;WIDTH=450&amp;START_MAXIMIZED=FALSE&amp;VAR:CALENDAR=US&amp;VAR:SYMBOL=NUVA&amp;VAR:INDEX=0"}</definedName>
    <definedName name="_107__FDSAUDITLINK__" hidden="1">{"fdsup://directions/FAT Viewer?action=UPDATE&amp;creator=factset&amp;DYN_ARGS=TRUE&amp;DOC_NAME=FAT:FQL_AUDITING_CLIENT_TEMPLATE.FAT&amp;display_string=Audit&amp;VAR:KEY=MZIPAXMZAN&amp;VAR:QUERY=UkdGX0VOVFJQUl9WQUxfREFJTFkoNy8yOS8yMDEwLCwsLCwsJ0RJTCcpL0lDX0VTVElNQVRFKEVCSVREQV9FT","lVNRVJBVElPTixNRUFOX0VOVU1FUkFUSU9OLE5UTV9UV0FfRU5VTUVSQVRJT04sLDcvMjkvMjAxMCk=&amp;WINDOW=FIRST_POPUP&amp;HEIGHT=450&amp;WIDTH=450&amp;START_MAXIMIZED=FALSE&amp;VAR:CALENDAR=US&amp;VAR:SYMBOL=NUVA&amp;VAR:INDEX=0"}</definedName>
    <definedName name="_1070__FDSAUDITLINK__" localSheetId="1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0__FDSAUDITLINK__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1__FDSAUDITLINK__" localSheetId="1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1__FDSAUDITLINK__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2__FDSAUDITLINK__" localSheetId="1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2__FDSAUDITLINK__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3__FDSAUDITLINK__" localSheetId="1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3__FDSAUDITLINK__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4__FDSAUDITLINK__" localSheetId="1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4__FDSAUDITLINK__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5__FDSAUDITLINK__" localSheetId="1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5__FDSAUDITLINK__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6__FDSAUDITLINK__" localSheetId="1" hidden="1">{"fdsup://IBCentral/FAT Viewer?action=UPDATE&amp;creator=factset&amp;DOC_NAME=fat:reuters_qtrly_source_window.fat&amp;display_string=Audit&amp;DYN_ARGS=TRUE&amp;VAR:ID1=00438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6__FDSAUDITLINK__" hidden="1">{"fdsup://IBCentral/FAT Viewer?action=UPDATE&amp;creator=factset&amp;DOC_NAME=fat:reuters_qtrly_source_window.fat&amp;display_string=Audit&amp;DYN_ARGS=TRUE&amp;VAR:ID1=00438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7__FDSAUDITLINK__" localSheetId="1" hidden="1">{"fdsup://IBCentral/FAT Viewer?action=UPDATE&amp;creator=factset&amp;DOC_NAME=fat:reuters_qtrly_source_window.fat&amp;display_string=Audit&amp;DYN_ARGS=TRUE&amp;VAR:ID1=00438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7__FDSAUDITLINK__" hidden="1">{"fdsup://IBCentral/FAT Viewer?action=UPDATE&amp;creator=factset&amp;DOC_NAME=fat:reuters_qtrly_source_window.fat&amp;display_string=Audit&amp;DYN_ARGS=TRUE&amp;VAR:ID1=00438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8__FDSAUDITLINK__" localSheetId="1" hidden="1">{"fdsup://IBCentral/FAT Viewer?action=UPDATE&amp;creator=factset&amp;DOC_NAME=fat:reuters_qtrly_source_window.fat&amp;display_string=Audit&amp;DYN_ARGS=TRUE&amp;VAR:ID1=00438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8__FDSAUDITLINK__" hidden="1">{"fdsup://IBCentral/FAT Viewer?action=UPDATE&amp;creator=factset&amp;DOC_NAME=fat:reuters_qtrly_source_window.fat&amp;display_string=Audit&amp;DYN_ARGS=TRUE&amp;VAR:ID1=00438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9__FDSAUDITLINK__" localSheetId="1" hidden="1">{"fdsup://IBCentral/FAT Viewer?action=UPDATE&amp;creator=factset&amp;DOC_NAME=fat:reuters_qtrly_source_window.fat&amp;display_string=Audit&amp;DYN_ARGS=TRUE&amp;VAR:ID1=00438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79__FDSAUDITLINK__" hidden="1">{"fdsup://IBCentral/FAT Viewer?action=UPDATE&amp;creator=factset&amp;DOC_NAME=fat:reuters_qtrly_source_window.fat&amp;display_string=Audit&amp;DYN_ARGS=TRUE&amp;VAR:ID1=00438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__FDSAUDITLINK__" localSheetId="1" hidden="1">{"fdsup://directions/FAT Viewer?action=UPDATE&amp;creator=factset&amp;DYN_ARGS=TRUE&amp;DOC_NAME=FAT:FQL_AUDITING_CLIENT_TEMPLATE.FAT&amp;display_string=Audit&amp;VAR:KEY=ATSBYBSHCF&amp;VAR:QUERY=UkdGX0VOVFJQUl9WQUxfREFJTFkoNy8yOC8yMDEwLCwsLCwsJ0RJTCcpL0lDX0VTVElNQVRFKEVCSVREQV9FT","lVNRVJBVElPTixNRUFOX0VOVU1FUkFUSU9OLE5UTV9UV0FfRU5VTUVSQVRJT04sLDcvMjgvMjAxMCk=&amp;WINDOW=FIRST_POPUP&amp;HEIGHT=450&amp;WIDTH=450&amp;START_MAXIMIZED=FALSE&amp;VAR:CALENDAR=US&amp;VAR:SYMBOL=NUVA&amp;VAR:INDEX=0"}</definedName>
    <definedName name="_108__FDSAUDITLINK__" hidden="1">{"fdsup://directions/FAT Viewer?action=UPDATE&amp;creator=factset&amp;DYN_ARGS=TRUE&amp;DOC_NAME=FAT:FQL_AUDITING_CLIENT_TEMPLATE.FAT&amp;display_string=Audit&amp;VAR:KEY=ATSBYBSHCF&amp;VAR:QUERY=UkdGX0VOVFJQUl9WQUxfREFJTFkoNy8yOC8yMDEwLCwsLCwsJ0RJTCcpL0lDX0VTVElNQVRFKEVCSVREQV9FT","lVNRVJBVElPTixNRUFOX0VOVU1FUkFUSU9OLE5UTV9UV0FfRU5VTUVSQVRJT04sLDcvMjgvMjAxMCk=&amp;WINDOW=FIRST_POPUP&amp;HEIGHT=450&amp;WIDTH=450&amp;START_MAXIMIZED=FALSE&amp;VAR:CALENDAR=US&amp;VAR:SYMBOL=NUVA&amp;VAR:INDEX=0"}</definedName>
    <definedName name="_1080__FDSAUDITLINK__" localSheetId="1" hidden="1">{"fdsup://IBCentral/FAT Viewer?action=UPDATE&amp;creator=factset&amp;DOC_NAME=fat:reuters_qtrly_source_window.fat&amp;display_string=Audit&amp;DYN_ARGS=TRUE&amp;VAR:ID1=00438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0__FDSAUDITLINK__" hidden="1">{"fdsup://IBCentral/FAT Viewer?action=UPDATE&amp;creator=factset&amp;DOC_NAME=fat:reuters_qtrly_source_window.fat&amp;display_string=Audit&amp;DYN_ARGS=TRUE&amp;VAR:ID1=00438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1__FDSAUDITLINK__" localSheetId="1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1__FDSAUDITLINK__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2__FDSAUDITLINK__" localSheetId="1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2__FDSAUDITLINK__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3__FDSAUDITLINK__" localSheetId="1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3__FDSAUDITLINK__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4__FDSAUDITLINK__" localSheetId="1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4__FDSAUDITLINK__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5__FDSAUDITLINK__" localSheetId="1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5__FDSAUDITLINK__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6__FDSAUDITLINK__" localSheetId="1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6__FDSAUDITLINK__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7__FDSAUDITLINK__" localSheetId="1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7__FDSAUDITLINK__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8__FDSAUDITLINK__" localSheetId="1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8__FDSAUDITLINK__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9__FDSAUDITLINK__" localSheetId="1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89__FDSAUDITLINK__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__FDSAUDITLINK__" localSheetId="1" hidden="1">{"fdsup://directions/FAT Viewer?action=UPDATE&amp;creator=factset&amp;DYN_ARGS=TRUE&amp;DOC_NAME=FAT:FQL_AUDITING_CLIENT_TEMPLATE.FAT&amp;display_string=Audit&amp;VAR:KEY=CLEDEPEVCJ&amp;VAR:QUERY=UkdGX0VOVFJQUl9WQUxfREFJTFkoNy8yNy8yMDEwLCwsLCwsJ0RJTCcpL0lDX0VTVElNQVRFKEVCSVREQV9FT","lVNRVJBVElPTixNRUFOX0VOVU1FUkFUSU9OLE5UTV9UV0FfRU5VTUVSQVRJT04sLDcvMjcvMjAxMCk=&amp;WINDOW=FIRST_POPUP&amp;HEIGHT=450&amp;WIDTH=450&amp;START_MAXIMIZED=FALSE&amp;VAR:CALENDAR=US&amp;VAR:SYMBOL=NUVA&amp;VAR:INDEX=0"}</definedName>
    <definedName name="_109__FDSAUDITLINK__" hidden="1">{"fdsup://directions/FAT Viewer?action=UPDATE&amp;creator=factset&amp;DYN_ARGS=TRUE&amp;DOC_NAME=FAT:FQL_AUDITING_CLIENT_TEMPLATE.FAT&amp;display_string=Audit&amp;VAR:KEY=CLEDEPEVCJ&amp;VAR:QUERY=UkdGX0VOVFJQUl9WQUxfREFJTFkoNy8yNy8yMDEwLCwsLCwsJ0RJTCcpL0lDX0VTVElNQVRFKEVCSVREQV9FT","lVNRVJBVElPTixNRUFOX0VOVU1FUkFUSU9OLE5UTV9UV0FfRU5VTUVSQVRJT04sLDcvMjcvMjAxMCk=&amp;WINDOW=FIRST_POPUP&amp;HEIGHT=450&amp;WIDTH=450&amp;START_MAXIMIZED=FALSE&amp;VAR:CALENDAR=US&amp;VAR:SYMBOL=NUVA&amp;VAR:INDEX=0"}</definedName>
    <definedName name="_1090__FDSAUDITLINK__" localSheetId="1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0__FDSAUDITLINK__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1__FDSAUDITLINK__" localSheetId="1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1__FDSAUDITLINK__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2__FDSAUDITLINK__" localSheetId="1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2__FDSAUDITLINK__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3__FDSAUDITLINK__" localSheetId="1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3__FDSAUDITLINK__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4__FDSAUDITLINK__" localSheetId="1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4__FDSAUDITLINK__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5__FDSAUDITLINK__" localSheetId="1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5__FDSAUDITLINK__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6__FDSAUDITLINK__" localSheetId="1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6__FDSAUDITLINK__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7__FDSAUDITLINK__" localSheetId="1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7__FDSAUDITLINK__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8__FDSAUDITLINK__" localSheetId="1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8__FDSAUDITLINK__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9__FDSAUDITLINK__" localSheetId="1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099__FDSAUDITLINK__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__FDSAUDITLINK__" localSheetId="1" hidden="1">{"fdsup://IBCentral/FAT Viewer?action=UPDATE&amp;creator=factset&amp;DOC_NAME=fat:reuters_semi_source_window.fat&amp;display_string=Audit&amp;DYN_ARGS=TRUE&amp;VAR:ID1=SVNT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__FDSAUDITLINK__" hidden="1">{"fdsup://IBCentral/FAT Viewer?action=UPDATE&amp;creator=factset&amp;DOC_NAME=fat:reuters_semi_source_window.fat&amp;display_string=Audit&amp;DYN_ARGS=TRUE&amp;VAR:ID1=SVNT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0__FDSAUDITLINK__" localSheetId="1" hidden="1">{"fdsup://directions/FAT Viewer?action=UPDATE&amp;creator=factset&amp;DYN_ARGS=TRUE&amp;DOC_NAME=FAT:FQL_AUDITING_CLIENT_TEMPLATE.FAT&amp;display_string=Audit&amp;VAR:KEY=YFGRADUVCD&amp;VAR:QUERY=UkdGX0VOVFJQUl9WQUxfREFJTFkoNy8yNi8yMDEwLCwsLCwsJ0RJTCcpL0lDX0VTVElNQVRFKEVCSVREQV9FT","lVNRVJBVElPTixNRUFOX0VOVU1FUkFUSU9OLE5UTV9UV0FfRU5VTUVSQVRJT04sLDcvMjYvMjAxMCk=&amp;WINDOW=FIRST_POPUP&amp;HEIGHT=450&amp;WIDTH=450&amp;START_MAXIMIZED=FALSE&amp;VAR:CALENDAR=US&amp;VAR:SYMBOL=NUVA&amp;VAR:INDEX=0"}</definedName>
    <definedName name="_110__FDSAUDITLINK__" hidden="1">{"fdsup://directions/FAT Viewer?action=UPDATE&amp;creator=factset&amp;DYN_ARGS=TRUE&amp;DOC_NAME=FAT:FQL_AUDITING_CLIENT_TEMPLATE.FAT&amp;display_string=Audit&amp;VAR:KEY=YFGRADUVCD&amp;VAR:QUERY=UkdGX0VOVFJQUl9WQUxfREFJTFkoNy8yNi8yMDEwLCwsLCwsJ0RJTCcpL0lDX0VTVElNQVRFKEVCSVREQV9FT","lVNRVJBVElPTixNRUFOX0VOVU1FUkFUSU9OLE5UTV9UV0FfRU5VTUVSQVRJT04sLDcvMjYvMjAxMCk=&amp;WINDOW=FIRST_POPUP&amp;HEIGHT=450&amp;WIDTH=450&amp;START_MAXIMIZED=FALSE&amp;VAR:CALENDAR=US&amp;VAR:SYMBOL=NUVA&amp;VAR:INDEX=0"}</definedName>
    <definedName name="_1100__FDSAUDITLINK__" localSheetId="1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0__FDSAUDITLINK__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1__FDSAUDITLINK__" localSheetId="1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1__FDSAUDITLINK__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2__FDSAUDITLINK__" localSheetId="1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2__FDSAUDITLINK__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3__FDSAUDITLINK__" localSheetId="1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3__FDSAUDITLINK__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4__FDSAUDITLINK__" localSheetId="1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4__FDSAUDITLINK__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5__FDSAUDITLINK__" localSheetId="1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5__FDSAUDITLINK__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6__FDSAUDITLINK__" localSheetId="1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6__FDSAUDITLINK__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7__FDSAUDITLINK__" localSheetId="1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7__FDSAUDITLINK__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8__FDSAUDITLINK__" localSheetId="1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8__FDSAUDITLINK__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9__FDSAUDITLINK__" localSheetId="1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09__FDSAUDITLINK__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__FDSAUDITLINK__" localSheetId="1" hidden="1">{"fdsup://directions/FAT Viewer?action=UPDATE&amp;creator=factset&amp;DYN_ARGS=TRUE&amp;DOC_NAME=FAT:FQL_AUDITING_CLIENT_TEMPLATE.FAT&amp;display_string=Audit&amp;VAR:KEY=OHQTCJWBWD&amp;VAR:QUERY=UkdGX0VOVFJQUl9WQUxfREFJTFkoNy8yMy8yMDEwLCwsLCwsJ0RJTCcpL0lDX0VTVElNQVRFKEVCSVREQV9FT","lVNRVJBVElPTixNRUFOX0VOVU1FUkFUSU9OLE5UTV9UV0FfRU5VTUVSQVRJT04sLDcvMjMvMjAxMCk=&amp;WINDOW=FIRST_POPUP&amp;HEIGHT=450&amp;WIDTH=450&amp;START_MAXIMIZED=FALSE&amp;VAR:CALENDAR=US&amp;VAR:SYMBOL=NUVA&amp;VAR:INDEX=0"}</definedName>
    <definedName name="_111__FDSAUDITLINK__" hidden="1">{"fdsup://directions/FAT Viewer?action=UPDATE&amp;creator=factset&amp;DYN_ARGS=TRUE&amp;DOC_NAME=FAT:FQL_AUDITING_CLIENT_TEMPLATE.FAT&amp;display_string=Audit&amp;VAR:KEY=OHQTCJWBWD&amp;VAR:QUERY=UkdGX0VOVFJQUl9WQUxfREFJTFkoNy8yMy8yMDEwLCwsLCwsJ0RJTCcpL0lDX0VTVElNQVRFKEVCSVREQV9FT","lVNRVJBVElPTixNRUFOX0VOVU1FUkFUSU9OLE5UTV9UV0FfRU5VTUVSQVRJT04sLDcvMjMvMjAxMCk=&amp;WINDOW=FIRST_POPUP&amp;HEIGHT=450&amp;WIDTH=450&amp;START_MAXIMIZED=FALSE&amp;VAR:CALENDAR=US&amp;VAR:SYMBOL=NUVA&amp;VAR:INDEX=0"}</definedName>
    <definedName name="_1110__FDSAUDITLINK__" localSheetId="1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0__FDSAUDITLINK__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1__FDSAUDITLINK__" localSheetId="1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1__FDSAUDITLINK__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2__FDSAUDITLINK__" localSheetId="1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2__FDSAUDITLINK__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3__FDSAUDITLINK__" localSheetId="1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3__FDSAUDITLINK__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4__FDSAUDITLINK__" localSheetId="1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4__FDSAUDITLINK__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5__FDSAUDITLINK__" localSheetId="1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5__FDSAUDITLINK__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6__FDSAUDITLINK__" localSheetId="1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6__FDSAUDITLINK__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7__FDSAUDITLINK__" localSheetId="1" hidden="1">{"fdsup://IBCentral/FAT Viewer?action=UPDATE&amp;creator=factset&amp;DOC_NAME=fat:reuters_qtrly_source_window.fat&amp;display_string=Audit&amp;DYN_ARGS=TRUE&amp;VAR:ID1=04685W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17__FDSAUDITLINK__" hidden="1">{"fdsup://IBCentral/FAT Viewer?action=UPDATE&amp;creator=factset&amp;DOC_NAME=fat:reuters_qtrly_source_window.fat&amp;display_string=Audit&amp;DYN_ARGS=TRUE&amp;VAR:ID1=04685W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18__FDSAUDITLINK__" localSheetId="1" hidden="1">{"fdsup://IBCentral/FAT Viewer?action=UPDATE&amp;creator=factset&amp;DOC_NAME=fat:reuters_qtrly_source_window.fat&amp;display_string=Audit&amp;DYN_ARGS=TRUE&amp;VAR:ID1=01988P10&amp;VAR:RCODE=FDSPFDSTKTOTAL&amp;VAR:SDATE=20100599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18__FDSAUDITLINK__" hidden="1">{"fdsup://IBCentral/FAT Viewer?action=UPDATE&amp;creator=factset&amp;DOC_NAME=fat:reuters_qtrly_source_window.fat&amp;display_string=Audit&amp;DYN_ARGS=TRUE&amp;VAR:ID1=01988P10&amp;VAR:RCODE=FDSPFDSTKTOTAL&amp;VAR:SDATE=20100599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19__FDSAUDITLINK__" localSheetId="1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19__FDSAUDITLINK__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__FDSAUDITLINK__" localSheetId="1" hidden="1">{"fdsup://directions/FAT Viewer?action=UPDATE&amp;creator=factset&amp;DYN_ARGS=TRUE&amp;DOC_NAME=FAT:FQL_AUDITING_CLIENT_TEMPLATE.FAT&amp;display_string=Audit&amp;VAR:KEY=OJCBWFGDUN&amp;VAR:QUERY=UkdGX0VOVFJQUl9WQUxfREFJTFkoNy8yMi8yMDEwLCwsLCwsJ0RJTCcpL0lDX0VTVElNQVRFKEVCSVREQV9FT","lVNRVJBVElPTixNRUFOX0VOVU1FUkFUSU9OLE5UTV9UV0FfRU5VTUVSQVRJT04sLDcvMjIvMjAxMCk=&amp;WINDOW=FIRST_POPUP&amp;HEIGHT=450&amp;WIDTH=450&amp;START_MAXIMIZED=FALSE&amp;VAR:CALENDAR=US&amp;VAR:SYMBOL=NUVA&amp;VAR:INDEX=0"}</definedName>
    <definedName name="_112__FDSAUDITLINK__" hidden="1">{"fdsup://directions/FAT Viewer?action=UPDATE&amp;creator=factset&amp;DYN_ARGS=TRUE&amp;DOC_NAME=FAT:FQL_AUDITING_CLIENT_TEMPLATE.FAT&amp;display_string=Audit&amp;VAR:KEY=OJCBWFGDUN&amp;VAR:QUERY=UkdGX0VOVFJQUl9WQUxfREFJTFkoNy8yMi8yMDEwLCwsLCwsJ0RJTCcpL0lDX0VTVElNQVRFKEVCSVREQV9FT","lVNRVJBVElPTixNRUFOX0VOVU1FUkFUSU9OLE5UTV9UV0FfRU5VTUVSQVRJT04sLDcvMjIvMjAxMCk=&amp;WINDOW=FIRST_POPUP&amp;HEIGHT=450&amp;WIDTH=450&amp;START_MAXIMIZED=FALSE&amp;VAR:CALENDAR=US&amp;VAR:SYMBOL=NUVA&amp;VAR:INDEX=0"}</definedName>
    <definedName name="_1120__FDSAUDITLINK__" localSheetId="1" hidden="1">{"fdsup://IBCentral/FAT Viewer?action=UPDATE&amp;creator=factset&amp;DOC_NAME=fat:reuters_qtrly_source_window.fat&amp;display_string=Audit&amp;DYN_ARGS=TRUE&amp;VAR:ID1=00438V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0__FDSAUDITLINK__" hidden="1">{"fdsup://IBCentral/FAT Viewer?action=UPDATE&amp;creator=factset&amp;DOC_NAME=fat:reuters_qtrly_source_window.fat&amp;display_string=Audit&amp;DYN_ARGS=TRUE&amp;VAR:ID1=00438V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1__FDSAUDITLINK__" localSheetId="1" hidden="1">{"fdsup://IBCentral/FAT Viewer?action=UPDATE&amp;creator=factset&amp;DOC_NAME=fat:reuters_qtrly_source_window.fat&amp;display_string=Audit&amp;DYN_ARGS=TRUE&amp;VAR:ID1=20530610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1__FDSAUDITLINK__" hidden="1">{"fdsup://IBCentral/FAT Viewer?action=UPDATE&amp;creator=factset&amp;DOC_NAME=fat:reuters_qtrly_source_window.fat&amp;display_string=Audit&amp;DYN_ARGS=TRUE&amp;VAR:ID1=20530610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2__FDSAUDITLINK__" localSheetId="1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2__FDSAUDITLINK__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3__FDSAUDITLINK__" localSheetId="1" hidden="1">{"fdsup://IBCentral/FAT Viewer?action=UPDATE&amp;creator=factset&amp;DOC_NAME=fat:reuters_semi_source_window.fat&amp;display_string=Audit&amp;DYN_ARGS=TRUE&amp;VAR:ID1=HMSY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23__FDSAUDITLINK__" hidden="1">{"fdsup://IBCentral/FAT Viewer?action=UPDATE&amp;creator=factset&amp;DOC_NAME=fat:reuters_semi_source_window.fat&amp;display_string=Audit&amp;DYN_ARGS=TRUE&amp;VAR:ID1=HMSY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24__FDSAUDITLINK__" localSheetId="1" hidden="1">{"fdsup://IBCentral/FAT Viewer?action=UPDATE&amp;creator=factset&amp;DOC_NAME=fat:reuters_qtrly_source_window.fat&amp;display_string=Audit&amp;DYN_ARGS=TRUE&amp;VAR:ID1=29084T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24__FDSAUDITLINK__" hidden="1">{"fdsup://IBCentral/FAT Viewer?action=UPDATE&amp;creator=factset&amp;DOC_NAME=fat:reuters_qtrly_source_window.fat&amp;display_string=Audit&amp;DYN_ARGS=TRUE&amp;VAR:ID1=29084T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25__FDSAUDITLINK__" localSheetId="1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25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26__FDSAUDITLINK__" localSheetId="1" hidden="1">{"fdsup://IBCentral/FAT Viewer?action=UPDATE&amp;creator=factset&amp;DOC_NAME=fat:reuters_qtrly_source_window.fat&amp;display_string=Audit&amp;DYN_ARGS=TRUE&amp;VAR:ID1=04685W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6__FDSAUDITLINK__" hidden="1">{"fdsup://IBCentral/FAT Viewer?action=UPDATE&amp;creator=factset&amp;DOC_NAME=fat:reuters_qtrly_source_window.fat&amp;display_string=Audit&amp;DYN_ARGS=TRUE&amp;VAR:ID1=04685W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7__FDSAUDITLINK__" localSheetId="1" hidden="1">{"fdsup://IBCentral/FAT Viewer?action=UPDATE&amp;creator=factset&amp;DOC_NAME=fat:reuters_qtrly_source_window.fat&amp;display_string=Audit&amp;DYN_ARGS=TRUE&amp;VAR:ID1=40425J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7__FDSAUDITLINK__" hidden="1">{"fdsup://IBCentral/FAT Viewer?action=UPDATE&amp;creator=factset&amp;DOC_NAME=fat:reuters_qtrly_source_window.fat&amp;display_string=Audit&amp;DYN_ARGS=TRUE&amp;VAR:ID1=40425J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28__FDSAUDITLINK__" localSheetId="1" hidden="1">{"fdsup://IBCentral/FAT Viewer?action=UPDATE&amp;creator=factset&amp;DOC_NAME=fat:reuters_qtrly_source_window.fat&amp;display_string=Audit&amp;DYN_ARGS=TRUE&amp;VAR:ID1=00438V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28__FDSAUDITLINK__" hidden="1">{"fdsup://IBCentral/FAT Viewer?action=UPDATE&amp;creator=factset&amp;DOC_NAME=fat:reuters_qtrly_source_window.fat&amp;display_string=Audit&amp;DYN_ARGS=TRUE&amp;VAR:ID1=00438V10&amp;VAR:RCODE=FDSPFDSTKTOTAL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29__FDSAUDITLINK__" localSheetId="1" hidden="1">{"fdsup://IBCentral/FAT Viewer?action=UPDATE&amp;creator=factset&amp;DOC_NAME=fat:reuters_semi_source_window.fat&amp;display_string=Audit&amp;DYN_ARGS=TRUE&amp;VAR:ID1=CPS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29__FDSAUDITLINK__" hidden="1">{"fdsup://IBCentral/FAT Viewer?action=UPDATE&amp;creator=factset&amp;DOC_NAME=fat:reuters_semi_source_window.fat&amp;display_string=Audit&amp;DYN_ARGS=TRUE&amp;VAR:ID1=CPS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localSheetId="1" hidden="1">{"fdsup://directions/FAT Viewer?action=UPDATE&amp;creator=factset&amp;DYN_ARGS=TRUE&amp;DOC_NAME=FAT:FQL_AUDITING_CLIENT_TEMPLATE.FAT&amp;display_string=Audit&amp;VAR:KEY=KBCBKJKZOF&amp;VAR:QUERY=UkdGX0VOVFJQUl9WQUxfREFJTFkoNy8yMS8yMDEwLCwsLCwsJ0RJTCcpL0lDX0VTVElNQVRFKEVCSVREQV9FT","lVNRVJBVElPTixNRUFOX0VOVU1FUkFUSU9OLE5UTV9UV0FfRU5VTUVSQVRJT04sLDcvMjEvMjAxMCk=&amp;WINDOW=FIRST_POPUP&amp;HEIGHT=450&amp;WIDTH=450&amp;START_MAXIMIZED=FALSE&amp;VAR:CALENDAR=US&amp;VAR:SYMBOL=NUVA&amp;VAR:INDEX=0"}</definedName>
    <definedName name="_113__FDSAUDITLINK__" hidden="1">{"fdsup://directions/FAT Viewer?action=UPDATE&amp;creator=factset&amp;DYN_ARGS=TRUE&amp;DOC_NAME=FAT:FQL_AUDITING_CLIENT_TEMPLATE.FAT&amp;display_string=Audit&amp;VAR:KEY=KBCBKJKZOF&amp;VAR:QUERY=UkdGX0VOVFJQUl9WQUxfREFJTFkoNy8yMS8yMDEwLCwsLCwsJ0RJTCcpL0lDX0VTVElNQVRFKEVCSVREQV9FT","lVNRVJBVElPTixNRUFOX0VOVU1FUkFUSU9OLE5UTV9UV0FfRU5VTUVSQVRJT04sLDcvMjEvMjAxMCk=&amp;WINDOW=FIRST_POPUP&amp;HEIGHT=450&amp;WIDTH=450&amp;START_MAXIMIZED=FALSE&amp;VAR:CALENDAR=US&amp;VAR:SYMBOL=NUVA&amp;VAR:INDEX=0"}</definedName>
    <definedName name="_1130__FDSAUDITLINK__" localSheetId="1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0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1__FDSAUDITLINK__" localSheetId="1" hidden="1">{"fdsup://IBCentral/FAT Viewer?action=UPDATE&amp;creator=factset&amp;DOC_NAME=fat:reuters_semi_source_window.fat&amp;display_string=Audit&amp;DYN_ARGS=TRUE&amp;VAR:ID1=CERN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1__FDSAUDITLINK__" hidden="1">{"fdsup://IBCentral/FAT Viewer?action=UPDATE&amp;creator=factset&amp;DOC_NAME=fat:reuters_semi_source_window.fat&amp;display_string=Audit&amp;DYN_ARGS=TRUE&amp;VAR:ID1=CERN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2__FDSAUDITLINK__" localSheetId="1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2__FDSAUDITLINK__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33__FDSAUDITLINK__" localSheetId="1" hidden="1">{"fdsup://IBCentral/FAT Viewer?action=UPDATE&amp;creator=factset&amp;DOC_NAME=fat:reuters_qtrly_source_window.fat&amp;display_string=Audit&amp;DYN_ARGS=TRUE&amp;VAR:ID1=01988P10&amp;VAR:RCODE=STL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3__FDSAUDITLINK__" hidden="1">{"fdsup://IBCentral/FAT Viewer?action=UPDATE&amp;creator=factset&amp;DOC_NAME=fat:reuters_qtrly_source_window.fat&amp;display_string=Audit&amp;DYN_ARGS=TRUE&amp;VAR:ID1=01988P10&amp;VAR:RCODE=STL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4__FDSAUDITLINK__" localSheetId="1" hidden="1">{"fdsup://IBCentral/FAT Viewer?action=UPDATE&amp;creator=factset&amp;DOC_NAME=fat:reuters_qtrly_source_window.fat&amp;display_string=Audit&amp;DYN_ARGS=TRUE&amp;VAR:ID1=15678210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4__FDSAUDITLINK__" hidden="1">{"fdsup://IBCentral/FAT Viewer?action=UPDATE&amp;creator=factset&amp;DOC_NAME=fat:reuters_qtrly_source_window.fat&amp;display_string=Audit&amp;DYN_ARGS=TRUE&amp;VAR:ID1=15678210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5__FDSAUDITLINK__" localSheetId="1" hidden="1">{"fdsup://IBCentral/FAT Viewer?action=UPDATE&amp;creator=factset&amp;DOC_NAME=fat:reuters_qtrly_source_window.fat&amp;display_string=Audit&amp;DYN_ARGS=TRUE&amp;VAR:ID1=29084T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5__FDSAUDITLINK__" hidden="1">{"fdsup://IBCentral/FAT Viewer?action=UPDATE&amp;creator=factset&amp;DOC_NAME=fat:reuters_qtrly_source_window.fat&amp;display_string=Audit&amp;DYN_ARGS=TRUE&amp;VAR:ID1=29084T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6__FDSAUDITLINK__" localSheetId="1" hidden="1">{"fdsup://IBCentral/FAT Viewer?action=UPDATE&amp;creator=factset&amp;DOC_NAME=fat:reuters_qtrly_source_window.fat&amp;display_string=Audit&amp;DYN_ARGS=TRUE&amp;VAR:ID1=58404510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6__FDSAUDITLINK__" hidden="1">{"fdsup://IBCentral/FAT Viewer?action=UPDATE&amp;creator=factset&amp;DOC_NAME=fat:reuters_qtrly_source_window.fat&amp;display_string=Audit&amp;DYN_ARGS=TRUE&amp;VAR:ID1=58404510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37__FDSAUDITLINK__" localSheetId="1" hidden="1">{"fdsup://IBCentral/FAT Viewer?action=UPDATE&amp;creator=factset&amp;DOC_NAME=fat:reuters_qtrly_shs_src_window.fat&amp;display_string=Audit&amp;DYN_ARGS=TRUE&amp;VAR:ID1=40425J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37__FDSAUDITLINK__" hidden="1">{"fdsup://IBCentral/FAT Viewer?action=UPDATE&amp;creator=factset&amp;DOC_NAME=fat:reuters_qtrly_shs_src_window.fat&amp;display_string=Audit&amp;DYN_ARGS=TRUE&amp;VAR:ID1=40425J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38__FDSAUDITLINK__" localSheetId="1" hidden="1">{"fdsup://IBCentral/FAT Viewer?action=UPDATE&amp;creator=factset&amp;DOC_NAME=fat:reuters_qtrly_shs_src_window.fat&amp;display_string=Audit&amp;DYN_ARGS=TRUE&amp;VAR:ID1=29084T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38__FDSAUDITLINK__" hidden="1">{"fdsup://IBCentral/FAT Viewer?action=UPDATE&amp;creator=factset&amp;DOC_NAME=fat:reuters_qtrly_shs_src_window.fat&amp;display_string=Audit&amp;DYN_ARGS=TRUE&amp;VAR:ID1=29084T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39__FDSAUDITLINK__" localSheetId="1" hidden="1">{"fdsup://IBCentral/FAT Viewer?action=UPDATE&amp;creator=factset&amp;DOC_NAME=fat:reuters_qtrly_shs_src_window.fat&amp;display_string=Audit&amp;DYN_ARGS=TRUE&amp;VAR:ID1=20530610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39__FDSAUDITLINK__" hidden="1">{"fdsup://IBCentral/FAT Viewer?action=UPDATE&amp;creator=factset&amp;DOC_NAME=fat:reuters_qtrly_shs_src_window.fat&amp;display_string=Audit&amp;DYN_ARGS=TRUE&amp;VAR:ID1=20530610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__FDSAUDITLINK__" localSheetId="1" hidden="1">{"fdsup://directions/FAT Viewer?action=UPDATE&amp;creator=factset&amp;DYN_ARGS=TRUE&amp;DOC_NAME=FAT:FQL_AUDITING_CLIENT_TEMPLATE.FAT&amp;display_string=Audit&amp;VAR:KEY=QJCTMFMZGL&amp;VAR:QUERY=UkdGX0VOVFJQUl9WQUxfREFJTFkoNy8yMC8yMDEwLCwsLCwsJ0RJTCcpL0lDX0VTVElNQVRFKEVCSVREQV9FT","lVNRVJBVElPTixNRUFOX0VOVU1FUkFUSU9OLE5UTV9UV0FfRU5VTUVSQVRJT04sLDcvMjAvMjAxMCk=&amp;WINDOW=FIRST_POPUP&amp;HEIGHT=450&amp;WIDTH=450&amp;START_MAXIMIZED=FALSE&amp;VAR:CALENDAR=US&amp;VAR:SYMBOL=NUVA&amp;VAR:INDEX=0"}</definedName>
    <definedName name="_114__FDSAUDITLINK__" hidden="1">{"fdsup://directions/FAT Viewer?action=UPDATE&amp;creator=factset&amp;DYN_ARGS=TRUE&amp;DOC_NAME=FAT:FQL_AUDITING_CLIENT_TEMPLATE.FAT&amp;display_string=Audit&amp;VAR:KEY=QJCTMFMZGL&amp;VAR:QUERY=UkdGX0VOVFJQUl9WQUxfREFJTFkoNy8yMC8yMDEwLCwsLCwsJ0RJTCcpL0lDX0VTVElNQVRFKEVCSVREQV9FT","lVNRVJBVElPTixNRUFOX0VOVU1FUkFUSU9OLE5UTV9UV0FfRU5VTUVSQVRJT04sLDcvMjAvMjAxMCk=&amp;WINDOW=FIRST_POPUP&amp;HEIGHT=450&amp;WIDTH=450&amp;START_MAXIMIZED=FALSE&amp;VAR:CALENDAR=US&amp;VAR:SYMBOL=NUVA&amp;VAR:INDEX=0"}</definedName>
    <definedName name="_1140__FDSAUDITLINK__" localSheetId="1" hidden="1">{"fdsup://IBCentral/FAT Viewer?action=UPDATE&amp;creator=factset&amp;DOC_NAME=fat:reuters_qtrly_shs_src_window.fat&amp;display_string=Audit&amp;DYN_ARGS=TRUE&amp;VAR:ID1=15678210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0__FDSAUDITLINK__" hidden="1">{"fdsup://IBCentral/FAT Viewer?action=UPDATE&amp;creator=factset&amp;DOC_NAME=fat:reuters_qtrly_shs_src_window.fat&amp;display_string=Audit&amp;DYN_ARGS=TRUE&amp;VAR:ID1=15678210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1__FDSAUDITLINK__" localSheetId="1" hidden="1">{"fdsup://IBCentral/FAT Viewer?action=UPDATE&amp;creator=factset&amp;DOC_NAME=fat:reuters_qtrly_shs_src_window.fat&amp;display_string=Audit&amp;DYN_ARGS=TRUE&amp;VAR:ID1=04685W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1__FDSAUDITLINK__" hidden="1">{"fdsup://IBCentral/FAT Viewer?action=UPDATE&amp;creator=factset&amp;DOC_NAME=fat:reuters_qtrly_shs_src_window.fat&amp;display_string=Audit&amp;DYN_ARGS=TRUE&amp;VAR:ID1=04685W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2__FDSAUDITLINK__" localSheetId="1" hidden="1">{"fdsup://IBCentral/FAT Viewer?action=UPDATE&amp;creator=factset&amp;DOC_NAME=fat:reuters_qtrly_shs_src_window.fat&amp;display_string=Audit&amp;DYN_ARGS=TRUE&amp;VAR:ID1=01988P10&amp;VAR:RCODE=FDSSHSOUTDEPS&amp;VAR:SDATE=20100599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2__FDSAUDITLINK__" hidden="1">{"fdsup://IBCentral/FAT Viewer?action=UPDATE&amp;creator=factset&amp;DOC_NAME=fat:reuters_qtrly_shs_src_window.fat&amp;display_string=Audit&amp;DYN_ARGS=TRUE&amp;VAR:ID1=01988P10&amp;VAR:RCODE=FDSSHSOUTDEPS&amp;VAR:SDATE=20100599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3__FDSAUDITLINK__" localSheetId="1" hidden="1">{"fdsup://IBCentral/FAT Viewer?action=UPDATE&amp;creator=factset&amp;DOC_NAME=fat:reuters_qtrly_shs_src_window.fat&amp;display_string=Audit&amp;DYN_ARGS=TRUE&amp;VAR:ID1=00438V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3__FDSAUDITLINK__" hidden="1">{"fdsup://IBCentral/FAT Viewer?action=UPDATE&amp;creator=factset&amp;DOC_NAME=fat:reuters_qtrly_shs_src_window.fat&amp;display_string=Audit&amp;DYN_ARGS=TRUE&amp;VAR:ID1=00438V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4__FDSAUDITLINK__" localSheetId="1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44__FDSAUDITLINK__" hidden="1">{"fdsup://IBCentral/FAT Viewer?action=UPDATE&amp;creator=factset&amp;DOC_NAME=fat:reuters_qtrly_source_window.fat&amp;display_string=Audit&amp;DYN_ARGS=TRUE&amp;VAR:ID1=74758210&amp;VAR:RCODE=STL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145__FDSAUDITLINK__" localSheetId="1" hidden="1">{"fdsup://IBCentral/FAT Viewer?action=UPDATE&amp;creator=factset&amp;DOC_NAME=fat:reuters_qtrly_shs_src_window.fat&amp;display_string=Audit&amp;DYN_ARGS=TRUE&amp;VAR:ID1=74758210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5__FDSAUDITLINK__" hidden="1">{"fdsup://IBCentral/FAT Viewer?action=UPDATE&amp;creator=factset&amp;DOC_NAME=fat:reuters_qtrly_shs_src_window.fat&amp;display_string=Audit&amp;DYN_ARGS=TRUE&amp;VAR:ID1=74758210&amp;VAR:RCODE=FDSSHSOUTDEPS&amp;VAR:SDATE=20100699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1146__FDSAUDITLINK__" localSheetId="1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46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localSheetId="1" hidden="1">{"fdsup://directions/FAT Viewer?action=UPDATE&amp;creator=factset&amp;DYN_ARGS=TRUE&amp;DOC_NAME=FAT:FQL_AUDITING_CLIENT_TEMPLATE.FAT&amp;display_string=Audit&amp;VAR:KEY=SZYLYFUPUT&amp;VAR:QUERY=UkdGX0VOVFJQUl9WQUxfREFJTFkoNy8xOS8yMDEwLCwsLCwsJ0RJTCcpL0lDX0VTVElNQVRFKEVCSVREQV9FT","lVNRVJBVElPTixNRUFOX0VOVU1FUkFUSU9OLE5UTV9UV0FfRU5VTUVSQVRJT04sLDcvMTkvMjAxMCk=&amp;WINDOW=FIRST_POPUP&amp;HEIGHT=450&amp;WIDTH=450&amp;START_MAXIMIZED=FALSE&amp;VAR:CALENDAR=US&amp;VAR:SYMBOL=NUVA&amp;VAR:INDEX=0"}</definedName>
    <definedName name="_115__FDSAUDITLINK__" hidden="1">{"fdsup://directions/FAT Viewer?action=UPDATE&amp;creator=factset&amp;DYN_ARGS=TRUE&amp;DOC_NAME=FAT:FQL_AUDITING_CLIENT_TEMPLATE.FAT&amp;display_string=Audit&amp;VAR:KEY=SZYLYFUPUT&amp;VAR:QUERY=UkdGX0VOVFJQUl9WQUxfREFJTFkoNy8xOS8yMDEwLCwsLCwsJ0RJTCcpL0lDX0VTVElNQVRFKEVCSVREQV9FT","lVNRVJBVElPTixNRUFOX0VOVU1FUkFUSU9OLE5UTV9UV0FfRU5VTUVSQVRJT04sLDcvMTkvMjAxMCk=&amp;WINDOW=FIRST_POPUP&amp;HEIGHT=450&amp;WIDTH=450&amp;START_MAXIMIZED=FALSE&amp;VAR:CALENDAR=US&amp;VAR:SYMBOL=NUVA&amp;VAR:INDEX=0"}</definedName>
    <definedName name="_116__FDSAUDITLINK__" localSheetId="1" hidden="1">{"fdsup://directions/FAT Viewer?action=UPDATE&amp;creator=factset&amp;DYN_ARGS=TRUE&amp;DOC_NAME=FAT:FQL_AUDITING_CLIENT_TEMPLATE.FAT&amp;display_string=Audit&amp;VAR:KEY=CZGFANSZWF&amp;VAR:QUERY=UkdGX0VOVFJQUl9WQUxfREFJTFkoNy8xNi8yMDEwLCwsLCwsJ0RJTCcpL0lDX0VTVElNQVRFKEVCSVREQV9FT","lVNRVJBVElPTixNRUFOX0VOVU1FUkFUSU9OLE5UTV9UV0FfRU5VTUVSQVRJT04sLDcvMTYvMjAxMCk=&amp;WINDOW=FIRST_POPUP&amp;HEIGHT=450&amp;WIDTH=450&amp;START_MAXIMIZED=FALSE&amp;VAR:CALENDAR=US&amp;VAR:SYMBOL=NUVA&amp;VAR:INDEX=0"}</definedName>
    <definedName name="_116__FDSAUDITLINK__" hidden="1">{"fdsup://directions/FAT Viewer?action=UPDATE&amp;creator=factset&amp;DYN_ARGS=TRUE&amp;DOC_NAME=FAT:FQL_AUDITING_CLIENT_TEMPLATE.FAT&amp;display_string=Audit&amp;VAR:KEY=CZGFANSZWF&amp;VAR:QUERY=UkdGX0VOVFJQUl9WQUxfREFJTFkoNy8xNi8yMDEwLCwsLCwsJ0RJTCcpL0lDX0VTVElNQVRFKEVCSVREQV9FT","lVNRVJBVElPTixNRUFOX0VOVU1FUkFUSU9OLE5UTV9UV0FfRU5VTUVSQVRJT04sLDcvMTYvMjAxMCk=&amp;WINDOW=FIRST_POPUP&amp;HEIGHT=450&amp;WIDTH=450&amp;START_MAXIMIZED=FALSE&amp;VAR:CALENDAR=US&amp;VAR:SYMBOL=NUVA&amp;VAR:INDEX=0"}</definedName>
    <definedName name="_1169__FDSAUDITLINK__" localSheetId="1" hidden="1">{"fdsup://directions/FAT Viewer?action=UPDATE&amp;creator=factset&amp;DYN_ARGS=TRUE&amp;DOC_NAME=FAT:FQL_AUDITING_CLIENT_TEMPLATE.FAT&amp;display_string=Audit&amp;VAR:KEY=BGJCLOBYBG&amp;VAR:QUERY=UkdGX1BGRF9TVEsoUVRSLDAsLCwsVVNELCxOT0FVRElUKQ==&amp;WINDOW=FIRST_POPUP&amp;HEIGHT=450&amp;WIDTH=","450&amp;START_MAXIMIZED=FALSE&amp;VAR:CALENDAR=US&amp;VAR:SYMBOL=RDNT&amp;VAR:INDEX=0"}</definedName>
    <definedName name="_1169__FDSAUDITLINK__" hidden="1">{"fdsup://directions/FAT Viewer?action=UPDATE&amp;creator=factset&amp;DYN_ARGS=TRUE&amp;DOC_NAME=FAT:FQL_AUDITING_CLIENT_TEMPLATE.FAT&amp;display_string=Audit&amp;VAR:KEY=BGJCLOBYBG&amp;VAR:QUERY=UkdGX1BGRF9TVEsoUVRSLDAsLCwsVVNELCxOT0FVRElUKQ==&amp;WINDOW=FIRST_POPUP&amp;HEIGHT=450&amp;WIDTH=","450&amp;START_MAXIMIZED=FALSE&amp;VAR:CALENDAR=US&amp;VAR:SYMBOL=RDNT&amp;VAR:INDEX=0"}</definedName>
    <definedName name="_117__FDSAUDITLINK__" localSheetId="1" hidden="1">{"fdsup://directions/FAT Viewer?action=UPDATE&amp;creator=factset&amp;DYN_ARGS=TRUE&amp;DOC_NAME=FAT:FQL_AUDITING_CLIENT_TEMPLATE.FAT&amp;display_string=Audit&amp;VAR:KEY=QHYHGXIZEF&amp;VAR:QUERY=UkdGX0VOVFJQUl9WQUxfREFJTFkoNy8xNS8yMDEwLCwsLCwsJ0RJTCcpL0lDX0VTVElNQVRFKEVCSVREQV9FT","lVNRVJBVElPTixNRUFOX0VOVU1FUkFUSU9OLE5UTV9UV0FfRU5VTUVSQVRJT04sLDcvMTUvMjAxMCk=&amp;WINDOW=FIRST_POPUP&amp;HEIGHT=450&amp;WIDTH=450&amp;START_MAXIMIZED=FALSE&amp;VAR:CALENDAR=US&amp;VAR:SYMBOL=NUVA&amp;VAR:INDEX=0"}</definedName>
    <definedName name="_117__FDSAUDITLINK__" hidden="1">{"fdsup://directions/FAT Viewer?action=UPDATE&amp;creator=factset&amp;DYN_ARGS=TRUE&amp;DOC_NAME=FAT:FQL_AUDITING_CLIENT_TEMPLATE.FAT&amp;display_string=Audit&amp;VAR:KEY=QHYHGXIZEF&amp;VAR:QUERY=UkdGX0VOVFJQUl9WQUxfREFJTFkoNy8xNS8yMDEwLCwsLCwsJ0RJTCcpL0lDX0VTVElNQVRFKEVCSVREQV9FT","lVNRVJBVElPTixNRUFOX0VOVU1FUkFUSU9OLE5UTV9UV0FfRU5VTUVSQVRJT04sLDcvMTUvMjAxMCk=&amp;WINDOW=FIRST_POPUP&amp;HEIGHT=450&amp;WIDTH=450&amp;START_MAXIMIZED=FALSE&amp;VAR:CALENDAR=US&amp;VAR:SYMBOL=NUVA&amp;VAR:INDEX=0"}</definedName>
    <definedName name="_1170__FDSAUDITLINK__" localSheetId="1" hidden="1">{"fdsup://directions/FAT Viewer?action=UPDATE&amp;creator=factset&amp;DYN_ARGS=TRUE&amp;DOC_NAME=FAT:FQL_AUDITING_CLIENT_TEMPLATE.FAT&amp;display_string=Audit&amp;VAR:KEY=VAFUXYDSHA&amp;VAR:QUERY=UkdGX1BGRF9TVEsoUVRSLDAsLCwsVVNELCxOT0FVRElUKQ==&amp;WINDOW=FIRST_POPUP&amp;HEIGHT=450&amp;WIDTH=","450&amp;START_MAXIMIZED=FALSE&amp;VAR:CALENDAR=US&amp;VAR:SYMBOL=AH&amp;VAR:INDEX=0"}</definedName>
    <definedName name="_1170__FDSAUDITLINK__" hidden="1">{"fdsup://directions/FAT Viewer?action=UPDATE&amp;creator=factset&amp;DYN_ARGS=TRUE&amp;DOC_NAME=FAT:FQL_AUDITING_CLIENT_TEMPLATE.FAT&amp;display_string=Audit&amp;VAR:KEY=VAFUXYDSHA&amp;VAR:QUERY=UkdGX1BGRF9TVEsoUVRSLDAsLCwsVVNELCxOT0FVRElUKQ==&amp;WINDOW=FIRST_POPUP&amp;HEIGHT=450&amp;WIDTH=","450&amp;START_MAXIMIZED=FALSE&amp;VAR:CALENDAR=US&amp;VAR:SYMBOL=AH&amp;VAR:INDEX=0"}</definedName>
    <definedName name="_1171__FDSAUDITLINK__" localSheetId="1" hidden="1">{"fdsup://directions/FAT Viewer?action=UPDATE&amp;creator=factset&amp;DYN_ARGS=TRUE&amp;DOC_NAME=FAT:FQL_AUDITING_CLIENT_TEMPLATE.FAT&amp;display_string=Audit&amp;VAR:KEY=LEJETMDKDI&amp;VAR:QUERY=UkdGX1BGRF9TVEsoUVRSLDAsLCwsVVNELCxOT0FVRElUKQ==&amp;WINDOW=FIRST_POPUP&amp;HEIGHT=450&amp;WIDTH=","450&amp;START_MAXIMIZED=FALSE&amp;VAR:CALENDAR=US&amp;VAR:SYMBOL=MDRX&amp;VAR:INDEX=0"}</definedName>
    <definedName name="_1171__FDSAUDITLINK__" hidden="1">{"fdsup://directions/FAT Viewer?action=UPDATE&amp;creator=factset&amp;DYN_ARGS=TRUE&amp;DOC_NAME=FAT:FQL_AUDITING_CLIENT_TEMPLATE.FAT&amp;display_string=Audit&amp;VAR:KEY=LEJETMDKDI&amp;VAR:QUERY=UkdGX1BGRF9TVEsoUVRSLDAsLCwsVVNELCxOT0FVRElUKQ==&amp;WINDOW=FIRST_POPUP&amp;HEIGHT=450&amp;WIDTH=","450&amp;START_MAXIMIZED=FALSE&amp;VAR:CALENDAR=US&amp;VAR:SYMBOL=MDRX&amp;VAR:INDEX=0"}</definedName>
    <definedName name="_1172__FDSAUDITLINK__" localSheetId="1" hidden="1">{"fdsup://directions/FAT Viewer?action=UPDATE&amp;creator=factset&amp;DYN_ARGS=TRUE&amp;DOC_NAME=FAT:FQL_AUDITING_CLIENT_TEMPLATE.FAT&amp;display_string=Audit&amp;VAR:KEY=PSDYDOBIHU&amp;VAR:QUERY=UkdGX1BGRF9TVEsoUVRSLDAsLCwsVVNELCxOT0FVRElUKQ==&amp;WINDOW=FIRST_POPUP&amp;HEIGHT=450&amp;WIDTH=","450&amp;START_MAXIMIZED=FALSE&amp;VAR:CALENDAR=US&amp;VAR:SYMBOL=MEDH&amp;VAR:INDEX=0"}</definedName>
    <definedName name="_1172__FDSAUDITLINK__" hidden="1">{"fdsup://directions/FAT Viewer?action=UPDATE&amp;creator=factset&amp;DYN_ARGS=TRUE&amp;DOC_NAME=FAT:FQL_AUDITING_CLIENT_TEMPLATE.FAT&amp;display_string=Audit&amp;VAR:KEY=PSDYDOBIHU&amp;VAR:QUERY=UkdGX1BGRF9TVEsoUVRSLDAsLCwsVVNELCxOT0FVRElUKQ==&amp;WINDOW=FIRST_POPUP&amp;HEIGHT=450&amp;WIDTH=","450&amp;START_MAXIMIZED=FALSE&amp;VAR:CALENDAR=US&amp;VAR:SYMBOL=MEDH&amp;VAR:INDEX=0"}</definedName>
    <definedName name="_1173__FDSAUDITLINK__" localSheetId="1" hidden="1">{"fdsup://directions/FAT Viewer?action=UPDATE&amp;creator=factset&amp;DYN_ARGS=TRUE&amp;DOC_NAME=FAT:FQL_AUDITING_CLIENT_TEMPLATE.FAT&amp;display_string=Audit&amp;VAR:KEY=FUXUVUJWNO&amp;VAR:QUERY=UkdGX1BGRF9TVEsoUVRSLDAsLCwsVVNELCxOT0FVRElUKQ==&amp;WINDOW=FIRST_POPUP&amp;HEIGHT=450&amp;WIDTH=","450&amp;START_MAXIMIZED=FALSE&amp;VAR:CALENDAR=US&amp;VAR:SYMBOL=ENSG&amp;VAR:INDEX=0"}</definedName>
    <definedName name="_1173__FDSAUDITLINK__" hidden="1">{"fdsup://directions/FAT Viewer?action=UPDATE&amp;creator=factset&amp;DYN_ARGS=TRUE&amp;DOC_NAME=FAT:FQL_AUDITING_CLIENT_TEMPLATE.FAT&amp;display_string=Audit&amp;VAR:KEY=FUXUVUJWNO&amp;VAR:QUERY=UkdGX1BGRF9TVEsoUVRSLDAsLCwsVVNELCxOT0FVRElUKQ==&amp;WINDOW=FIRST_POPUP&amp;HEIGHT=450&amp;WIDTH=","450&amp;START_MAXIMIZED=FALSE&amp;VAR:CALENDAR=US&amp;VAR:SYMBOL=ENSG&amp;VAR:INDEX=0"}</definedName>
    <definedName name="_1174__FDSAUDITLINK__" localSheetId="1" hidden="1">{"fdsup://directions/FAT Viewer?action=UPDATE&amp;creator=factset&amp;DYN_ARGS=TRUE&amp;DOC_NAME=FAT:FQL_AUDITING_CLIENT_TEMPLATE.FAT&amp;display_string=Audit&amp;VAR:KEY=LEFQXIFMXO&amp;VAR:QUERY=UkdGX1BGRF9TVEsoUVRSLDAsLCwsVVNELCxOT0FVRElUKQ==&amp;WINDOW=FIRST_POPUP&amp;HEIGHT=450&amp;WIDTH=","450&amp;START_MAXIMIZED=FALSE&amp;VAR:CALENDAR=US&amp;VAR:SYMBOL=GTS&amp;VAR:INDEX=0"}</definedName>
    <definedName name="_1174__FDSAUDITLINK__" hidden="1">{"fdsup://directions/FAT Viewer?action=UPDATE&amp;creator=factset&amp;DYN_ARGS=TRUE&amp;DOC_NAME=FAT:FQL_AUDITING_CLIENT_TEMPLATE.FAT&amp;display_string=Audit&amp;VAR:KEY=LEFQXIFMXO&amp;VAR:QUERY=UkdGX1BGRF9TVEsoUVRSLDAsLCwsVVNELCxOT0FVRElUKQ==&amp;WINDOW=FIRST_POPUP&amp;HEIGHT=450&amp;WIDTH=","450&amp;START_MAXIMIZED=FALSE&amp;VAR:CALENDAR=US&amp;VAR:SYMBOL=GTS&amp;VAR:INDEX=0"}</definedName>
    <definedName name="_1175__FDSAUDITLINK__" localSheetId="1" hidden="1">{"fdsup://directions/FAT Viewer?action=UPDATE&amp;creator=factset&amp;DYN_ARGS=TRUE&amp;DOC_NAME=FAT:FQL_AUDITING_CLIENT_TEMPLATE.FAT&amp;display_string=Audit&amp;VAR:KEY=TEFEBKJOBY&amp;VAR:QUERY=UkdGX1BGRF9TVEsoUVRSLDAsLCwsVVNELCxOT0FVRElUKQ==&amp;WINDOW=FIRST_POPUP&amp;HEIGHT=450&amp;WIDTH=","450&amp;START_MAXIMIZED=FALSE&amp;VAR:CALENDAR=US&amp;VAR:SYMBOL=PRXL&amp;VAR:INDEX=0"}</definedName>
    <definedName name="_1175__FDSAUDITLINK__" hidden="1">{"fdsup://directions/FAT Viewer?action=UPDATE&amp;creator=factset&amp;DYN_ARGS=TRUE&amp;DOC_NAME=FAT:FQL_AUDITING_CLIENT_TEMPLATE.FAT&amp;display_string=Audit&amp;VAR:KEY=TEFEBKJOBY&amp;VAR:QUERY=UkdGX1BGRF9TVEsoUVRSLDAsLCwsVVNELCxOT0FVRElUKQ==&amp;WINDOW=FIRST_POPUP&amp;HEIGHT=450&amp;WIDTH=","450&amp;START_MAXIMIZED=FALSE&amp;VAR:CALENDAR=US&amp;VAR:SYMBOL=PRXL&amp;VAR:INDEX=0"}</definedName>
    <definedName name="_118__FDSAUDITLINK__" localSheetId="1" hidden="1">{"fdsup://directions/FAT Viewer?action=UPDATE&amp;creator=factset&amp;DYN_ARGS=TRUE&amp;DOC_NAME=FAT:FQL_AUDITING_CLIENT_TEMPLATE.FAT&amp;display_string=Audit&amp;VAR:KEY=GTQJMVQDOV&amp;VAR:QUERY=UkdGX0VOVFJQUl9WQUxfREFJTFkoNy8xNC8yMDEwLCwsLCwsJ0RJTCcpL0lDX0VTVElNQVRFKEVCSVREQV9FT","lVNRVJBVElPTixNRUFOX0VOVU1FUkFUSU9OLE5UTV9UV0FfRU5VTUVSQVRJT04sLDcvMTQvMjAxMCk=&amp;WINDOW=FIRST_POPUP&amp;HEIGHT=450&amp;WIDTH=450&amp;START_MAXIMIZED=FALSE&amp;VAR:CALENDAR=US&amp;VAR:SYMBOL=NUVA&amp;VAR:INDEX=0"}</definedName>
    <definedName name="_118__FDSAUDITLINK__" hidden="1">{"fdsup://directions/FAT Viewer?action=UPDATE&amp;creator=factset&amp;DYN_ARGS=TRUE&amp;DOC_NAME=FAT:FQL_AUDITING_CLIENT_TEMPLATE.FAT&amp;display_string=Audit&amp;VAR:KEY=GTQJMVQDOV&amp;VAR:QUERY=UkdGX0VOVFJQUl9WQUxfREFJTFkoNy8xNC8yMDEwLCwsLCwsJ0RJTCcpL0lDX0VTVElNQVRFKEVCSVREQV9FT","lVNRVJBVElPTixNRUFOX0VOVU1FUkFUSU9OLE5UTV9UV0FfRU5VTUVSQVRJT04sLDcvMTQvMjAxMCk=&amp;WINDOW=FIRST_POPUP&amp;HEIGHT=450&amp;WIDTH=450&amp;START_MAXIMIZED=FALSE&amp;VAR:CALENDAR=US&amp;VAR:SYMBOL=NUVA&amp;VAR:INDEX=0"}</definedName>
    <definedName name="_119__FDSAUDITLINK__" localSheetId="1" hidden="1">{"fdsup://directions/FAT Viewer?action=UPDATE&amp;creator=factset&amp;DYN_ARGS=TRUE&amp;DOC_NAME=FAT:FQL_AUDITING_CLIENT_TEMPLATE.FAT&amp;display_string=Audit&amp;VAR:KEY=QBEDOVIJQX&amp;VAR:QUERY=UkdGX0VOVFJQUl9WQUxfREFJTFkoNy8xMy8yMDEwLCwsLCwsJ0RJTCcpL0lDX0VTVElNQVRFKEVCSVREQV9FT","lVNRVJBVElPTixNRUFOX0VOVU1FUkFUSU9OLE5UTV9UV0FfRU5VTUVSQVRJT04sLDcvMTMvMjAxMCk=&amp;WINDOW=FIRST_POPUP&amp;HEIGHT=450&amp;WIDTH=450&amp;START_MAXIMIZED=FALSE&amp;VAR:CALENDAR=US&amp;VAR:SYMBOL=NUVA&amp;VAR:INDEX=0"}</definedName>
    <definedName name="_119__FDSAUDITLINK__" hidden="1">{"fdsup://directions/FAT Viewer?action=UPDATE&amp;creator=factset&amp;DYN_ARGS=TRUE&amp;DOC_NAME=FAT:FQL_AUDITING_CLIENT_TEMPLATE.FAT&amp;display_string=Audit&amp;VAR:KEY=QBEDOVIJQX&amp;VAR:QUERY=UkdGX0VOVFJQUl9WQUxfREFJTFkoNy8xMy8yMDEwLCwsLCwsJ0RJTCcpL0lDX0VTVElNQVRFKEVCSVREQV9FT","lVNRVJBVElPTixNRUFOX0VOVU1FUkFUSU9OLE5UTV9UV0FfRU5VTUVSQVRJT04sLDcvMTMvMjAxMCk=&amp;WINDOW=FIRST_POPUP&amp;HEIGHT=450&amp;WIDTH=450&amp;START_MAXIMIZED=FALSE&amp;VAR:CALENDAR=US&amp;VAR:SYMBOL=NUVA&amp;VAR:INDEX=0"}</definedName>
    <definedName name="_12__FDSAUDITLINK__" localSheetId="1" hidden="1">{"fdsup://IBCentral/FAT Viewer?action=UPDATE&amp;creator=factset&amp;DOC_NAME=fat:reuters_semi_source_window.fat&amp;display_string=Audit&amp;DYN_ARGS=TRUE&amp;VAR:ID1=ALTH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2__FDSAUDITLINK__" hidden="1">{"fdsup://IBCentral/FAT Viewer?action=UPDATE&amp;creator=factset&amp;DOC_NAME=fat:reuters_semi_source_window.fat&amp;display_string=Audit&amp;DYN_ARGS=TRUE&amp;VAR:ID1=ALTH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20__FDSAUDITLINK__" localSheetId="1" hidden="1">{"fdsup://IBCentral/FAT Viewer?action=UPDATE&amp;creator=factset&amp;DOC_NAME=fat:reuters_semi_source_window.fat&amp;display_string=Audit&amp;DYN_ARGS=TRUE&amp;VAR:ID1=NGSX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20__FDSAUDITLINK__" hidden="1">{"fdsup://IBCentral/FAT Viewer?action=UPDATE&amp;creator=factset&amp;DOC_NAME=fat:reuters_semi_source_window.fat&amp;display_string=Audit&amp;DYN_ARGS=TRUE&amp;VAR:ID1=NGSX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localSheetId="1" hidden="1">{"fdsup://directions/FAT Viewer?action=UPDATE&amp;creator=factset&amp;DYN_ARGS=TRUE&amp;DOC_NAME=FAT:FQL_AUDITING_CLIENT_TEMPLATE.FAT&amp;display_string=Audit&amp;VAR:KEY=MPUFUXKREF&amp;VAR:QUERY=UkdGX0VOVFJQUl9WQUxfREFJTFkoNy8wOS8yMDEwLCwsLCwsJ0RJTCcpL0lDX0VTVElNQVRFKEVCSVREQV9FT","lVNRVJBVElPTixNRUFOX0VOVU1FUkFUSU9OLE5UTV9UV0FfRU5VTUVSQVRJT04sLDcvMDkvMjAxMCk=&amp;WINDOW=FIRST_POPUP&amp;HEIGHT=450&amp;WIDTH=450&amp;START_MAXIMIZED=FALSE&amp;VAR:CALENDAR=US&amp;VAR:SYMBOL=NUVA&amp;VAR:INDEX=0"}</definedName>
    <definedName name="_121__FDSAUDITLINK__" hidden="1">{"fdsup://directions/FAT Viewer?action=UPDATE&amp;creator=factset&amp;DYN_ARGS=TRUE&amp;DOC_NAME=FAT:FQL_AUDITING_CLIENT_TEMPLATE.FAT&amp;display_string=Audit&amp;VAR:KEY=MPUFUXKREF&amp;VAR:QUERY=UkdGX0VOVFJQUl9WQUxfREFJTFkoNy8wOS8yMDEwLCwsLCwsJ0RJTCcpL0lDX0VTVElNQVRFKEVCSVREQV9FT","lVNRVJBVElPTixNRUFOX0VOVU1FUkFUSU9OLE5UTV9UV0FfRU5VTUVSQVRJT04sLDcvMDkvMjAxMCk=&amp;WINDOW=FIRST_POPUP&amp;HEIGHT=450&amp;WIDTH=450&amp;START_MAXIMIZED=FALSE&amp;VAR:CALENDAR=US&amp;VAR:SYMBOL=NUVA&amp;VAR:INDEX=0"}</definedName>
    <definedName name="_122__FDSAUDITLINK__" localSheetId="1" hidden="1">{"fdsup://directions/FAT Viewer?action=UPDATE&amp;creator=factset&amp;DYN_ARGS=TRUE&amp;DOC_NAME=FAT:FQL_AUDITING_CLIENT_TEMPLATE.FAT&amp;display_string=Audit&amp;VAR:KEY=EBWBGTSRQD&amp;VAR:QUERY=UkdGX0VOVFJQUl9WQUxfREFJTFkoNy8wOC8yMDEwLCwsLCwsJ0RJTCcpL0lDX0VTVElNQVRFKEVCSVREQV9FT","lVNRVJBVElPTixNRUFOX0VOVU1FUkFUSU9OLE5UTV9UV0FfRU5VTUVSQVRJT04sLDcvMDgvMjAxMCk=&amp;WINDOW=FIRST_POPUP&amp;HEIGHT=450&amp;WIDTH=450&amp;START_MAXIMIZED=FALSE&amp;VAR:CALENDAR=US&amp;VAR:SYMBOL=NUVA&amp;VAR:INDEX=0"}</definedName>
    <definedName name="_122__FDSAUDITLINK__" hidden="1">{"fdsup://directions/FAT Viewer?action=UPDATE&amp;creator=factset&amp;DYN_ARGS=TRUE&amp;DOC_NAME=FAT:FQL_AUDITING_CLIENT_TEMPLATE.FAT&amp;display_string=Audit&amp;VAR:KEY=EBWBGTSRQD&amp;VAR:QUERY=UkdGX0VOVFJQUl9WQUxfREFJTFkoNy8wOC8yMDEwLCwsLCwsJ0RJTCcpL0lDX0VTVElNQVRFKEVCSVREQV9FT","lVNRVJBVElPTixNRUFOX0VOVU1FUkFUSU9OLE5UTV9UV0FfRU5VTUVSQVRJT04sLDcvMDgvMjAxMCk=&amp;WINDOW=FIRST_POPUP&amp;HEIGHT=450&amp;WIDTH=450&amp;START_MAXIMIZED=FALSE&amp;VAR:CALENDAR=US&amp;VAR:SYMBOL=NUVA&amp;VAR:INDEX=0"}</definedName>
    <definedName name="_123__FDSAUDITLINK__" localSheetId="1" hidden="1">{"fdsup://directions/FAT Viewer?action=UPDATE&amp;creator=factset&amp;DYN_ARGS=TRUE&amp;DOC_NAME=FAT:FQL_AUDITING_CLIENT_TEMPLATE.FAT&amp;display_string=Audit&amp;VAR:KEY=GVUPOFARYD&amp;VAR:QUERY=UkdGX0VOVFJQUl9WQUxfREFJTFkoNy8wNy8yMDEwLCwsLCwsJ0RJTCcpL0lDX0VTVElNQVRFKEVCSVREQV9FT","lVNRVJBVElPTixNRUFOX0VOVU1FUkFUSU9OLE5UTV9UV0FfRU5VTUVSQVRJT04sLDcvMDcvMjAxMCk=&amp;WINDOW=FIRST_POPUP&amp;HEIGHT=450&amp;WIDTH=450&amp;START_MAXIMIZED=FALSE&amp;VAR:CALENDAR=US&amp;VAR:SYMBOL=NUVA&amp;VAR:INDEX=0"}</definedName>
    <definedName name="_123__FDSAUDITLINK__" hidden="1">{"fdsup://directions/FAT Viewer?action=UPDATE&amp;creator=factset&amp;DYN_ARGS=TRUE&amp;DOC_NAME=FAT:FQL_AUDITING_CLIENT_TEMPLATE.FAT&amp;display_string=Audit&amp;VAR:KEY=GVUPOFARYD&amp;VAR:QUERY=UkdGX0VOVFJQUl9WQUxfREFJTFkoNy8wNy8yMDEwLCwsLCwsJ0RJTCcpL0lDX0VTVElNQVRFKEVCSVREQV9FT","lVNRVJBVElPTixNRUFOX0VOVU1FUkFUSU9OLE5UTV9UV0FfRU5VTUVSQVRJT04sLDcvMDcvMjAxMCk=&amp;WINDOW=FIRST_POPUP&amp;HEIGHT=450&amp;WIDTH=450&amp;START_MAXIMIZED=FALSE&amp;VAR:CALENDAR=US&amp;VAR:SYMBOL=NUVA&amp;VAR:INDEX=0"}</definedName>
    <definedName name="_124__FDSAUDITLINK__" localSheetId="1" hidden="1">{"fdsup://directions/FAT Viewer?action=UPDATE&amp;creator=factset&amp;DYN_ARGS=TRUE&amp;DOC_NAME=FAT:FQL_AUDITING_CLIENT_TEMPLATE.FAT&amp;display_string=Audit&amp;VAR:KEY=QBAJEJSJUB&amp;VAR:QUERY=UkdGX0VOVFJQUl9WQUxfREFJTFkoNy8wNi8yMDEwLCwsLCwsJ0RJTCcpL0lDX0VTVElNQVRFKEVCSVREQV9FT","lVNRVJBVElPTixNRUFOX0VOVU1FUkFUSU9OLE5UTV9UV0FfRU5VTUVSQVRJT04sLDcvMDYvMjAxMCk=&amp;WINDOW=FIRST_POPUP&amp;HEIGHT=450&amp;WIDTH=450&amp;START_MAXIMIZED=FALSE&amp;VAR:CALENDAR=US&amp;VAR:SYMBOL=NUVA&amp;VAR:INDEX=0"}</definedName>
    <definedName name="_124__FDSAUDITLINK__" hidden="1">{"fdsup://directions/FAT Viewer?action=UPDATE&amp;creator=factset&amp;DYN_ARGS=TRUE&amp;DOC_NAME=FAT:FQL_AUDITING_CLIENT_TEMPLATE.FAT&amp;display_string=Audit&amp;VAR:KEY=QBAJEJSJUB&amp;VAR:QUERY=UkdGX0VOVFJQUl9WQUxfREFJTFkoNy8wNi8yMDEwLCwsLCwsJ0RJTCcpL0lDX0VTVElNQVRFKEVCSVREQV9FT","lVNRVJBVElPTixNRUFOX0VOVU1FUkFUSU9OLE5UTV9UV0FfRU5VTUVSQVRJT04sLDcvMDYvMjAxMCk=&amp;WINDOW=FIRST_POPUP&amp;HEIGHT=450&amp;WIDTH=450&amp;START_MAXIMIZED=FALSE&amp;VAR:CALENDAR=US&amp;VAR:SYMBOL=NUVA&amp;VAR:INDEX=0"}</definedName>
    <definedName name="_125__FDSAUDITLINK__" localSheetId="1" hidden="1">{"fdsup://directions/FAT Viewer?action=UPDATE&amp;creator=factset&amp;DYN_ARGS=TRUE&amp;DOC_NAME=FAT:FQL_AUDITING_CLIENT_TEMPLATE.FAT&amp;display_string=Audit&amp;VAR:KEY=GVOFIBMLEP&amp;VAR:QUERY=UkdGX0VOVFJQUl9WQUxfREFJTFkoNy8wMi8yMDEwLCwsLCwsJ0RJTCcpL0lDX0VTVElNQVRFKEVCSVREQV9FT","lVNRVJBVElPTixNRUFOX0VOVU1FUkFUSU9OLE5UTV9UV0FfRU5VTUVSQVRJT04sLDcvMDIvMjAxMCk=&amp;WINDOW=FIRST_POPUP&amp;HEIGHT=450&amp;WIDTH=450&amp;START_MAXIMIZED=FALSE&amp;VAR:CALENDAR=US&amp;VAR:SYMBOL=NUVA&amp;VAR:INDEX=0"}</definedName>
    <definedName name="_125__FDSAUDITLINK__" hidden="1">{"fdsup://directions/FAT Viewer?action=UPDATE&amp;creator=factset&amp;DYN_ARGS=TRUE&amp;DOC_NAME=FAT:FQL_AUDITING_CLIENT_TEMPLATE.FAT&amp;display_string=Audit&amp;VAR:KEY=GVOFIBMLEP&amp;VAR:QUERY=UkdGX0VOVFJQUl9WQUxfREFJTFkoNy8wMi8yMDEwLCwsLCwsJ0RJTCcpL0lDX0VTVElNQVRFKEVCSVREQV9FT","lVNRVJBVElPTixNRUFOX0VOVU1FUkFUSU9OLE5UTV9UV0FfRU5VTUVSQVRJT04sLDcvMDIvMjAxMCk=&amp;WINDOW=FIRST_POPUP&amp;HEIGHT=450&amp;WIDTH=450&amp;START_MAXIMIZED=FALSE&amp;VAR:CALENDAR=US&amp;VAR:SYMBOL=NUVA&amp;VAR:INDEX=0"}</definedName>
    <definedName name="_126__FDSAUDITLINK__" localSheetId="1" hidden="1">{"fdsup://directions/FAT Viewer?action=UPDATE&amp;creator=factset&amp;DYN_ARGS=TRUE&amp;DOC_NAME=FAT:FQL_AUDITING_CLIENT_TEMPLATE.FAT&amp;display_string=Audit&amp;VAR:KEY=QNULCTCPYT&amp;VAR:QUERY=UkdGX0VOVFJQUl9WQUxfREFJTFkoNy8wMS8yMDEwLCwsLCwsJ0RJTCcpL0lDX0VTVElNQVRFKEVCSVREQV9FT","lVNRVJBVElPTixNRUFOX0VOVU1FUkFUSU9OLE5UTV9UV0FfRU5VTUVSQVRJT04sLDcvMDEvMjAxMCk=&amp;WINDOW=FIRST_POPUP&amp;HEIGHT=450&amp;WIDTH=450&amp;START_MAXIMIZED=FALSE&amp;VAR:CALENDAR=US&amp;VAR:SYMBOL=NUVA&amp;VAR:INDEX=0"}</definedName>
    <definedName name="_126__FDSAUDITLINK__" hidden="1">{"fdsup://directions/FAT Viewer?action=UPDATE&amp;creator=factset&amp;DYN_ARGS=TRUE&amp;DOC_NAME=FAT:FQL_AUDITING_CLIENT_TEMPLATE.FAT&amp;display_string=Audit&amp;VAR:KEY=QNULCTCPYT&amp;VAR:QUERY=UkdGX0VOVFJQUl9WQUxfREFJTFkoNy8wMS8yMDEwLCwsLCwsJ0RJTCcpL0lDX0VTVElNQVRFKEVCSVREQV9FT","lVNRVJBVElPTixNRUFOX0VOVU1FUkFUSU9OLE5UTV9UV0FfRU5VTUVSQVRJT04sLDcvMDEvMjAxMCk=&amp;WINDOW=FIRST_POPUP&amp;HEIGHT=450&amp;WIDTH=450&amp;START_MAXIMIZED=FALSE&amp;VAR:CALENDAR=US&amp;VAR:SYMBOL=NUVA&amp;VAR:INDEX=0"}</definedName>
    <definedName name="_127__FDSAUDITLINK__" localSheetId="1" hidden="1">{"fdsup://directions/FAT Viewer?action=UPDATE&amp;creator=factset&amp;DYN_ARGS=TRUE&amp;DOC_NAME=FAT:FQL_AUDITING_CLIENT_TEMPLATE.FAT&amp;display_string=Audit&amp;VAR:KEY=EVQFOTOZSR&amp;VAR:QUERY=UkdGX0VOVFJQUl9WQUxfREFJTFkoNi8zMC8yMDEwLCwsLCwsJ0RJTCcpL0lDX0VTVElNQVRFKEVCSVREQV9FT","lVNRVJBVElPTixNRUFOX0VOVU1FUkFUSU9OLE5UTV9UV0FfRU5VTUVSQVRJT04sLDYvMzAvMjAxMCk=&amp;WINDOW=FIRST_POPUP&amp;HEIGHT=450&amp;WIDTH=450&amp;START_MAXIMIZED=FALSE&amp;VAR:CALENDAR=US&amp;VAR:SYMBOL=NUVA&amp;VAR:INDEX=0"}</definedName>
    <definedName name="_127__FDSAUDITLINK__" hidden="1">{"fdsup://directions/FAT Viewer?action=UPDATE&amp;creator=factset&amp;DYN_ARGS=TRUE&amp;DOC_NAME=FAT:FQL_AUDITING_CLIENT_TEMPLATE.FAT&amp;display_string=Audit&amp;VAR:KEY=EVQFOTOZSR&amp;VAR:QUERY=UkdGX0VOVFJQUl9WQUxfREFJTFkoNi8zMC8yMDEwLCwsLCwsJ0RJTCcpL0lDX0VTVElNQVRFKEVCSVREQV9FT","lVNRVJBVElPTixNRUFOX0VOVU1FUkFUSU9OLE5UTV9UV0FfRU5VTUVSQVRJT04sLDYvMzAvMjAxMCk=&amp;WINDOW=FIRST_POPUP&amp;HEIGHT=450&amp;WIDTH=450&amp;START_MAXIMIZED=FALSE&amp;VAR:CALENDAR=US&amp;VAR:SYMBOL=NUVA&amp;VAR:INDEX=0"}</definedName>
    <definedName name="_128__FDSAUDITLINK__" localSheetId="1" hidden="1">{"fdsup://directions/FAT Viewer?action=UPDATE&amp;creator=factset&amp;DYN_ARGS=TRUE&amp;DOC_NAME=FAT:FQL_AUDITING_CLIENT_TEMPLATE.FAT&amp;display_string=Audit&amp;VAR:KEY=YVEFKTSDQX&amp;VAR:QUERY=UkdGX0VOVFJQUl9WQUxfREFJTFkoNi8yOS8yMDEwLCwsLCwsJ0RJTCcpL0lDX0VTVElNQVRFKEVCSVREQV9FT","lVNRVJBVElPTixNRUFOX0VOVU1FUkFUSU9OLE5UTV9UV0FfRU5VTUVSQVRJT04sLDYvMjkvMjAxMCk=&amp;WINDOW=FIRST_POPUP&amp;HEIGHT=450&amp;WIDTH=450&amp;START_MAXIMIZED=FALSE&amp;VAR:CALENDAR=US&amp;VAR:SYMBOL=NUVA&amp;VAR:INDEX=0"}</definedName>
    <definedName name="_128__FDSAUDITLINK__" hidden="1">{"fdsup://directions/FAT Viewer?action=UPDATE&amp;creator=factset&amp;DYN_ARGS=TRUE&amp;DOC_NAME=FAT:FQL_AUDITING_CLIENT_TEMPLATE.FAT&amp;display_string=Audit&amp;VAR:KEY=YVEFKTSDQX&amp;VAR:QUERY=UkdGX0VOVFJQUl9WQUxfREFJTFkoNi8yOS8yMDEwLCwsLCwsJ0RJTCcpL0lDX0VTVElNQVRFKEVCSVREQV9FT","lVNRVJBVElPTixNRUFOX0VOVU1FUkFUSU9OLE5UTV9UV0FfRU5VTUVSQVRJT04sLDYvMjkvMjAxMCk=&amp;WINDOW=FIRST_POPUP&amp;HEIGHT=450&amp;WIDTH=450&amp;START_MAXIMIZED=FALSE&amp;VAR:CALENDAR=US&amp;VAR:SYMBOL=NUVA&amp;VAR:INDEX=0"}</definedName>
    <definedName name="_129__FDSAUDITLINK__" localSheetId="1" hidden="1">{"fdsup://directions/FAT Viewer?action=UPDATE&amp;creator=factset&amp;DYN_ARGS=TRUE&amp;DOC_NAME=FAT:FQL_AUDITING_CLIENT_TEMPLATE.FAT&amp;display_string=Audit&amp;VAR:KEY=MLWVGBWHOX&amp;VAR:QUERY=UkdGX0VOVFJQUl9WQUxfREFJTFkoNi8yOC8yMDEwLCwsLCwsJ0RJTCcpL0lDX0VTVElNQVRFKEVCSVREQV9FT","lVNRVJBVElPTixNRUFOX0VOVU1FUkFUSU9OLE5UTV9UV0FfRU5VTUVSQVRJT04sLDYvMjgvMjAxMCk=&amp;WINDOW=FIRST_POPUP&amp;HEIGHT=450&amp;WIDTH=450&amp;START_MAXIMIZED=FALSE&amp;VAR:CALENDAR=US&amp;VAR:SYMBOL=NUVA&amp;VAR:INDEX=0"}</definedName>
    <definedName name="_129__FDSAUDITLINK__" hidden="1">{"fdsup://directions/FAT Viewer?action=UPDATE&amp;creator=factset&amp;DYN_ARGS=TRUE&amp;DOC_NAME=FAT:FQL_AUDITING_CLIENT_TEMPLATE.FAT&amp;display_string=Audit&amp;VAR:KEY=MLWVGBWHOX&amp;VAR:QUERY=UkdGX0VOVFJQUl9WQUxfREFJTFkoNi8yOC8yMDEwLCwsLCwsJ0RJTCcpL0lDX0VTVElNQVRFKEVCSVREQV9FT","lVNRVJBVElPTixNRUFOX0VOVU1FUkFUSU9OLE5UTV9UV0FfRU5VTUVSQVRJT04sLDYvMjgvMjAxMCk=&amp;WINDOW=FIRST_POPUP&amp;HEIGHT=450&amp;WIDTH=450&amp;START_MAXIMIZED=FALSE&amp;VAR:CALENDAR=US&amp;VAR:SYMBOL=NUVA&amp;VAR:INDEX=0"}</definedName>
    <definedName name="_13__FDSAUDITLINK__" localSheetId="1" hidden="1">{"fdsup://IBCentral/FAT Viewer?action=UPDATE&amp;creator=factset&amp;DOC_NAME=fat:reuters_qtrly_source_window.fat&amp;display_string=Audit&amp;DYN_ARGS=TRUE&amp;VAR:ID1=29089Q10&amp;VAR:RCODE=ACAE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__FDSAUDITLINK__" hidden="1">{"fdsup://IBCentral/FAT Viewer?action=UPDATE&amp;creator=factset&amp;DOC_NAME=fat:reuters_qtrly_source_window.fat&amp;display_string=Audit&amp;DYN_ARGS=TRUE&amp;VAR:ID1=29089Q10&amp;VAR:RCODE=ACAE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30__FDSAUDITLINK__" localSheetId="1" hidden="1">{"fdsup://directions/FAT Viewer?action=UPDATE&amp;creator=factset&amp;DYN_ARGS=TRUE&amp;DOC_NAME=FAT:FQL_AUDITING_CLIENT_TEMPLATE.FAT&amp;display_string=Audit&amp;VAR:KEY=YPMVWFMPKP&amp;VAR:QUERY=UkdGX0VOVFJQUl9WQUxfREFJTFkoNi8yNS8yMDEwLCwsLCwsJ0RJTCcpL0lDX0VTVElNQVRFKEVCSVREQV9FT","lVNRVJBVElPTixNRUFOX0VOVU1FUkFUSU9OLE5UTV9UV0FfRU5VTUVSQVRJT04sLDYvMjUvMjAxMCk=&amp;WINDOW=FIRST_POPUP&amp;HEIGHT=450&amp;WIDTH=450&amp;START_MAXIMIZED=FALSE&amp;VAR:CALENDAR=US&amp;VAR:SYMBOL=NUVA&amp;VAR:INDEX=0"}</definedName>
    <definedName name="_130__FDSAUDITLINK__" hidden="1">{"fdsup://directions/FAT Viewer?action=UPDATE&amp;creator=factset&amp;DYN_ARGS=TRUE&amp;DOC_NAME=FAT:FQL_AUDITING_CLIENT_TEMPLATE.FAT&amp;display_string=Audit&amp;VAR:KEY=YPMVWFMPKP&amp;VAR:QUERY=UkdGX0VOVFJQUl9WQUxfREFJTFkoNi8yNS8yMDEwLCwsLCwsJ0RJTCcpL0lDX0VTVElNQVRFKEVCSVREQV9FT","lVNRVJBVElPTixNRUFOX0VOVU1FUkFUSU9OLE5UTV9UV0FfRU5VTUVSQVRJT04sLDYvMjUvMjAxMCk=&amp;WINDOW=FIRST_POPUP&amp;HEIGHT=450&amp;WIDTH=450&amp;START_MAXIMIZED=FALSE&amp;VAR:CALENDAR=US&amp;VAR:SYMBOL=NUVA&amp;VAR:INDEX=0"}</definedName>
    <definedName name="_131__FDSAUDITLINK__" localSheetId="1" hidden="1">{"fdsup://directions/FAT Viewer?action=UPDATE&amp;creator=factset&amp;DYN_ARGS=TRUE&amp;DOC_NAME=FAT:FQL_AUDITING_CLIENT_TEMPLATE.FAT&amp;display_string=Audit&amp;VAR:KEY=MXSLGZYXGX&amp;VAR:QUERY=UkdGX0VOVFJQUl9WQUxfREFJTFkoNi8yNC8yMDEwLCwsLCwsJ0RJTCcpL0lDX0VTVElNQVRFKEVCSVREQV9FT","lVNRVJBVElPTixNRUFOX0VOVU1FUkFUSU9OLE5UTV9UV0FfRU5VTUVSQVRJT04sLDYvMjQvMjAxMCk=&amp;WINDOW=FIRST_POPUP&amp;HEIGHT=450&amp;WIDTH=450&amp;START_MAXIMIZED=FALSE&amp;VAR:CALENDAR=US&amp;VAR:SYMBOL=NUVA&amp;VAR:INDEX=0"}</definedName>
    <definedName name="_131__FDSAUDITLINK__" hidden="1">{"fdsup://directions/FAT Viewer?action=UPDATE&amp;creator=factset&amp;DYN_ARGS=TRUE&amp;DOC_NAME=FAT:FQL_AUDITING_CLIENT_TEMPLATE.FAT&amp;display_string=Audit&amp;VAR:KEY=MXSLGZYXGX&amp;VAR:QUERY=UkdGX0VOVFJQUl9WQUxfREFJTFkoNi8yNC8yMDEwLCwsLCwsJ0RJTCcpL0lDX0VTVElNQVRFKEVCSVREQV9FT","lVNRVJBVElPTixNRUFOX0VOVU1FUkFUSU9OLE5UTV9UV0FfRU5VTUVSQVRJT04sLDYvMjQvMjAxMCk=&amp;WINDOW=FIRST_POPUP&amp;HEIGHT=450&amp;WIDTH=450&amp;START_MAXIMIZED=FALSE&amp;VAR:CALENDAR=US&amp;VAR:SYMBOL=NUVA&amp;VAR:INDEX=0"}</definedName>
    <definedName name="_132__FDSAUDITLINK__" localSheetId="1" hidden="1">{"fdsup://directions/FAT Viewer?action=UPDATE&amp;creator=factset&amp;DYN_ARGS=TRUE&amp;DOC_NAME=FAT:FQL_AUDITING_CLIENT_TEMPLATE.FAT&amp;display_string=Audit&amp;VAR:KEY=CNOZUFGHSD&amp;VAR:QUERY=UkdGX0VOVFJQUl9WQUxfREFJTFkoNi8yMy8yMDEwLCwsLCwsJ0RJTCcpL0lDX0VTVElNQVRFKEVCSVREQV9FT","lVNRVJBVElPTixNRUFOX0VOVU1FUkFUSU9OLE5UTV9UV0FfRU5VTUVSQVRJT04sLDYvMjMvMjAxMCk=&amp;WINDOW=FIRST_POPUP&amp;HEIGHT=450&amp;WIDTH=450&amp;START_MAXIMIZED=FALSE&amp;VAR:CALENDAR=US&amp;VAR:SYMBOL=NUVA&amp;VAR:INDEX=0"}</definedName>
    <definedName name="_132__FDSAUDITLINK__" hidden="1">{"fdsup://directions/FAT Viewer?action=UPDATE&amp;creator=factset&amp;DYN_ARGS=TRUE&amp;DOC_NAME=FAT:FQL_AUDITING_CLIENT_TEMPLATE.FAT&amp;display_string=Audit&amp;VAR:KEY=CNOZUFGHSD&amp;VAR:QUERY=UkdGX0VOVFJQUl9WQUxfREFJTFkoNi8yMy8yMDEwLCwsLCwsJ0RJTCcpL0lDX0VTVElNQVRFKEVCSVREQV9FT","lVNRVJBVElPTixNRUFOX0VOVU1FUkFUSU9OLE5UTV9UV0FfRU5VTUVSQVRJT04sLDYvMjMvMjAxMCk=&amp;WINDOW=FIRST_POPUP&amp;HEIGHT=450&amp;WIDTH=450&amp;START_MAXIMIZED=FALSE&amp;VAR:CALENDAR=US&amp;VAR:SYMBOL=NUVA&amp;VAR:INDEX=0"}</definedName>
    <definedName name="_133__FDSAUDITLINK__" localSheetId="1" hidden="1">{"fdsup://directions/FAT Viewer?action=UPDATE&amp;creator=factset&amp;DYN_ARGS=TRUE&amp;DOC_NAME=FAT:FQL_AUDITING_CLIENT_TEMPLATE.FAT&amp;display_string=Audit&amp;VAR:KEY=CLQZOZARMV&amp;VAR:QUERY=UkdGX0VOVFJQUl9WQUxfREFJTFkoNi8yMi8yMDEwLCwsLCwsJ0RJTCcpL0lDX0VTVElNQVRFKEVCSVREQV9FT","lVNRVJBVElPTixNRUFOX0VOVU1FUkFUSU9OLE5UTV9UV0FfRU5VTUVSQVRJT04sLDYvMjIvMjAxMCk=&amp;WINDOW=FIRST_POPUP&amp;HEIGHT=450&amp;WIDTH=450&amp;START_MAXIMIZED=FALSE&amp;VAR:CALENDAR=US&amp;VAR:SYMBOL=NUVA&amp;VAR:INDEX=0"}</definedName>
    <definedName name="_133__FDSAUDITLINK__" hidden="1">{"fdsup://directions/FAT Viewer?action=UPDATE&amp;creator=factset&amp;DYN_ARGS=TRUE&amp;DOC_NAME=FAT:FQL_AUDITING_CLIENT_TEMPLATE.FAT&amp;display_string=Audit&amp;VAR:KEY=CLQZOZARMV&amp;VAR:QUERY=UkdGX0VOVFJQUl9WQUxfREFJTFkoNi8yMi8yMDEwLCwsLCwsJ0RJTCcpL0lDX0VTVElNQVRFKEVCSVREQV9FT","lVNRVJBVElPTixNRUFOX0VOVU1FUkFUSU9OLE5UTV9UV0FfRU5VTUVSQVRJT04sLDYvMjIvMjAxMCk=&amp;WINDOW=FIRST_POPUP&amp;HEIGHT=450&amp;WIDTH=450&amp;START_MAXIMIZED=FALSE&amp;VAR:CALENDAR=US&amp;VAR:SYMBOL=NUVA&amp;VAR:INDEX=0"}</definedName>
    <definedName name="_134__FDSAUDITLINK__" localSheetId="1" hidden="1">{"fdsup://directions/FAT Viewer?action=UPDATE&amp;creator=factset&amp;DYN_ARGS=TRUE&amp;DOC_NAME=FAT:FQL_AUDITING_CLIENT_TEMPLATE.FAT&amp;display_string=Audit&amp;VAR:KEY=UBYRSZODGP&amp;VAR:QUERY=UkdGX0VOVFJQUl9WQUxfREFJTFkoNi8yMS8yMDEwLCwsLCwsJ0RJTCcpL0lDX0VTVElNQVRFKEVCSVREQV9FT","lVNRVJBVElPTixNRUFOX0VOVU1FUkFUSU9OLE5UTV9UV0FfRU5VTUVSQVRJT04sLDYvMjEvMjAxMCk=&amp;WINDOW=FIRST_POPUP&amp;HEIGHT=450&amp;WIDTH=450&amp;START_MAXIMIZED=FALSE&amp;VAR:CALENDAR=US&amp;VAR:SYMBOL=NUVA&amp;VAR:INDEX=0"}</definedName>
    <definedName name="_134__FDSAUDITLINK__" hidden="1">{"fdsup://directions/FAT Viewer?action=UPDATE&amp;creator=factset&amp;DYN_ARGS=TRUE&amp;DOC_NAME=FAT:FQL_AUDITING_CLIENT_TEMPLATE.FAT&amp;display_string=Audit&amp;VAR:KEY=UBYRSZODGP&amp;VAR:QUERY=UkdGX0VOVFJQUl9WQUxfREFJTFkoNi8yMS8yMDEwLCwsLCwsJ0RJTCcpL0lDX0VTVElNQVRFKEVCSVREQV9FT","lVNRVJBVElPTixNRUFOX0VOVU1FUkFUSU9OLE5UTV9UV0FfRU5VTUVSQVRJT04sLDYvMjEvMjAxMCk=&amp;WINDOW=FIRST_POPUP&amp;HEIGHT=450&amp;WIDTH=450&amp;START_MAXIMIZED=FALSE&amp;VAR:CALENDAR=US&amp;VAR:SYMBOL=NUVA&amp;VAR:INDEX=0"}</definedName>
    <definedName name="_135__FDSAUDITLINK__" localSheetId="1" hidden="1">{"fdsup://directions/FAT Viewer?action=UPDATE&amp;creator=factset&amp;DYN_ARGS=TRUE&amp;DOC_NAME=FAT:FQL_AUDITING_CLIENT_TEMPLATE.FAT&amp;display_string=Audit&amp;VAR:KEY=IPSNQHWPWZ&amp;VAR:QUERY=UkdGX0VOVFJQUl9WQUxfREFJTFkoNi8xOC8yMDEwLCwsLCwsJ0RJTCcpL0lDX0VTVElNQVRFKEVCSVREQV9FT","lVNRVJBVElPTixNRUFOX0VOVU1FUkFUSU9OLE5UTV9UV0FfRU5VTUVSQVRJT04sLDYvMTgvMjAxMCk=&amp;WINDOW=FIRST_POPUP&amp;HEIGHT=450&amp;WIDTH=450&amp;START_MAXIMIZED=FALSE&amp;VAR:CALENDAR=US&amp;VAR:SYMBOL=NUVA&amp;VAR:INDEX=0"}</definedName>
    <definedName name="_135__FDSAUDITLINK__" hidden="1">{"fdsup://directions/FAT Viewer?action=UPDATE&amp;creator=factset&amp;DYN_ARGS=TRUE&amp;DOC_NAME=FAT:FQL_AUDITING_CLIENT_TEMPLATE.FAT&amp;display_string=Audit&amp;VAR:KEY=IPSNQHWPWZ&amp;VAR:QUERY=UkdGX0VOVFJQUl9WQUxfREFJTFkoNi8xOC8yMDEwLCwsLCwsJ0RJTCcpL0lDX0VTVElNQVRFKEVCSVREQV9FT","lVNRVJBVElPTixNRUFOX0VOVU1FUkFUSU9OLE5UTV9UV0FfRU5VTUVSQVRJT04sLDYvMTgvMjAxMCk=&amp;WINDOW=FIRST_POPUP&amp;HEIGHT=450&amp;WIDTH=450&amp;START_MAXIMIZED=FALSE&amp;VAR:CALENDAR=US&amp;VAR:SYMBOL=NUVA&amp;VAR:INDEX=0"}</definedName>
    <definedName name="_136__FDSAUDITLINK__" localSheetId="1" hidden="1">{"fdsup://directions/FAT Viewer?action=UPDATE&amp;creator=factset&amp;DYN_ARGS=TRUE&amp;DOC_NAME=FAT:FQL_AUDITING_CLIENT_TEMPLATE.FAT&amp;display_string=Audit&amp;VAR:KEY=YHYDKFIJEF&amp;VAR:QUERY=UkdGX0VOVFJQUl9WQUxfREFJTFkoNi8xNy8yMDEwLCwsLCwsJ0RJTCcpL0lDX0VTVElNQVRFKEVCSVREQV9FT","lVNRVJBVElPTixNRUFOX0VOVU1FUkFUSU9OLE5UTV9UV0FfRU5VTUVSQVRJT04sLDYvMTcvMjAxMCk=&amp;WINDOW=FIRST_POPUP&amp;HEIGHT=450&amp;WIDTH=450&amp;START_MAXIMIZED=FALSE&amp;VAR:CALENDAR=US&amp;VAR:SYMBOL=NUVA&amp;VAR:INDEX=0"}</definedName>
    <definedName name="_136__FDSAUDITLINK__" hidden="1">{"fdsup://directions/FAT Viewer?action=UPDATE&amp;creator=factset&amp;DYN_ARGS=TRUE&amp;DOC_NAME=FAT:FQL_AUDITING_CLIENT_TEMPLATE.FAT&amp;display_string=Audit&amp;VAR:KEY=YHYDKFIJEF&amp;VAR:QUERY=UkdGX0VOVFJQUl9WQUxfREFJTFkoNi8xNy8yMDEwLCwsLCwsJ0RJTCcpL0lDX0VTVElNQVRFKEVCSVREQV9FT","lVNRVJBVElPTixNRUFOX0VOVU1FUkFUSU9OLE5UTV9UV0FfRU5VTUVSQVRJT04sLDYvMTcvMjAxMCk=&amp;WINDOW=FIRST_POPUP&amp;HEIGHT=450&amp;WIDTH=450&amp;START_MAXIMIZED=FALSE&amp;VAR:CALENDAR=US&amp;VAR:SYMBOL=NUVA&amp;VAR:INDEX=0"}</definedName>
    <definedName name="_137__FDSAUDITLINK__" localSheetId="1" hidden="1">{"fdsup://directions/FAT Viewer?action=UPDATE&amp;creator=factset&amp;DYN_ARGS=TRUE&amp;DOC_NAME=FAT:FQL_AUDITING_CLIENT_TEMPLATE.FAT&amp;display_string=Audit&amp;VAR:KEY=ONWROFAJAL&amp;VAR:QUERY=UkdGX0VOVFJQUl9WQUxfREFJTFkoNi8xNi8yMDEwLCwsLCwsJ0RJTCcpL0lDX0VTVElNQVRFKEVCSVREQV9FT","lVNRVJBVElPTixNRUFOX0VOVU1FUkFUSU9OLE5UTV9UV0FfRU5VTUVSQVRJT04sLDYvMTYvMjAxMCk=&amp;WINDOW=FIRST_POPUP&amp;HEIGHT=450&amp;WIDTH=450&amp;START_MAXIMIZED=FALSE&amp;VAR:CALENDAR=US&amp;VAR:SYMBOL=NUVA&amp;VAR:INDEX=0"}</definedName>
    <definedName name="_137__FDSAUDITLINK__" hidden="1">{"fdsup://directions/FAT Viewer?action=UPDATE&amp;creator=factset&amp;DYN_ARGS=TRUE&amp;DOC_NAME=FAT:FQL_AUDITING_CLIENT_TEMPLATE.FAT&amp;display_string=Audit&amp;VAR:KEY=ONWROFAJAL&amp;VAR:QUERY=UkdGX0VOVFJQUl9WQUxfREFJTFkoNi8xNi8yMDEwLCwsLCwsJ0RJTCcpL0lDX0VTVElNQVRFKEVCSVREQV9FT","lVNRVJBVElPTixNRUFOX0VOVU1FUkFUSU9OLE5UTV9UV0FfRU5VTUVSQVRJT04sLDYvMTYvMjAxMCk=&amp;WINDOW=FIRST_POPUP&amp;HEIGHT=450&amp;WIDTH=450&amp;START_MAXIMIZED=FALSE&amp;VAR:CALENDAR=US&amp;VAR:SYMBOL=NUVA&amp;VAR:INDEX=0"}</definedName>
    <definedName name="_138__FDSAUDITLINK__" localSheetId="1" hidden="1">{"fdsup://directions/FAT Viewer?action=UPDATE&amp;creator=factset&amp;DYN_ARGS=TRUE&amp;DOC_NAME=FAT:FQL_AUDITING_CLIENT_TEMPLATE.FAT&amp;display_string=Audit&amp;VAR:KEY=CNCJSROHYJ&amp;VAR:QUERY=UkdGX0VOVFJQUl9WQUxfREFJTFkoNi8xNS8yMDEwLCwsLCwsJ0RJTCcpL0lDX0VTVElNQVRFKEVCSVREQV9FT","lVNRVJBVElPTixNRUFOX0VOVU1FUkFUSU9OLE5UTV9UV0FfRU5VTUVSQVRJT04sLDYvMTUvMjAxMCk=&amp;WINDOW=FIRST_POPUP&amp;HEIGHT=450&amp;WIDTH=450&amp;START_MAXIMIZED=FALSE&amp;VAR:CALENDAR=US&amp;VAR:SYMBOL=NUVA&amp;VAR:INDEX=0"}</definedName>
    <definedName name="_138__FDSAUDITLINK__" hidden="1">{"fdsup://directions/FAT Viewer?action=UPDATE&amp;creator=factset&amp;DYN_ARGS=TRUE&amp;DOC_NAME=FAT:FQL_AUDITING_CLIENT_TEMPLATE.FAT&amp;display_string=Audit&amp;VAR:KEY=CNCJSROHYJ&amp;VAR:QUERY=UkdGX0VOVFJQUl9WQUxfREFJTFkoNi8xNS8yMDEwLCwsLCwsJ0RJTCcpL0lDX0VTVElNQVRFKEVCSVREQV9FT","lVNRVJBVElPTixNRUFOX0VOVU1FUkFUSU9OLE5UTV9UV0FfRU5VTUVSQVRJT04sLDYvMTUvMjAxMCk=&amp;WINDOW=FIRST_POPUP&amp;HEIGHT=450&amp;WIDTH=450&amp;START_MAXIMIZED=FALSE&amp;VAR:CALENDAR=US&amp;VAR:SYMBOL=NUVA&amp;VAR:INDEX=0"}</definedName>
    <definedName name="_139__FDSAUDITLINK__" localSheetId="1" hidden="1">{"fdsup://directions/FAT Viewer?action=UPDATE&amp;creator=factset&amp;DYN_ARGS=TRUE&amp;DOC_NAME=FAT:FQL_AUDITING_CLIENT_TEMPLATE.FAT&amp;display_string=Audit&amp;VAR:KEY=YJQDQDIHAR&amp;VAR:QUERY=UkdGX0VOVFJQUl9WQUxfREFJTFkoNi8xNC8yMDEwLCwsLCwsJ0RJTCcpL0lDX0VTVElNQVRFKEVCSVREQV9FT","lVNRVJBVElPTixNRUFOX0VOVU1FUkFUSU9OLE5UTV9UV0FfRU5VTUVSQVRJT04sLDYvMTQvMjAxMCk=&amp;WINDOW=FIRST_POPUP&amp;HEIGHT=450&amp;WIDTH=450&amp;START_MAXIMIZED=FALSE&amp;VAR:CALENDAR=US&amp;VAR:SYMBOL=NUVA&amp;VAR:INDEX=0"}</definedName>
    <definedName name="_139__FDSAUDITLINK__" hidden="1">{"fdsup://directions/FAT Viewer?action=UPDATE&amp;creator=factset&amp;DYN_ARGS=TRUE&amp;DOC_NAME=FAT:FQL_AUDITING_CLIENT_TEMPLATE.FAT&amp;display_string=Audit&amp;VAR:KEY=YJQDQDIHAR&amp;VAR:QUERY=UkdGX0VOVFJQUl9WQUxfREFJTFkoNi8xNC8yMDEwLCwsLCwsJ0RJTCcpL0lDX0VTVElNQVRFKEVCSVREQV9FT","lVNRVJBVElPTixNRUFOX0VOVU1FUkFUSU9OLE5UTV9UV0FfRU5VTUVSQVRJT04sLDYvMTQvMjAxMCk=&amp;WINDOW=FIRST_POPUP&amp;HEIGHT=450&amp;WIDTH=450&amp;START_MAXIMIZED=FALSE&amp;VAR:CALENDAR=US&amp;VAR:SYMBOL=NUVA&amp;VAR:INDEX=0"}</definedName>
    <definedName name="_14__FDSAUDITLINK__" localSheetId="1" hidden="1">{"fdsup://IBCentral/FAT Viewer?action=UPDATE&amp;creator=factset&amp;DOC_NAME=fat:reuters_qtrly_source_window.fat&amp;display_string=Audit&amp;DYN_ARGS=TRUE&amp;VAR:ID1=29089Q10&amp;VAR:RCODE=ZCPS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__FDSAUDITLINK__" hidden="1">{"fdsup://IBCentral/FAT Viewer?action=UPDATE&amp;creator=factset&amp;DOC_NAME=fat:reuters_qtrly_source_window.fat&amp;display_string=Audit&amp;DYN_ARGS=TRUE&amp;VAR:ID1=29089Q10&amp;VAR:RCODE=ZCPS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40__FDSAUDITLINK__" localSheetId="1" hidden="1">{"fdsup://directions/FAT Viewer?action=UPDATE&amp;creator=factset&amp;DYN_ARGS=TRUE&amp;DOC_NAME=FAT:FQL_AUDITING_CLIENT_TEMPLATE.FAT&amp;display_string=Audit&amp;VAR:KEY=MXEFGDUBGT&amp;VAR:QUERY=UkdGX0VOVFJQUl9WQUxfREFJTFkoNi8xMS8yMDEwLCwsLCwsJ0RJTCcpL0lDX0VTVElNQVRFKEVCSVREQV9FT","lVNRVJBVElPTixNRUFOX0VOVU1FUkFUSU9OLE5UTV9UV0FfRU5VTUVSQVRJT04sLDYvMTEvMjAxMCk=&amp;WINDOW=FIRST_POPUP&amp;HEIGHT=450&amp;WIDTH=450&amp;START_MAXIMIZED=FALSE&amp;VAR:CALENDAR=US&amp;VAR:SYMBOL=NUVA&amp;VAR:INDEX=0"}</definedName>
    <definedName name="_140__FDSAUDITLINK__" hidden="1">{"fdsup://directions/FAT Viewer?action=UPDATE&amp;creator=factset&amp;DYN_ARGS=TRUE&amp;DOC_NAME=FAT:FQL_AUDITING_CLIENT_TEMPLATE.FAT&amp;display_string=Audit&amp;VAR:KEY=MXEFGDUBGT&amp;VAR:QUERY=UkdGX0VOVFJQUl9WQUxfREFJTFkoNi8xMS8yMDEwLCwsLCwsJ0RJTCcpL0lDX0VTVElNQVRFKEVCSVREQV9FT","lVNRVJBVElPTixNRUFOX0VOVU1FUkFUSU9OLE5UTV9UV0FfRU5VTUVSQVRJT04sLDYvMTEvMjAxMCk=&amp;WINDOW=FIRST_POPUP&amp;HEIGHT=450&amp;WIDTH=450&amp;START_MAXIMIZED=FALSE&amp;VAR:CALENDAR=US&amp;VAR:SYMBOL=NUVA&amp;VAR:INDEX=0"}</definedName>
    <definedName name="_141__FDSAUDITLINK__" localSheetId="1" hidden="1">{"fdsup://directions/FAT Viewer?action=UPDATE&amp;creator=factset&amp;DYN_ARGS=TRUE&amp;DOC_NAME=FAT:FQL_AUDITING_CLIENT_TEMPLATE.FAT&amp;display_string=Audit&amp;VAR:KEY=GRQFSBCJYD&amp;VAR:QUERY=UkdGX0VOVFJQUl9WQUxfREFJTFkoNi8xMC8yMDEwLCwsLCwsJ0RJTCcpL0lDX0VTVElNQVRFKEVCSVREQV9FT","lVNRVJBVElPTixNRUFOX0VOVU1FUkFUSU9OLE5UTV9UV0FfRU5VTUVSQVRJT04sLDYvMTAvMjAxMCk=&amp;WINDOW=FIRST_POPUP&amp;HEIGHT=450&amp;WIDTH=450&amp;START_MAXIMIZED=FALSE&amp;VAR:CALENDAR=US&amp;VAR:SYMBOL=NUVA&amp;VAR:INDEX=0"}</definedName>
    <definedName name="_141__FDSAUDITLINK__" hidden="1">{"fdsup://directions/FAT Viewer?action=UPDATE&amp;creator=factset&amp;DYN_ARGS=TRUE&amp;DOC_NAME=FAT:FQL_AUDITING_CLIENT_TEMPLATE.FAT&amp;display_string=Audit&amp;VAR:KEY=GRQFSBCJYD&amp;VAR:QUERY=UkdGX0VOVFJQUl9WQUxfREFJTFkoNi8xMC8yMDEwLCwsLCwsJ0RJTCcpL0lDX0VTVElNQVRFKEVCSVREQV9FT","lVNRVJBVElPTixNRUFOX0VOVU1FUkFUSU9OLE5UTV9UV0FfRU5VTUVSQVRJT04sLDYvMTAvMjAxMCk=&amp;WINDOW=FIRST_POPUP&amp;HEIGHT=450&amp;WIDTH=450&amp;START_MAXIMIZED=FALSE&amp;VAR:CALENDAR=US&amp;VAR:SYMBOL=NUVA&amp;VAR:INDEX=0"}</definedName>
    <definedName name="_142__FDSAUDITLINK__" localSheetId="1" hidden="1">{"fdsup://directions/FAT Viewer?action=UPDATE&amp;creator=factset&amp;DYN_ARGS=TRUE&amp;DOC_NAME=FAT:FQL_AUDITING_CLIENT_TEMPLATE.FAT&amp;display_string=Audit&amp;VAR:KEY=AXWLGZQZYF&amp;VAR:QUERY=UkdGX0VOVFJQUl9WQUxfREFJTFkoNi8wOS8yMDEwLCwsLCwsJ0RJTCcpL0lDX0VTVElNQVRFKEVCSVREQV9FT","lVNRVJBVElPTixNRUFOX0VOVU1FUkFUSU9OLE5UTV9UV0FfRU5VTUVSQVRJT04sLDYvMDkvMjAxMCk=&amp;WINDOW=FIRST_POPUP&amp;HEIGHT=450&amp;WIDTH=450&amp;START_MAXIMIZED=FALSE&amp;VAR:CALENDAR=US&amp;VAR:SYMBOL=NUVA&amp;VAR:INDEX=0"}</definedName>
    <definedName name="_142__FDSAUDITLINK__" hidden="1">{"fdsup://directions/FAT Viewer?action=UPDATE&amp;creator=factset&amp;DYN_ARGS=TRUE&amp;DOC_NAME=FAT:FQL_AUDITING_CLIENT_TEMPLATE.FAT&amp;display_string=Audit&amp;VAR:KEY=AXWLGZQZYF&amp;VAR:QUERY=UkdGX0VOVFJQUl9WQUxfREFJTFkoNi8wOS8yMDEwLCwsLCwsJ0RJTCcpL0lDX0VTVElNQVRFKEVCSVREQV9FT","lVNRVJBVElPTixNRUFOX0VOVU1FUkFUSU9OLE5UTV9UV0FfRU5VTUVSQVRJT04sLDYvMDkvMjAxMCk=&amp;WINDOW=FIRST_POPUP&amp;HEIGHT=450&amp;WIDTH=450&amp;START_MAXIMIZED=FALSE&amp;VAR:CALENDAR=US&amp;VAR:SYMBOL=NUVA&amp;VAR:INDEX=0"}</definedName>
    <definedName name="_143__FDSAUDITLINK__" localSheetId="1" hidden="1">{"fdsup://directions/FAT Viewer?action=UPDATE&amp;creator=factset&amp;DYN_ARGS=TRUE&amp;DOC_NAME=FAT:FQL_AUDITING_CLIENT_TEMPLATE.FAT&amp;display_string=Audit&amp;VAR:KEY=CNGTCNITCF&amp;VAR:QUERY=UkdGX0VOVFJQUl9WQUxfREFJTFkoNi8wOC8yMDEwLCwsLCwsJ0RJTCcpL0lDX0VTVElNQVRFKEVCSVREQV9FT","lVNRVJBVElPTixNRUFOX0VOVU1FUkFUSU9OLE5UTV9UV0FfRU5VTUVSQVRJT04sLDYvMDgvMjAxMCk=&amp;WINDOW=FIRST_POPUP&amp;HEIGHT=450&amp;WIDTH=450&amp;START_MAXIMIZED=FALSE&amp;VAR:CALENDAR=US&amp;VAR:SYMBOL=NUVA&amp;VAR:INDEX=0"}</definedName>
    <definedName name="_143__FDSAUDITLINK__" hidden="1">{"fdsup://directions/FAT Viewer?action=UPDATE&amp;creator=factset&amp;DYN_ARGS=TRUE&amp;DOC_NAME=FAT:FQL_AUDITING_CLIENT_TEMPLATE.FAT&amp;display_string=Audit&amp;VAR:KEY=CNGTCNITCF&amp;VAR:QUERY=UkdGX0VOVFJQUl9WQUxfREFJTFkoNi8wOC8yMDEwLCwsLCwsJ0RJTCcpL0lDX0VTVElNQVRFKEVCSVREQV9FT","lVNRVJBVElPTixNRUFOX0VOVU1FUkFUSU9OLE5UTV9UV0FfRU5VTUVSQVRJT04sLDYvMDgvMjAxMCk=&amp;WINDOW=FIRST_POPUP&amp;HEIGHT=450&amp;WIDTH=450&amp;START_MAXIMIZED=FALSE&amp;VAR:CALENDAR=US&amp;VAR:SYMBOL=NUVA&amp;VAR:INDEX=0"}</definedName>
    <definedName name="_144__FDSAUDITLINK__" localSheetId="1" hidden="1">{"fdsup://directions/FAT Viewer?action=UPDATE&amp;creator=factset&amp;DYN_ARGS=TRUE&amp;DOC_NAME=FAT:FQL_AUDITING_CLIENT_TEMPLATE.FAT&amp;display_string=Audit&amp;VAR:KEY=MXMRQDWNIN&amp;VAR:QUERY=UkdGX0VOVFJQUl9WQUxfREFJTFkoNi8wNy8yMDEwLCwsLCwsJ0RJTCcpL0lDX0VTVElNQVRFKEVCSVREQV9FT","lVNRVJBVElPTixNRUFOX0VOVU1FUkFUSU9OLE5UTV9UV0FfRU5VTUVSQVRJT04sLDYvMDcvMjAxMCk=&amp;WINDOW=FIRST_POPUP&amp;HEIGHT=450&amp;WIDTH=450&amp;START_MAXIMIZED=FALSE&amp;VAR:CALENDAR=US&amp;VAR:SYMBOL=NUVA&amp;VAR:INDEX=0"}</definedName>
    <definedName name="_144__FDSAUDITLINK__" hidden="1">{"fdsup://directions/FAT Viewer?action=UPDATE&amp;creator=factset&amp;DYN_ARGS=TRUE&amp;DOC_NAME=FAT:FQL_AUDITING_CLIENT_TEMPLATE.FAT&amp;display_string=Audit&amp;VAR:KEY=MXMRQDWNIN&amp;VAR:QUERY=UkdGX0VOVFJQUl9WQUxfREFJTFkoNi8wNy8yMDEwLCwsLCwsJ0RJTCcpL0lDX0VTVElNQVRFKEVCSVREQV9FT","lVNRVJBVElPTixNRUFOX0VOVU1FUkFUSU9OLE5UTV9UV0FfRU5VTUVSQVRJT04sLDYvMDcvMjAxMCk=&amp;WINDOW=FIRST_POPUP&amp;HEIGHT=450&amp;WIDTH=450&amp;START_MAXIMIZED=FALSE&amp;VAR:CALENDAR=US&amp;VAR:SYMBOL=NUVA&amp;VAR:INDEX=0"}</definedName>
    <definedName name="_145__FDSAUDITLINK__" localSheetId="1" hidden="1">{"fdsup://directions/FAT Viewer?action=UPDATE&amp;creator=factset&amp;DYN_ARGS=TRUE&amp;DOC_NAME=FAT:FQL_AUDITING_CLIENT_TEMPLATE.FAT&amp;display_string=Audit&amp;VAR:KEY=ODWTQJKXWJ&amp;VAR:QUERY=UkdGX0VOVFJQUl9WQUxfREFJTFkoNi8wNC8yMDEwLCwsLCwsJ0RJTCcpL0lDX0VTVElNQVRFKEVCSVREQV9FT","lVNRVJBVElPTixNRUFOX0VOVU1FUkFUSU9OLE5UTV9UV0FfRU5VTUVSQVRJT04sLDYvMDQvMjAxMCk=&amp;WINDOW=FIRST_POPUP&amp;HEIGHT=450&amp;WIDTH=450&amp;START_MAXIMIZED=FALSE&amp;VAR:CALENDAR=US&amp;VAR:SYMBOL=NUVA&amp;VAR:INDEX=0"}</definedName>
    <definedName name="_145__FDSAUDITLINK__" hidden="1">{"fdsup://directions/FAT Viewer?action=UPDATE&amp;creator=factset&amp;DYN_ARGS=TRUE&amp;DOC_NAME=FAT:FQL_AUDITING_CLIENT_TEMPLATE.FAT&amp;display_string=Audit&amp;VAR:KEY=ODWTQJKXWJ&amp;VAR:QUERY=UkdGX0VOVFJQUl9WQUxfREFJTFkoNi8wNC8yMDEwLCwsLCwsJ0RJTCcpL0lDX0VTVElNQVRFKEVCSVREQV9FT","lVNRVJBVElPTixNRUFOX0VOVU1FUkFUSU9OLE5UTV9UV0FfRU5VTUVSQVRJT04sLDYvMDQvMjAxMCk=&amp;WINDOW=FIRST_POPUP&amp;HEIGHT=450&amp;WIDTH=450&amp;START_MAXIMIZED=FALSE&amp;VAR:CALENDAR=US&amp;VAR:SYMBOL=NUVA&amp;VAR:INDEX=0"}</definedName>
    <definedName name="_146__FDSAUDITLINK__" localSheetId="1" hidden="1">{"fdsup://directions/FAT Viewer?action=UPDATE&amp;creator=factset&amp;DYN_ARGS=TRUE&amp;DOC_NAME=FAT:FQL_AUDITING_CLIENT_TEMPLATE.FAT&amp;display_string=Audit&amp;VAR:KEY=OHGNKHSZER&amp;VAR:QUERY=UkdGX0VOVFJQUl9WQUxfREFJTFkoNi8wMy8yMDEwLCwsLCwsJ0RJTCcpL0lDX0VTVElNQVRFKEVCSVREQV9FT","lVNRVJBVElPTixNRUFOX0VOVU1FUkFUSU9OLE5UTV9UV0FfRU5VTUVSQVRJT04sLDYvMDMvMjAxMCk=&amp;WINDOW=FIRST_POPUP&amp;HEIGHT=450&amp;WIDTH=450&amp;START_MAXIMIZED=FALSE&amp;VAR:CALENDAR=US&amp;VAR:SYMBOL=NUVA&amp;VAR:INDEX=0"}</definedName>
    <definedName name="_146__FDSAUDITLINK__" hidden="1">{"fdsup://directions/FAT Viewer?action=UPDATE&amp;creator=factset&amp;DYN_ARGS=TRUE&amp;DOC_NAME=FAT:FQL_AUDITING_CLIENT_TEMPLATE.FAT&amp;display_string=Audit&amp;VAR:KEY=OHGNKHSZER&amp;VAR:QUERY=UkdGX0VOVFJQUl9WQUxfREFJTFkoNi8wMy8yMDEwLCwsLCwsJ0RJTCcpL0lDX0VTVElNQVRFKEVCSVREQV9FT","lVNRVJBVElPTixNRUFOX0VOVU1FUkFUSU9OLE5UTV9UV0FfRU5VTUVSQVRJT04sLDYvMDMvMjAxMCk=&amp;WINDOW=FIRST_POPUP&amp;HEIGHT=450&amp;WIDTH=450&amp;START_MAXIMIZED=FALSE&amp;VAR:CALENDAR=US&amp;VAR:SYMBOL=NUVA&amp;VAR:INDEX=0"}</definedName>
    <definedName name="_147__FDSAUDITLINK__" localSheetId="1" hidden="1">{"fdsup://directions/FAT Viewer?action=UPDATE&amp;creator=factset&amp;DYN_ARGS=TRUE&amp;DOC_NAME=FAT:FQL_AUDITING_CLIENT_TEMPLATE.FAT&amp;display_string=Audit&amp;VAR:KEY=IXCJMFWPGJ&amp;VAR:QUERY=UkdGX0VOVFJQUl9WQUxfREFJTFkoNi8wMi8yMDEwLCwsLCwsJ0RJTCcpL0lDX0VTVElNQVRFKEVCSVREQV9FT","lVNRVJBVElPTixNRUFOX0VOVU1FUkFUSU9OLE5UTV9UV0FfRU5VTUVSQVRJT04sLDYvMDIvMjAxMCk=&amp;WINDOW=FIRST_POPUP&amp;HEIGHT=450&amp;WIDTH=450&amp;START_MAXIMIZED=FALSE&amp;VAR:CALENDAR=US&amp;VAR:SYMBOL=NUVA&amp;VAR:INDEX=0"}</definedName>
    <definedName name="_147__FDSAUDITLINK__" hidden="1">{"fdsup://directions/FAT Viewer?action=UPDATE&amp;creator=factset&amp;DYN_ARGS=TRUE&amp;DOC_NAME=FAT:FQL_AUDITING_CLIENT_TEMPLATE.FAT&amp;display_string=Audit&amp;VAR:KEY=IXCJMFWPGJ&amp;VAR:QUERY=UkdGX0VOVFJQUl9WQUxfREFJTFkoNi8wMi8yMDEwLCwsLCwsJ0RJTCcpL0lDX0VTVElNQVRFKEVCSVREQV9FT","lVNRVJBVElPTixNRUFOX0VOVU1FUkFUSU9OLE5UTV9UV0FfRU5VTUVSQVRJT04sLDYvMDIvMjAxMCk=&amp;WINDOW=FIRST_POPUP&amp;HEIGHT=450&amp;WIDTH=450&amp;START_MAXIMIZED=FALSE&amp;VAR:CALENDAR=US&amp;VAR:SYMBOL=NUVA&amp;VAR:INDEX=0"}</definedName>
    <definedName name="_148__FDSAUDITLINK__" localSheetId="1" hidden="1">{"fdsup://directions/FAT Viewer?action=UPDATE&amp;creator=factset&amp;DYN_ARGS=TRUE&amp;DOC_NAME=FAT:FQL_AUDITING_CLIENT_TEMPLATE.FAT&amp;display_string=Audit&amp;VAR:KEY=OXIDWXWPQZ&amp;VAR:QUERY=UkdGX0VOVFJQUl9WQUxfREFJTFkoNi8wMS8yMDEwLCwsLCwsJ0RJTCcpL0lDX0VTVElNQVRFKEVCSVREQV9FT","lVNRVJBVElPTixNRUFOX0VOVU1FUkFUSU9OLE5UTV9UV0FfRU5VTUVSQVRJT04sLDYvMDEvMjAxMCk=&amp;WINDOW=FIRST_POPUP&amp;HEIGHT=450&amp;WIDTH=450&amp;START_MAXIMIZED=FALSE&amp;VAR:CALENDAR=US&amp;VAR:SYMBOL=NUVA&amp;VAR:INDEX=0"}</definedName>
    <definedName name="_148__FDSAUDITLINK__" hidden="1">{"fdsup://directions/FAT Viewer?action=UPDATE&amp;creator=factset&amp;DYN_ARGS=TRUE&amp;DOC_NAME=FAT:FQL_AUDITING_CLIENT_TEMPLATE.FAT&amp;display_string=Audit&amp;VAR:KEY=OXIDWXWPQZ&amp;VAR:QUERY=UkdGX0VOVFJQUl9WQUxfREFJTFkoNi8wMS8yMDEwLCwsLCwsJ0RJTCcpL0lDX0VTVElNQVRFKEVCSVREQV9FT","lVNRVJBVElPTixNRUFOX0VOVU1FUkFUSU9OLE5UTV9UV0FfRU5VTUVSQVRJT04sLDYvMDEvMjAxMCk=&amp;WINDOW=FIRST_POPUP&amp;HEIGHT=450&amp;WIDTH=450&amp;START_MAXIMIZED=FALSE&amp;VAR:CALENDAR=US&amp;VAR:SYMBOL=NUVA&amp;VAR:INDEX=0"}</definedName>
    <definedName name="_149__FDSAUDITLINK__" localSheetId="1" hidden="1">{"fdsup://directions/FAT Viewer?action=UPDATE&amp;creator=factset&amp;DYN_ARGS=TRUE&amp;DOC_NAME=FAT:FQL_AUDITING_CLIENT_TEMPLATE.FAT&amp;display_string=Audit&amp;VAR:KEY=CTGXINSNIL&amp;VAR:QUERY=UkdGX0VOVFJQUl9WQUxfREFJTFkoNS8yOC8yMDEwLCwsLCwsJ0RJTCcpL0lDX0VTVElNQVRFKEVCSVREQV9FT","lVNRVJBVElPTixNRUFOX0VOVU1FUkFUSU9OLE5UTV9UV0FfRU5VTUVSQVRJT04sLDUvMjgvMjAxMCk=&amp;WINDOW=FIRST_POPUP&amp;HEIGHT=450&amp;WIDTH=450&amp;START_MAXIMIZED=FALSE&amp;VAR:CALENDAR=US&amp;VAR:SYMBOL=NUVA&amp;VAR:INDEX=0"}</definedName>
    <definedName name="_149__FDSAUDITLINK__" hidden="1">{"fdsup://directions/FAT Viewer?action=UPDATE&amp;creator=factset&amp;DYN_ARGS=TRUE&amp;DOC_NAME=FAT:FQL_AUDITING_CLIENT_TEMPLATE.FAT&amp;display_string=Audit&amp;VAR:KEY=CTGXINSNIL&amp;VAR:QUERY=UkdGX0VOVFJQUl9WQUxfREFJTFkoNS8yOC8yMDEwLCwsLCwsJ0RJTCcpL0lDX0VTVElNQVRFKEVCSVREQV9FT","lVNRVJBVElPTixNRUFOX0VOVU1FUkFUSU9OLE5UTV9UV0FfRU5VTUVSQVRJT04sLDUvMjgvMjAxMCk=&amp;WINDOW=FIRST_POPUP&amp;HEIGHT=450&amp;WIDTH=450&amp;START_MAXIMIZED=FALSE&amp;VAR:CALENDAR=US&amp;VAR:SYMBOL=NUVA&amp;VAR:INDEX=0"}</definedName>
    <definedName name="_15__FDSAUDITLINK__" localSheetId="1" hidden="1">{"fdsup://IBCentral/FAT Viewer?action=UPDATE&amp;creator=factset&amp;DOC_NAME=fat:reuters_qtrly_source_window.fat&amp;display_string=Audit&amp;DYN_ARGS=TRUE&amp;VAR:ID1=29089Q10&amp;VAR:RCODE=LTTD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__FDSAUDITLINK__" hidden="1">{"fdsup://IBCentral/FAT Viewer?action=UPDATE&amp;creator=factset&amp;DOC_NAME=fat:reuters_qtrly_source_window.fat&amp;display_string=Audit&amp;DYN_ARGS=TRUE&amp;VAR:ID1=29089Q10&amp;VAR:RCODE=LTTD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50__FDSAUDITLINK__" localSheetId="1" hidden="1">{"fdsup://directions/FAT Viewer?action=UPDATE&amp;creator=factset&amp;DYN_ARGS=TRUE&amp;DOC_NAME=FAT:FQL_AUDITING_CLIENT_TEMPLATE.FAT&amp;display_string=Audit&amp;VAR:KEY=IJQVCFIXAN&amp;VAR:QUERY=UkdGX0VOVFJQUl9WQUxfREFJTFkoNS8yNy8yMDEwLCwsLCwsJ0RJTCcpL0lDX0VTVElNQVRFKEVCSVREQV9FT","lVNRVJBVElPTixNRUFOX0VOVU1FUkFUSU9OLE5UTV9UV0FfRU5VTUVSQVRJT04sLDUvMjcvMjAxMCk=&amp;WINDOW=FIRST_POPUP&amp;HEIGHT=450&amp;WIDTH=450&amp;START_MAXIMIZED=FALSE&amp;VAR:CALENDAR=US&amp;VAR:SYMBOL=NUVA&amp;VAR:INDEX=0"}</definedName>
    <definedName name="_150__FDSAUDITLINK__" hidden="1">{"fdsup://directions/FAT Viewer?action=UPDATE&amp;creator=factset&amp;DYN_ARGS=TRUE&amp;DOC_NAME=FAT:FQL_AUDITING_CLIENT_TEMPLATE.FAT&amp;display_string=Audit&amp;VAR:KEY=IJQVCFIXAN&amp;VAR:QUERY=UkdGX0VOVFJQUl9WQUxfREFJTFkoNS8yNy8yMDEwLCwsLCwsJ0RJTCcpL0lDX0VTVElNQVRFKEVCSVREQV9FT","lVNRVJBVElPTixNRUFOX0VOVU1FUkFUSU9OLE5UTV9UV0FfRU5VTUVSQVRJT04sLDUvMjcvMjAxMCk=&amp;WINDOW=FIRST_POPUP&amp;HEIGHT=450&amp;WIDTH=450&amp;START_MAXIMIZED=FALSE&amp;VAR:CALENDAR=US&amp;VAR:SYMBOL=NUVA&amp;VAR:INDEX=0"}</definedName>
    <definedName name="_151__FDSAUDITLINK__" localSheetId="1" hidden="1">{"fdsup://directions/FAT Viewer?action=UPDATE&amp;creator=factset&amp;DYN_ARGS=TRUE&amp;DOC_NAME=FAT:FQL_AUDITING_CLIENT_TEMPLATE.FAT&amp;display_string=Audit&amp;VAR:KEY=KHUPCVIZUF&amp;VAR:QUERY=UkdGX0VOVFJQUl9WQUxfREFJTFkoNS8yNi8yMDEwLCwsLCwsJ0RJTCcpL0lDX0VTVElNQVRFKEVCSVREQV9FT","lVNRVJBVElPTixNRUFOX0VOVU1FUkFUSU9OLE5UTV9UV0FfRU5VTUVSQVRJT04sLDUvMjYvMjAxMCk=&amp;WINDOW=FIRST_POPUP&amp;HEIGHT=450&amp;WIDTH=450&amp;START_MAXIMIZED=FALSE&amp;VAR:CALENDAR=US&amp;VAR:SYMBOL=NUVA&amp;VAR:INDEX=0"}</definedName>
    <definedName name="_151__FDSAUDITLINK__" hidden="1">{"fdsup://directions/FAT Viewer?action=UPDATE&amp;creator=factset&amp;DYN_ARGS=TRUE&amp;DOC_NAME=FAT:FQL_AUDITING_CLIENT_TEMPLATE.FAT&amp;display_string=Audit&amp;VAR:KEY=KHUPCVIZUF&amp;VAR:QUERY=UkdGX0VOVFJQUl9WQUxfREFJTFkoNS8yNi8yMDEwLCwsLCwsJ0RJTCcpL0lDX0VTVElNQVRFKEVCSVREQV9FT","lVNRVJBVElPTixNRUFOX0VOVU1FUkFUSU9OLE5UTV9UV0FfRU5VTUVSQVRJT04sLDUvMjYvMjAxMCk=&amp;WINDOW=FIRST_POPUP&amp;HEIGHT=450&amp;WIDTH=450&amp;START_MAXIMIZED=FALSE&amp;VAR:CALENDAR=US&amp;VAR:SYMBOL=NUVA&amp;VAR:INDEX=0"}</definedName>
    <definedName name="_152__FDSAUDITLINK__" localSheetId="1" hidden="1">{"fdsup://directions/FAT Viewer?action=UPDATE&amp;creator=factset&amp;DYN_ARGS=TRUE&amp;DOC_NAME=FAT:FQL_AUDITING_CLIENT_TEMPLATE.FAT&amp;display_string=Audit&amp;VAR:KEY=KJYPMTARWX&amp;VAR:QUERY=UkdGX0VOVFJQUl9WQUxfREFJTFkoNS8yNS8yMDEwLCwsLCwsJ0RJTCcpL0lDX0VTVElNQVRFKEVCSVREQV9FT","lVNRVJBVElPTixNRUFOX0VOVU1FUkFUSU9OLE5UTV9UV0FfRU5VTUVSQVRJT04sLDUvMjUvMjAxMCk=&amp;WINDOW=FIRST_POPUP&amp;HEIGHT=450&amp;WIDTH=450&amp;START_MAXIMIZED=FALSE&amp;VAR:CALENDAR=US&amp;VAR:SYMBOL=NUVA&amp;VAR:INDEX=0"}</definedName>
    <definedName name="_152__FDSAUDITLINK__" hidden="1">{"fdsup://directions/FAT Viewer?action=UPDATE&amp;creator=factset&amp;DYN_ARGS=TRUE&amp;DOC_NAME=FAT:FQL_AUDITING_CLIENT_TEMPLATE.FAT&amp;display_string=Audit&amp;VAR:KEY=KJYPMTARWX&amp;VAR:QUERY=UkdGX0VOVFJQUl9WQUxfREFJTFkoNS8yNS8yMDEwLCwsLCwsJ0RJTCcpL0lDX0VTVElNQVRFKEVCSVREQV9FT","lVNRVJBVElPTixNRUFOX0VOVU1FUkFUSU9OLE5UTV9UV0FfRU5VTUVSQVRJT04sLDUvMjUvMjAxMCk=&amp;WINDOW=FIRST_POPUP&amp;HEIGHT=450&amp;WIDTH=450&amp;START_MAXIMIZED=FALSE&amp;VAR:CALENDAR=US&amp;VAR:SYMBOL=NUVA&amp;VAR:INDEX=0"}</definedName>
    <definedName name="_153__FDSAUDITLINK__" localSheetId="1" hidden="1">{"fdsup://directions/FAT Viewer?action=UPDATE&amp;creator=factset&amp;DYN_ARGS=TRUE&amp;DOC_NAME=FAT:FQL_AUDITING_CLIENT_TEMPLATE.FAT&amp;display_string=Audit&amp;VAR:KEY=ITMDWNWTWZ&amp;VAR:QUERY=UkdGX0VOVFJQUl9WQUxfREFJTFkoNS8yNC8yMDEwLCwsLCwsJ0RJTCcpL0lDX0VTVElNQVRFKEVCSVREQV9FT","lVNRVJBVElPTixNRUFOX0VOVU1FUkFUSU9OLE5UTV9UV0FfRU5VTUVSQVRJT04sLDUvMjQvMjAxMCk=&amp;WINDOW=FIRST_POPUP&amp;HEIGHT=450&amp;WIDTH=450&amp;START_MAXIMIZED=FALSE&amp;VAR:CALENDAR=US&amp;VAR:SYMBOL=NUVA&amp;VAR:INDEX=0"}</definedName>
    <definedName name="_153__FDSAUDITLINK__" hidden="1">{"fdsup://directions/FAT Viewer?action=UPDATE&amp;creator=factset&amp;DYN_ARGS=TRUE&amp;DOC_NAME=FAT:FQL_AUDITING_CLIENT_TEMPLATE.FAT&amp;display_string=Audit&amp;VAR:KEY=ITMDWNWTWZ&amp;VAR:QUERY=UkdGX0VOVFJQUl9WQUxfREFJTFkoNS8yNC8yMDEwLCwsLCwsJ0RJTCcpL0lDX0VTVElNQVRFKEVCSVREQV9FT","lVNRVJBVElPTixNRUFOX0VOVU1FUkFUSU9OLE5UTV9UV0FfRU5VTUVSQVRJT04sLDUvMjQvMjAxMCk=&amp;WINDOW=FIRST_POPUP&amp;HEIGHT=450&amp;WIDTH=450&amp;START_MAXIMIZED=FALSE&amp;VAR:CALENDAR=US&amp;VAR:SYMBOL=NUVA&amp;VAR:INDEX=0"}</definedName>
    <definedName name="_154__FDSAUDITLINK__" localSheetId="1" hidden="1">{"fdsup://directions/FAT Viewer?action=UPDATE&amp;creator=factset&amp;DYN_ARGS=TRUE&amp;DOC_NAME=FAT:FQL_AUDITING_CLIENT_TEMPLATE.FAT&amp;display_string=Audit&amp;VAR:KEY=WPIVADUVQN&amp;VAR:QUERY=UkdGX0VOVFJQUl9WQUxfREFJTFkoNS8yMS8yMDEwLCwsLCwsJ0RJTCcpL0lDX0VTVElNQVRFKEVCSVREQV9FT","lVNRVJBVElPTixNRUFOX0VOVU1FUkFUSU9OLE5UTV9UV0FfRU5VTUVSQVRJT04sLDUvMjEvMjAxMCk=&amp;WINDOW=FIRST_POPUP&amp;HEIGHT=450&amp;WIDTH=450&amp;START_MAXIMIZED=FALSE&amp;VAR:CALENDAR=US&amp;VAR:SYMBOL=NUVA&amp;VAR:INDEX=0"}</definedName>
    <definedName name="_154__FDSAUDITLINK__" hidden="1">{"fdsup://directions/FAT Viewer?action=UPDATE&amp;creator=factset&amp;DYN_ARGS=TRUE&amp;DOC_NAME=FAT:FQL_AUDITING_CLIENT_TEMPLATE.FAT&amp;display_string=Audit&amp;VAR:KEY=WPIVADUVQN&amp;VAR:QUERY=UkdGX0VOVFJQUl9WQUxfREFJTFkoNS8yMS8yMDEwLCwsLCwsJ0RJTCcpL0lDX0VTVElNQVRFKEVCSVREQV9FT","lVNRVJBVElPTixNRUFOX0VOVU1FUkFUSU9OLE5UTV9UV0FfRU5VTUVSQVRJT04sLDUvMjEvMjAxMCk=&amp;WINDOW=FIRST_POPUP&amp;HEIGHT=450&amp;WIDTH=450&amp;START_MAXIMIZED=FALSE&amp;VAR:CALENDAR=US&amp;VAR:SYMBOL=NUVA&amp;VAR:INDEX=0"}</definedName>
    <definedName name="_155__FDSAUDITLINK__" localSheetId="1" hidden="1">{"fdsup://directions/FAT Viewer?action=UPDATE&amp;creator=factset&amp;DYN_ARGS=TRUE&amp;DOC_NAME=FAT:FQL_AUDITING_CLIENT_TEMPLATE.FAT&amp;display_string=Audit&amp;VAR:KEY=WHWBWNKFUJ&amp;VAR:QUERY=UkdGX0VOVFJQUl9WQUxfREFJTFkoNS8yMC8yMDEwLCwsLCwsJ0RJTCcpL0lDX0VTVElNQVRFKEVCSVREQV9FT","lVNRVJBVElPTixNRUFOX0VOVU1FUkFUSU9OLE5UTV9UV0FfRU5VTUVSQVRJT04sLDUvMjAvMjAxMCk=&amp;WINDOW=FIRST_POPUP&amp;HEIGHT=450&amp;WIDTH=450&amp;START_MAXIMIZED=FALSE&amp;VAR:CALENDAR=US&amp;VAR:SYMBOL=NUVA&amp;VAR:INDEX=0"}</definedName>
    <definedName name="_155__FDSAUDITLINK__" hidden="1">{"fdsup://directions/FAT Viewer?action=UPDATE&amp;creator=factset&amp;DYN_ARGS=TRUE&amp;DOC_NAME=FAT:FQL_AUDITING_CLIENT_TEMPLATE.FAT&amp;display_string=Audit&amp;VAR:KEY=WHWBWNKFUJ&amp;VAR:QUERY=UkdGX0VOVFJQUl9WQUxfREFJTFkoNS8yMC8yMDEwLCwsLCwsJ0RJTCcpL0lDX0VTVElNQVRFKEVCSVREQV9FT","lVNRVJBVElPTixNRUFOX0VOVU1FUkFUSU9OLE5UTV9UV0FfRU5VTUVSQVRJT04sLDUvMjAvMjAxMCk=&amp;WINDOW=FIRST_POPUP&amp;HEIGHT=450&amp;WIDTH=450&amp;START_MAXIMIZED=FALSE&amp;VAR:CALENDAR=US&amp;VAR:SYMBOL=NUVA&amp;VAR:INDEX=0"}</definedName>
    <definedName name="_156__FDSAUDITLINK__" localSheetId="1" hidden="1">{"fdsup://directions/FAT Viewer?action=UPDATE&amp;creator=factset&amp;DYN_ARGS=TRUE&amp;DOC_NAME=FAT:FQL_AUDITING_CLIENT_TEMPLATE.FAT&amp;display_string=Audit&amp;VAR:KEY=INOTIZEDCB&amp;VAR:QUERY=UkdGX0VOVFJQUl9WQUxfREFJTFkoNS8xOS8yMDEwLCwsLCwsJ0RJTCcpL0lDX0VTVElNQVRFKEVCSVREQV9FT","lVNRVJBVElPTixNRUFOX0VOVU1FUkFUSU9OLE5UTV9UV0FfRU5VTUVSQVRJT04sLDUvMTkvMjAxMCk=&amp;WINDOW=FIRST_POPUP&amp;HEIGHT=450&amp;WIDTH=450&amp;START_MAXIMIZED=FALSE&amp;VAR:CALENDAR=US&amp;VAR:SYMBOL=NUVA&amp;VAR:INDEX=0"}</definedName>
    <definedName name="_156__FDSAUDITLINK__" hidden="1">{"fdsup://directions/FAT Viewer?action=UPDATE&amp;creator=factset&amp;DYN_ARGS=TRUE&amp;DOC_NAME=FAT:FQL_AUDITING_CLIENT_TEMPLATE.FAT&amp;display_string=Audit&amp;VAR:KEY=INOTIZEDCB&amp;VAR:QUERY=UkdGX0VOVFJQUl9WQUxfREFJTFkoNS8xOS8yMDEwLCwsLCwsJ0RJTCcpL0lDX0VTVElNQVRFKEVCSVREQV9FT","lVNRVJBVElPTixNRUFOX0VOVU1FUkFUSU9OLE5UTV9UV0FfRU5VTUVSQVRJT04sLDUvMTkvMjAxMCk=&amp;WINDOW=FIRST_POPUP&amp;HEIGHT=450&amp;WIDTH=450&amp;START_MAXIMIZED=FALSE&amp;VAR:CALENDAR=US&amp;VAR:SYMBOL=NUVA&amp;VAR:INDEX=0"}</definedName>
    <definedName name="_157__FDSAUDITLINK__" localSheetId="1" hidden="1">{"fdsup://directions/FAT Viewer?action=UPDATE&amp;creator=factset&amp;DYN_ARGS=TRUE&amp;DOC_NAME=FAT:FQL_AUDITING_CLIENT_TEMPLATE.FAT&amp;display_string=Audit&amp;VAR:KEY=SREPWFSTCP&amp;VAR:QUERY=UkdGX0VOVFJQUl9WQUxfREFJTFkoNS8xOC8yMDEwLCwsLCwsJ0RJTCcpL0lDX0VTVElNQVRFKEVCSVREQV9FT","lVNRVJBVElPTixNRUFOX0VOVU1FUkFUSU9OLE5UTV9UV0FfRU5VTUVSQVRJT04sLDUvMTgvMjAxMCk=&amp;WINDOW=FIRST_POPUP&amp;HEIGHT=450&amp;WIDTH=450&amp;START_MAXIMIZED=FALSE&amp;VAR:CALENDAR=US&amp;VAR:SYMBOL=NUVA&amp;VAR:INDEX=0"}</definedName>
    <definedName name="_157__FDSAUDITLINK__" hidden="1">{"fdsup://directions/FAT Viewer?action=UPDATE&amp;creator=factset&amp;DYN_ARGS=TRUE&amp;DOC_NAME=FAT:FQL_AUDITING_CLIENT_TEMPLATE.FAT&amp;display_string=Audit&amp;VAR:KEY=SREPWFSTCP&amp;VAR:QUERY=UkdGX0VOVFJQUl9WQUxfREFJTFkoNS8xOC8yMDEwLCwsLCwsJ0RJTCcpL0lDX0VTVElNQVRFKEVCSVREQV9FT","lVNRVJBVElPTixNRUFOX0VOVU1FUkFUSU9OLE5UTV9UV0FfRU5VTUVSQVRJT04sLDUvMTgvMjAxMCk=&amp;WINDOW=FIRST_POPUP&amp;HEIGHT=450&amp;WIDTH=450&amp;START_MAXIMIZED=FALSE&amp;VAR:CALENDAR=US&amp;VAR:SYMBOL=NUVA&amp;VAR:INDEX=0"}</definedName>
    <definedName name="_158__FDSAUDITLINK__" localSheetId="1" hidden="1">{"fdsup://directions/FAT Viewer?action=UPDATE&amp;creator=factset&amp;DYN_ARGS=TRUE&amp;DOC_NAME=FAT:FQL_AUDITING_CLIENT_TEMPLATE.FAT&amp;display_string=Audit&amp;VAR:KEY=IRODYNSBCN&amp;VAR:QUERY=UkdGX0VOVFJQUl9WQUxfREFJTFkoNS8xNy8yMDEwLCwsLCwsJ0RJTCcpL0lDX0VTVElNQVRFKEVCSVREQV9FT","lVNRVJBVElPTixNRUFOX0VOVU1FUkFUSU9OLE5UTV9UV0FfRU5VTUVSQVRJT04sLDUvMTcvMjAxMCk=&amp;WINDOW=FIRST_POPUP&amp;HEIGHT=450&amp;WIDTH=450&amp;START_MAXIMIZED=FALSE&amp;VAR:CALENDAR=US&amp;VAR:SYMBOL=NUVA&amp;VAR:INDEX=0"}</definedName>
    <definedName name="_158__FDSAUDITLINK__" hidden="1">{"fdsup://directions/FAT Viewer?action=UPDATE&amp;creator=factset&amp;DYN_ARGS=TRUE&amp;DOC_NAME=FAT:FQL_AUDITING_CLIENT_TEMPLATE.FAT&amp;display_string=Audit&amp;VAR:KEY=IRODYNSBCN&amp;VAR:QUERY=UkdGX0VOVFJQUl9WQUxfREFJTFkoNS8xNy8yMDEwLCwsLCwsJ0RJTCcpL0lDX0VTVElNQVRFKEVCSVREQV9FT","lVNRVJBVElPTixNRUFOX0VOVU1FUkFUSU9OLE5UTV9UV0FfRU5VTUVSQVRJT04sLDUvMTcvMjAxMCk=&amp;WINDOW=FIRST_POPUP&amp;HEIGHT=450&amp;WIDTH=450&amp;START_MAXIMIZED=FALSE&amp;VAR:CALENDAR=US&amp;VAR:SYMBOL=NUVA&amp;VAR:INDEX=0"}</definedName>
    <definedName name="_159__FDSAUDITLINK__" localSheetId="1" hidden="1">{"fdsup://directions/FAT Viewer?action=UPDATE&amp;creator=factset&amp;DYN_ARGS=TRUE&amp;DOC_NAME=FAT:FQL_AUDITING_CLIENT_TEMPLATE.FAT&amp;display_string=Audit&amp;VAR:KEY=CHABOJIBMZ&amp;VAR:QUERY=UkdGX0VOVFJQUl9WQUxfREFJTFkoNS8xNC8yMDEwLCwsLCwsJ0RJTCcpL0lDX0VTVElNQVRFKEVCSVREQV9FT","lVNRVJBVElPTixNRUFOX0VOVU1FUkFUSU9OLE5UTV9UV0FfRU5VTUVSQVRJT04sLDUvMTQvMjAxMCk=&amp;WINDOW=FIRST_POPUP&amp;HEIGHT=450&amp;WIDTH=450&amp;START_MAXIMIZED=FALSE&amp;VAR:CALENDAR=US&amp;VAR:SYMBOL=NUVA&amp;VAR:INDEX=0"}</definedName>
    <definedName name="_159__FDSAUDITLINK__" hidden="1">{"fdsup://directions/FAT Viewer?action=UPDATE&amp;creator=factset&amp;DYN_ARGS=TRUE&amp;DOC_NAME=FAT:FQL_AUDITING_CLIENT_TEMPLATE.FAT&amp;display_string=Audit&amp;VAR:KEY=CHABOJIBMZ&amp;VAR:QUERY=UkdGX0VOVFJQUl9WQUxfREFJTFkoNS8xNC8yMDEwLCwsLCwsJ0RJTCcpL0lDX0VTVElNQVRFKEVCSVREQV9FT","lVNRVJBVElPTixNRUFOX0VOVU1FUkFUSU9OLE5UTV9UV0FfRU5VTUVSQVRJT04sLDUvMTQvMjAxMCk=&amp;WINDOW=FIRST_POPUP&amp;HEIGHT=450&amp;WIDTH=450&amp;START_MAXIMIZED=FALSE&amp;VAR:CALENDAR=US&amp;VAR:SYMBOL=NUVA&amp;VAR:INDEX=0"}</definedName>
    <definedName name="_16__FDSAUDITLINK__" localSheetId="1" hidden="1">{"fdsup://IBCentral/FAT Viewer?action=UPDATE&amp;creator=factset&amp;DOC_NAME=fat:reuters_qtrly_source_window.fat&amp;display_string=Audit&amp;DYN_ARGS=TRUE&amp;VAR:ID1=29089Q10&amp;VAR:RCODE=DSTT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__FDSAUDITLINK__" hidden="1">{"fdsup://IBCentral/FAT Viewer?action=UPDATE&amp;creator=factset&amp;DOC_NAME=fat:reuters_qtrly_source_window.fat&amp;display_string=Audit&amp;DYN_ARGS=TRUE&amp;VAR:ID1=29089Q10&amp;VAR:RCODE=DSTT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60__FDSAUDITLINK__" localSheetId="1" hidden="1">{"fdsup://directions/FAT Viewer?action=UPDATE&amp;creator=factset&amp;DYN_ARGS=TRUE&amp;DOC_NAME=FAT:FQL_AUDITING_CLIENT_TEMPLATE.FAT&amp;display_string=Audit&amp;VAR:KEY=QFOXKTARSH&amp;VAR:QUERY=UkdGX0VOVFJQUl9WQUxfREFJTFkoNS8xMy8yMDEwLCwsLCwsJ0RJTCcpL0lDX0VTVElNQVRFKEVCSVREQV9FT","lVNRVJBVElPTixNRUFOX0VOVU1FUkFUSU9OLE5UTV9UV0FfRU5VTUVSQVRJT04sLDUvMTMvMjAxMCk=&amp;WINDOW=FIRST_POPUP&amp;HEIGHT=450&amp;WIDTH=450&amp;START_MAXIMIZED=FALSE&amp;VAR:CALENDAR=US&amp;VAR:SYMBOL=NUVA&amp;VAR:INDEX=0"}</definedName>
    <definedName name="_160__FDSAUDITLINK__" hidden="1">{"fdsup://directions/FAT Viewer?action=UPDATE&amp;creator=factset&amp;DYN_ARGS=TRUE&amp;DOC_NAME=FAT:FQL_AUDITING_CLIENT_TEMPLATE.FAT&amp;display_string=Audit&amp;VAR:KEY=QFOXKTARSH&amp;VAR:QUERY=UkdGX0VOVFJQUl9WQUxfREFJTFkoNS8xMy8yMDEwLCwsLCwsJ0RJTCcpL0lDX0VTVElNQVRFKEVCSVREQV9FT","lVNRVJBVElPTixNRUFOX0VOVU1FUkFUSU9OLE5UTV9UV0FfRU5VTUVSQVRJT04sLDUvMTMvMjAxMCk=&amp;WINDOW=FIRST_POPUP&amp;HEIGHT=450&amp;WIDTH=450&amp;START_MAXIMIZED=FALSE&amp;VAR:CALENDAR=US&amp;VAR:SYMBOL=NUVA&amp;VAR:INDEX=0"}</definedName>
    <definedName name="_161__FDSAUDITLINK__" localSheetId="1" hidden="1">{"fdsup://directions/FAT Viewer?action=UPDATE&amp;creator=factset&amp;DYN_ARGS=TRUE&amp;DOC_NAME=FAT:FQL_AUDITING_CLIENT_TEMPLATE.FAT&amp;display_string=Audit&amp;VAR:KEY=SVKREZABGB&amp;VAR:QUERY=UkdGX0VOVFJQUl9WQUxfREFJTFkoNS8xMi8yMDEwLCwsLCwsJ0RJTCcpL0lDX0VTVElNQVRFKEVCSVREQV9FT","lVNRVJBVElPTixNRUFOX0VOVU1FUkFUSU9OLE5UTV9UV0FfRU5VTUVSQVRJT04sLDUvMTIvMjAxMCk=&amp;WINDOW=FIRST_POPUP&amp;HEIGHT=450&amp;WIDTH=450&amp;START_MAXIMIZED=FALSE&amp;VAR:CALENDAR=US&amp;VAR:SYMBOL=NUVA&amp;VAR:INDEX=0"}</definedName>
    <definedName name="_161__FDSAUDITLINK__" hidden="1">{"fdsup://directions/FAT Viewer?action=UPDATE&amp;creator=factset&amp;DYN_ARGS=TRUE&amp;DOC_NAME=FAT:FQL_AUDITING_CLIENT_TEMPLATE.FAT&amp;display_string=Audit&amp;VAR:KEY=SVKREZABGB&amp;VAR:QUERY=UkdGX0VOVFJQUl9WQUxfREFJTFkoNS8xMi8yMDEwLCwsLCwsJ0RJTCcpL0lDX0VTVElNQVRFKEVCSVREQV9FT","lVNRVJBVElPTixNRUFOX0VOVU1FUkFUSU9OLE5UTV9UV0FfRU5VTUVSQVRJT04sLDUvMTIvMjAxMCk=&amp;WINDOW=FIRST_POPUP&amp;HEIGHT=450&amp;WIDTH=450&amp;START_MAXIMIZED=FALSE&amp;VAR:CALENDAR=US&amp;VAR:SYMBOL=NUVA&amp;VAR:INDEX=0"}</definedName>
    <definedName name="_162__FDSAUDITLINK__" localSheetId="1" hidden="1">{"fdsup://directions/FAT Viewer?action=UPDATE&amp;creator=factset&amp;DYN_ARGS=TRUE&amp;DOC_NAME=FAT:FQL_AUDITING_CLIENT_TEMPLATE.FAT&amp;display_string=Audit&amp;VAR:KEY=MNELCLYPUF&amp;VAR:QUERY=UkdGX0VOVFJQUl9WQUxfREFJTFkoNS8xMS8yMDEwLCwsLCwsJ0RJTCcpL0lDX0VTVElNQVRFKEVCSVREQV9FT","lVNRVJBVElPTixNRUFOX0VOVU1FUkFUSU9OLE5UTV9UV0FfRU5VTUVSQVRJT04sLDUvMTEvMjAxMCk=&amp;WINDOW=FIRST_POPUP&amp;HEIGHT=450&amp;WIDTH=450&amp;START_MAXIMIZED=FALSE&amp;VAR:CALENDAR=US&amp;VAR:SYMBOL=NUVA&amp;VAR:INDEX=0"}</definedName>
    <definedName name="_162__FDSAUDITLINK__" hidden="1">{"fdsup://directions/FAT Viewer?action=UPDATE&amp;creator=factset&amp;DYN_ARGS=TRUE&amp;DOC_NAME=FAT:FQL_AUDITING_CLIENT_TEMPLATE.FAT&amp;display_string=Audit&amp;VAR:KEY=MNELCLYPUF&amp;VAR:QUERY=UkdGX0VOVFJQUl9WQUxfREFJTFkoNS8xMS8yMDEwLCwsLCwsJ0RJTCcpL0lDX0VTVElNQVRFKEVCSVREQV9FT","lVNRVJBVElPTixNRUFOX0VOVU1FUkFUSU9OLE5UTV9UV0FfRU5VTUVSQVRJT04sLDUvMTEvMjAxMCk=&amp;WINDOW=FIRST_POPUP&amp;HEIGHT=450&amp;WIDTH=450&amp;START_MAXIMIZED=FALSE&amp;VAR:CALENDAR=US&amp;VAR:SYMBOL=NUVA&amp;VAR:INDEX=0"}</definedName>
    <definedName name="_163__FDSAUDITLINK__" localSheetId="1" hidden="1">{"fdsup://directions/FAT Viewer?action=UPDATE&amp;creator=factset&amp;DYN_ARGS=TRUE&amp;DOC_NAME=FAT:FQL_AUDITING_CLIENT_TEMPLATE.FAT&amp;display_string=Audit&amp;VAR:KEY=GVKXQNGTMT&amp;VAR:QUERY=UkdGX0VOVFJQUl9WQUxfREFJTFkoNS8xMC8yMDEwLCwsLCwsJ0RJTCcpL0lDX0VTVElNQVRFKEVCSVREQV9FT","lVNRVJBVElPTixNRUFOX0VOVU1FUkFUSU9OLE5UTV9UV0FfRU5VTUVSQVRJT04sLDUvMTAvMjAxMCk=&amp;WINDOW=FIRST_POPUP&amp;HEIGHT=450&amp;WIDTH=450&amp;START_MAXIMIZED=FALSE&amp;VAR:CALENDAR=US&amp;VAR:SYMBOL=NUVA&amp;VAR:INDEX=0"}</definedName>
    <definedName name="_163__FDSAUDITLINK__" hidden="1">{"fdsup://directions/FAT Viewer?action=UPDATE&amp;creator=factset&amp;DYN_ARGS=TRUE&amp;DOC_NAME=FAT:FQL_AUDITING_CLIENT_TEMPLATE.FAT&amp;display_string=Audit&amp;VAR:KEY=GVKXQNGTMT&amp;VAR:QUERY=UkdGX0VOVFJQUl9WQUxfREFJTFkoNS8xMC8yMDEwLCwsLCwsJ0RJTCcpL0lDX0VTVElNQVRFKEVCSVREQV9FT","lVNRVJBVElPTixNRUFOX0VOVU1FUkFUSU9OLE5UTV9UV0FfRU5VTUVSQVRJT04sLDUvMTAvMjAxMCk=&amp;WINDOW=FIRST_POPUP&amp;HEIGHT=450&amp;WIDTH=450&amp;START_MAXIMIZED=FALSE&amp;VAR:CALENDAR=US&amp;VAR:SYMBOL=NUVA&amp;VAR:INDEX=0"}</definedName>
    <definedName name="_164__FDSAUDITLINK__" localSheetId="1" hidden="1">{"fdsup://directions/FAT Viewer?action=UPDATE&amp;creator=factset&amp;DYN_ARGS=TRUE&amp;DOC_NAME=FAT:FQL_AUDITING_CLIENT_TEMPLATE.FAT&amp;display_string=Audit&amp;VAR:KEY=SLSROHKHAB&amp;VAR:QUERY=UkdGX0VOVFJQUl9WQUxfREFJTFkoNS8wNy8yMDEwLCwsLCwsJ0RJTCcpL0lDX0VTVElNQVRFKEVCSVREQV9FT","lVNRVJBVElPTixNRUFOX0VOVU1FUkFUSU9OLE5UTV9UV0FfRU5VTUVSQVRJT04sLDUvMDcvMjAxMCk=&amp;WINDOW=FIRST_POPUP&amp;HEIGHT=450&amp;WIDTH=450&amp;START_MAXIMIZED=FALSE&amp;VAR:CALENDAR=US&amp;VAR:SYMBOL=NUVA&amp;VAR:INDEX=0"}</definedName>
    <definedName name="_164__FDSAUDITLINK__" hidden="1">{"fdsup://directions/FAT Viewer?action=UPDATE&amp;creator=factset&amp;DYN_ARGS=TRUE&amp;DOC_NAME=FAT:FQL_AUDITING_CLIENT_TEMPLATE.FAT&amp;display_string=Audit&amp;VAR:KEY=SLSROHKHAB&amp;VAR:QUERY=UkdGX0VOVFJQUl9WQUxfREFJTFkoNS8wNy8yMDEwLCwsLCwsJ0RJTCcpL0lDX0VTVElNQVRFKEVCSVREQV9FT","lVNRVJBVElPTixNRUFOX0VOVU1FUkFUSU9OLE5UTV9UV0FfRU5VTUVSQVRJT04sLDUvMDcvMjAxMCk=&amp;WINDOW=FIRST_POPUP&amp;HEIGHT=450&amp;WIDTH=450&amp;START_MAXIMIZED=FALSE&amp;VAR:CALENDAR=US&amp;VAR:SYMBOL=NUVA&amp;VAR:INDEX=0"}</definedName>
    <definedName name="_165__FDSAUDITLINK__" localSheetId="1" hidden="1">{"fdsup://directions/FAT Viewer?action=UPDATE&amp;creator=factset&amp;DYN_ARGS=TRUE&amp;DOC_NAME=FAT:FQL_AUDITING_CLIENT_TEMPLATE.FAT&amp;display_string=Audit&amp;VAR:KEY=IHUPSDCVYL&amp;VAR:QUERY=UkdGX0VOVFJQUl9WQUxfREFJTFkoNS8wNi8yMDEwLCwsLCwsJ0RJTCcpL0lDX0VTVElNQVRFKEVCSVREQV9FT","lVNRVJBVElPTixNRUFOX0VOVU1FUkFUSU9OLE5UTV9UV0FfRU5VTUVSQVRJT04sLDUvMDYvMjAxMCk=&amp;WINDOW=FIRST_POPUP&amp;HEIGHT=450&amp;WIDTH=450&amp;START_MAXIMIZED=FALSE&amp;VAR:CALENDAR=US&amp;VAR:SYMBOL=NUVA&amp;VAR:INDEX=0"}</definedName>
    <definedName name="_165__FDSAUDITLINK__" hidden="1">{"fdsup://directions/FAT Viewer?action=UPDATE&amp;creator=factset&amp;DYN_ARGS=TRUE&amp;DOC_NAME=FAT:FQL_AUDITING_CLIENT_TEMPLATE.FAT&amp;display_string=Audit&amp;VAR:KEY=IHUPSDCVYL&amp;VAR:QUERY=UkdGX0VOVFJQUl9WQUxfREFJTFkoNS8wNi8yMDEwLCwsLCwsJ0RJTCcpL0lDX0VTVElNQVRFKEVCSVREQV9FT","lVNRVJBVElPTixNRUFOX0VOVU1FUkFUSU9OLE5UTV9UV0FfRU5VTUVSQVRJT04sLDUvMDYvMjAxMCk=&amp;WINDOW=FIRST_POPUP&amp;HEIGHT=450&amp;WIDTH=450&amp;START_MAXIMIZED=FALSE&amp;VAR:CALENDAR=US&amp;VAR:SYMBOL=NUVA&amp;VAR:INDEX=0"}</definedName>
    <definedName name="_166__FDSAUDITLINK__" localSheetId="1" hidden="1">{"fdsup://directions/FAT Viewer?action=UPDATE&amp;creator=factset&amp;DYN_ARGS=TRUE&amp;DOC_NAME=FAT:FQL_AUDITING_CLIENT_TEMPLATE.FAT&amp;display_string=Audit&amp;VAR:KEY=SDARGFENSL&amp;VAR:QUERY=UkdGX0VOVFJQUl9WQUxfREFJTFkoNS8wNS8yMDEwLCwsLCwsJ0RJTCcpL0lDX0VTVElNQVRFKEVCSVREQV9FT","lVNRVJBVElPTixNRUFOX0VOVU1FUkFUSU9OLE5UTV9UV0FfRU5VTUVSQVRJT04sLDUvMDUvMjAxMCk=&amp;WINDOW=FIRST_POPUP&amp;HEIGHT=450&amp;WIDTH=450&amp;START_MAXIMIZED=FALSE&amp;VAR:CALENDAR=US&amp;VAR:SYMBOL=NUVA&amp;VAR:INDEX=0"}</definedName>
    <definedName name="_166__FDSAUDITLINK__" hidden="1">{"fdsup://directions/FAT Viewer?action=UPDATE&amp;creator=factset&amp;DYN_ARGS=TRUE&amp;DOC_NAME=FAT:FQL_AUDITING_CLIENT_TEMPLATE.FAT&amp;display_string=Audit&amp;VAR:KEY=SDARGFENSL&amp;VAR:QUERY=UkdGX0VOVFJQUl9WQUxfREFJTFkoNS8wNS8yMDEwLCwsLCwsJ0RJTCcpL0lDX0VTVElNQVRFKEVCSVREQV9FT","lVNRVJBVElPTixNRUFOX0VOVU1FUkFUSU9OLE5UTV9UV0FfRU5VTUVSQVRJT04sLDUvMDUvMjAxMCk=&amp;WINDOW=FIRST_POPUP&amp;HEIGHT=450&amp;WIDTH=450&amp;START_MAXIMIZED=FALSE&amp;VAR:CALENDAR=US&amp;VAR:SYMBOL=NUVA&amp;VAR:INDEX=0"}</definedName>
    <definedName name="_167__FDSAUDITLINK__" localSheetId="1" hidden="1">{"fdsup://directions/FAT Viewer?action=UPDATE&amp;creator=factset&amp;DYN_ARGS=TRUE&amp;DOC_NAME=FAT:FQL_AUDITING_CLIENT_TEMPLATE.FAT&amp;display_string=Audit&amp;VAR:KEY=WVMNQFGPOB&amp;VAR:QUERY=UkdGX0VOVFJQUl9WQUxfREFJTFkoNS8wNC8yMDEwLCwsLCwsJ0RJTCcpL0lDX0VTVElNQVRFKEVCSVREQV9FT","lVNRVJBVElPTixNRUFOX0VOVU1FUkFUSU9OLE5UTV9UV0FfRU5VTUVSQVRJT04sLDUvMDQvMjAxMCk=&amp;WINDOW=FIRST_POPUP&amp;HEIGHT=450&amp;WIDTH=450&amp;START_MAXIMIZED=FALSE&amp;VAR:CALENDAR=US&amp;VAR:SYMBOL=NUVA&amp;VAR:INDEX=0"}</definedName>
    <definedName name="_167__FDSAUDITLINK__" hidden="1">{"fdsup://directions/FAT Viewer?action=UPDATE&amp;creator=factset&amp;DYN_ARGS=TRUE&amp;DOC_NAME=FAT:FQL_AUDITING_CLIENT_TEMPLATE.FAT&amp;display_string=Audit&amp;VAR:KEY=WVMNQFGPOB&amp;VAR:QUERY=UkdGX0VOVFJQUl9WQUxfREFJTFkoNS8wNC8yMDEwLCwsLCwsJ0RJTCcpL0lDX0VTVElNQVRFKEVCSVREQV9FT","lVNRVJBVElPTixNRUFOX0VOVU1FUkFUSU9OLE5UTV9UV0FfRU5VTUVSQVRJT04sLDUvMDQvMjAxMCk=&amp;WINDOW=FIRST_POPUP&amp;HEIGHT=450&amp;WIDTH=450&amp;START_MAXIMIZED=FALSE&amp;VAR:CALENDAR=US&amp;VAR:SYMBOL=NUVA&amp;VAR:INDEX=0"}</definedName>
    <definedName name="_168__FDSAUDITLINK__" localSheetId="1" hidden="1">{"fdsup://directions/FAT Viewer?action=UPDATE&amp;creator=factset&amp;DYN_ARGS=TRUE&amp;DOC_NAME=FAT:FQL_AUDITING_CLIENT_TEMPLATE.FAT&amp;display_string=Audit&amp;VAR:KEY=GREDGJCROL&amp;VAR:QUERY=UkdGX0VOVFJQUl9WQUxfREFJTFkoNS8wMy8yMDEwLCwsLCwsJ0RJTCcpL0lDX0VTVElNQVRFKEVCSVREQV9FT","lVNRVJBVElPTixNRUFOX0VOVU1FUkFUSU9OLE5UTV9UV0FfRU5VTUVSQVRJT04sLDUvMDMvMjAxMCk=&amp;WINDOW=FIRST_POPUP&amp;HEIGHT=450&amp;WIDTH=450&amp;START_MAXIMIZED=FALSE&amp;VAR:CALENDAR=US&amp;VAR:SYMBOL=NUVA&amp;VAR:INDEX=0"}</definedName>
    <definedName name="_168__FDSAUDITLINK__" hidden="1">{"fdsup://directions/FAT Viewer?action=UPDATE&amp;creator=factset&amp;DYN_ARGS=TRUE&amp;DOC_NAME=FAT:FQL_AUDITING_CLIENT_TEMPLATE.FAT&amp;display_string=Audit&amp;VAR:KEY=GREDGJCROL&amp;VAR:QUERY=UkdGX0VOVFJQUl9WQUxfREFJTFkoNS8wMy8yMDEwLCwsLCwsJ0RJTCcpL0lDX0VTVElNQVRFKEVCSVREQV9FT","lVNRVJBVElPTixNRUFOX0VOVU1FUkFUSU9OLE5UTV9UV0FfRU5VTUVSQVRJT04sLDUvMDMvMjAxMCk=&amp;WINDOW=FIRST_POPUP&amp;HEIGHT=450&amp;WIDTH=450&amp;START_MAXIMIZED=FALSE&amp;VAR:CALENDAR=US&amp;VAR:SYMBOL=NUVA&amp;VAR:INDEX=0"}</definedName>
    <definedName name="_169__FDSAUDITLINK__" localSheetId="1" hidden="1">{"fdsup://directions/FAT Viewer?action=UPDATE&amp;creator=factset&amp;DYN_ARGS=TRUE&amp;DOC_NAME=FAT:FQL_AUDITING_CLIENT_TEMPLATE.FAT&amp;display_string=Audit&amp;VAR:KEY=OZWHUFSFQL&amp;VAR:QUERY=UkdGX0VOVFJQUl9WQUxfREFJTFkoNC8zMC8yMDEwLCwsLCwsJ0RJTCcpL0lDX0VTVElNQVRFKEVCSVREQV9FT","lVNRVJBVElPTixNRUFOX0VOVU1FUkFUSU9OLE5UTV9UV0FfRU5VTUVSQVRJT04sLDQvMzAvMjAxMCk=&amp;WINDOW=FIRST_POPUP&amp;HEIGHT=450&amp;WIDTH=450&amp;START_MAXIMIZED=FALSE&amp;VAR:CALENDAR=US&amp;VAR:SYMBOL=NUVA&amp;VAR:INDEX=0"}</definedName>
    <definedName name="_169__FDSAUDITLINK__" hidden="1">{"fdsup://directions/FAT Viewer?action=UPDATE&amp;creator=factset&amp;DYN_ARGS=TRUE&amp;DOC_NAME=FAT:FQL_AUDITING_CLIENT_TEMPLATE.FAT&amp;display_string=Audit&amp;VAR:KEY=OZWHUFSFQL&amp;VAR:QUERY=UkdGX0VOVFJQUl9WQUxfREFJTFkoNC8zMC8yMDEwLCwsLCwsJ0RJTCcpL0lDX0VTVElNQVRFKEVCSVREQV9FT","lVNRVJBVElPTixNRUFOX0VOVU1FUkFUSU9OLE5UTV9UV0FfRU5VTUVSQVRJT04sLDQvMzAvMjAxMCk=&amp;WINDOW=FIRST_POPUP&amp;HEIGHT=450&amp;WIDTH=450&amp;START_MAXIMIZED=FALSE&amp;VAR:CALENDAR=US&amp;VAR:SYMBOL=NUVA&amp;VAR:INDEX=0"}</definedName>
    <definedName name="_17__FDSAUDITLINK__" localSheetId="1" hidden="1">{"fdsup://IBCentral/FAT Viewer?action=UPDATE&amp;creator=factset&amp;DOC_NAME=fat:reuters_qtrly_source_window.fat&amp;display_string=Audit&amp;DYN_ARGS=TRUE&amp;VAR:ID1=29089Q10&amp;VAR:RCODE=LMIN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__FDSAUDITLINK__" hidden="1">{"fdsup://IBCentral/FAT Viewer?action=UPDATE&amp;creator=factset&amp;DOC_NAME=fat:reuters_qtrly_source_window.fat&amp;display_string=Audit&amp;DYN_ARGS=TRUE&amp;VAR:ID1=29089Q10&amp;VAR:RCODE=LMIN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70__FDSAUDITLINK__" localSheetId="1" hidden="1">{"fdsup://directions/FAT Viewer?action=UPDATE&amp;creator=factset&amp;DYN_ARGS=TRUE&amp;DOC_NAME=FAT:FQL_AUDITING_CLIENT_TEMPLATE.FAT&amp;display_string=Audit&amp;VAR:KEY=OLQVYTMHSV&amp;VAR:QUERY=UkdGX0VOVFJQUl9WQUxfREFJTFkoNC8yOS8yMDEwLCwsLCwsJ0RJTCcpL0lDX0VTVElNQVRFKEVCSVREQV9FT","lVNRVJBVElPTixNRUFOX0VOVU1FUkFUSU9OLE5UTV9UV0FfRU5VTUVSQVRJT04sLDQvMjkvMjAxMCk=&amp;WINDOW=FIRST_POPUP&amp;HEIGHT=450&amp;WIDTH=450&amp;START_MAXIMIZED=FALSE&amp;VAR:CALENDAR=US&amp;VAR:SYMBOL=NUVA&amp;VAR:INDEX=0"}</definedName>
    <definedName name="_170__FDSAUDITLINK__" hidden="1">{"fdsup://directions/FAT Viewer?action=UPDATE&amp;creator=factset&amp;DYN_ARGS=TRUE&amp;DOC_NAME=FAT:FQL_AUDITING_CLIENT_TEMPLATE.FAT&amp;display_string=Audit&amp;VAR:KEY=OLQVYTMHSV&amp;VAR:QUERY=UkdGX0VOVFJQUl9WQUxfREFJTFkoNC8yOS8yMDEwLCwsLCwsJ0RJTCcpL0lDX0VTVElNQVRFKEVCSVREQV9FT","lVNRVJBVElPTixNRUFOX0VOVU1FUkFUSU9OLE5UTV9UV0FfRU5VTUVSQVRJT04sLDQvMjkvMjAxMCk=&amp;WINDOW=FIRST_POPUP&amp;HEIGHT=450&amp;WIDTH=450&amp;START_MAXIMIZED=FALSE&amp;VAR:CALENDAR=US&amp;VAR:SYMBOL=NUVA&amp;VAR:INDEX=0"}</definedName>
    <definedName name="_171__FDSAUDITLINK__" localSheetId="1" hidden="1">{"fdsup://directions/FAT Viewer?action=UPDATE&amp;creator=factset&amp;DYN_ARGS=TRUE&amp;DOC_NAME=FAT:FQL_AUDITING_CLIENT_TEMPLATE.FAT&amp;display_string=Audit&amp;VAR:KEY=YJSDYTYLEL&amp;VAR:QUERY=UkdGX0VOVFJQUl9WQUxfREFJTFkoNC8yOC8yMDEwLCwsLCwsJ0RJTCcpL0lDX0VTVElNQVRFKEVCSVREQV9FT","lVNRVJBVElPTixNRUFOX0VOVU1FUkFUSU9OLE5UTV9UV0FfRU5VTUVSQVRJT04sLDQvMjgvMjAxMCk=&amp;WINDOW=FIRST_POPUP&amp;HEIGHT=450&amp;WIDTH=450&amp;START_MAXIMIZED=FALSE&amp;VAR:CALENDAR=US&amp;VAR:SYMBOL=NUVA&amp;VAR:INDEX=0"}</definedName>
    <definedName name="_171__FDSAUDITLINK__" hidden="1">{"fdsup://directions/FAT Viewer?action=UPDATE&amp;creator=factset&amp;DYN_ARGS=TRUE&amp;DOC_NAME=FAT:FQL_AUDITING_CLIENT_TEMPLATE.FAT&amp;display_string=Audit&amp;VAR:KEY=YJSDYTYLEL&amp;VAR:QUERY=UkdGX0VOVFJQUl9WQUxfREFJTFkoNC8yOC8yMDEwLCwsLCwsJ0RJTCcpL0lDX0VTVElNQVRFKEVCSVREQV9FT","lVNRVJBVElPTixNRUFOX0VOVU1FUkFUSU9OLE5UTV9UV0FfRU5VTUVSQVRJT04sLDQvMjgvMjAxMCk=&amp;WINDOW=FIRST_POPUP&amp;HEIGHT=450&amp;WIDTH=450&amp;START_MAXIMIZED=FALSE&amp;VAR:CALENDAR=US&amp;VAR:SYMBOL=NUVA&amp;VAR:INDEX=0"}</definedName>
    <definedName name="_172__FDSAUDITLINK__" localSheetId="1" hidden="1">{"fdsup://directions/FAT Viewer?action=UPDATE&amp;creator=factset&amp;DYN_ARGS=TRUE&amp;DOC_NAME=FAT:FQL_AUDITING_CLIENT_TEMPLATE.FAT&amp;display_string=Audit&amp;VAR:KEY=YPCHYDYXWV&amp;VAR:QUERY=UkdGX0VOVFJQUl9WQUxfREFJTFkoNC8yNy8yMDEwLCwsLCwsJ0RJTCcpL0lDX0VTVElNQVRFKEVCSVREQV9FT","lVNRVJBVElPTixNRUFOX0VOVU1FUkFUSU9OLE5UTV9UV0FfRU5VTUVSQVRJT04sLDQvMjcvMjAxMCk=&amp;WINDOW=FIRST_POPUP&amp;HEIGHT=450&amp;WIDTH=450&amp;START_MAXIMIZED=FALSE&amp;VAR:CALENDAR=US&amp;VAR:SYMBOL=NUVA&amp;VAR:INDEX=0"}</definedName>
    <definedName name="_172__FDSAUDITLINK__" hidden="1">{"fdsup://directions/FAT Viewer?action=UPDATE&amp;creator=factset&amp;DYN_ARGS=TRUE&amp;DOC_NAME=FAT:FQL_AUDITING_CLIENT_TEMPLATE.FAT&amp;display_string=Audit&amp;VAR:KEY=YPCHYDYXWV&amp;VAR:QUERY=UkdGX0VOVFJQUl9WQUxfREFJTFkoNC8yNy8yMDEwLCwsLCwsJ0RJTCcpL0lDX0VTVElNQVRFKEVCSVREQV9FT","lVNRVJBVElPTixNRUFOX0VOVU1FUkFUSU9OLE5UTV9UV0FfRU5VTUVSQVRJT04sLDQvMjcvMjAxMCk=&amp;WINDOW=FIRST_POPUP&amp;HEIGHT=450&amp;WIDTH=450&amp;START_MAXIMIZED=FALSE&amp;VAR:CALENDAR=US&amp;VAR:SYMBOL=NUVA&amp;VAR:INDEX=0"}</definedName>
    <definedName name="_173__FDSAUDITLINK__" localSheetId="1" hidden="1">{"fdsup://directions/FAT Viewer?action=UPDATE&amp;creator=factset&amp;DYN_ARGS=TRUE&amp;DOC_NAME=FAT:FQL_AUDITING_CLIENT_TEMPLATE.FAT&amp;display_string=Audit&amp;VAR:KEY=IHODODCPIF&amp;VAR:QUERY=UkdGX0VOVFJQUl9WQUxfREFJTFkoNC8yNi8yMDEwLCwsLCwsJ0RJTCcpL0lDX0VTVElNQVRFKEVCSVREQV9FT","lVNRVJBVElPTixNRUFOX0VOVU1FUkFUSU9OLE5UTV9UV0FfRU5VTUVSQVRJT04sLDQvMjYvMjAxMCk=&amp;WINDOW=FIRST_POPUP&amp;HEIGHT=450&amp;WIDTH=450&amp;START_MAXIMIZED=FALSE&amp;VAR:CALENDAR=US&amp;VAR:SYMBOL=NUVA&amp;VAR:INDEX=0"}</definedName>
    <definedName name="_173__FDSAUDITLINK__" hidden="1">{"fdsup://directions/FAT Viewer?action=UPDATE&amp;creator=factset&amp;DYN_ARGS=TRUE&amp;DOC_NAME=FAT:FQL_AUDITING_CLIENT_TEMPLATE.FAT&amp;display_string=Audit&amp;VAR:KEY=IHODODCPIF&amp;VAR:QUERY=UkdGX0VOVFJQUl9WQUxfREFJTFkoNC8yNi8yMDEwLCwsLCwsJ0RJTCcpL0lDX0VTVElNQVRFKEVCSVREQV9FT","lVNRVJBVElPTixNRUFOX0VOVU1FUkFUSU9OLE5UTV9UV0FfRU5VTUVSQVRJT04sLDQvMjYvMjAxMCk=&amp;WINDOW=FIRST_POPUP&amp;HEIGHT=450&amp;WIDTH=450&amp;START_MAXIMIZED=FALSE&amp;VAR:CALENDAR=US&amp;VAR:SYMBOL=NUVA&amp;VAR:INDEX=0"}</definedName>
    <definedName name="_174__FDSAUDITLINK__" localSheetId="1" hidden="1">{"fdsup://directions/FAT Viewer?action=UPDATE&amp;creator=factset&amp;DYN_ARGS=TRUE&amp;DOC_NAME=FAT:FQL_AUDITING_CLIENT_TEMPLATE.FAT&amp;display_string=Audit&amp;VAR:KEY=ANEZGFIVIF&amp;VAR:QUERY=UkdGX0VOVFJQUl9WQUxfREFJTFkoNC8yMy8yMDEwLCwsLCwsJ0RJTCcpL0lDX0VTVElNQVRFKEVCSVREQV9FT","lVNRVJBVElPTixNRUFOX0VOVU1FUkFUSU9OLE5UTV9UV0FfRU5VTUVSQVRJT04sLDQvMjMvMjAxMCk=&amp;WINDOW=FIRST_POPUP&amp;HEIGHT=450&amp;WIDTH=450&amp;START_MAXIMIZED=FALSE&amp;VAR:CALENDAR=US&amp;VAR:SYMBOL=NUVA&amp;VAR:INDEX=0"}</definedName>
    <definedName name="_174__FDSAUDITLINK__" hidden="1">{"fdsup://directions/FAT Viewer?action=UPDATE&amp;creator=factset&amp;DYN_ARGS=TRUE&amp;DOC_NAME=FAT:FQL_AUDITING_CLIENT_TEMPLATE.FAT&amp;display_string=Audit&amp;VAR:KEY=ANEZGFIVIF&amp;VAR:QUERY=UkdGX0VOVFJQUl9WQUxfREFJTFkoNC8yMy8yMDEwLCwsLCwsJ0RJTCcpL0lDX0VTVElNQVRFKEVCSVREQV9FT","lVNRVJBVElPTixNRUFOX0VOVU1FUkFUSU9OLE5UTV9UV0FfRU5VTUVSQVRJT04sLDQvMjMvMjAxMCk=&amp;WINDOW=FIRST_POPUP&amp;HEIGHT=450&amp;WIDTH=450&amp;START_MAXIMIZED=FALSE&amp;VAR:CALENDAR=US&amp;VAR:SYMBOL=NUVA&amp;VAR:INDEX=0"}</definedName>
    <definedName name="_175__FDSAUDITLINK__" localSheetId="1" hidden="1">{"fdsup://directions/FAT Viewer?action=UPDATE&amp;creator=factset&amp;DYN_ARGS=TRUE&amp;DOC_NAME=FAT:FQL_AUDITING_CLIENT_TEMPLATE.FAT&amp;display_string=Audit&amp;VAR:KEY=APMTOJOXUL&amp;VAR:QUERY=UkdGX0VOVFJQUl9WQUxfREFJTFkoNC8yMi8yMDEwLCwsLCwsJ0RJTCcpL0lDX0VTVElNQVRFKEVCSVREQV9FT","lVNRVJBVElPTixNRUFOX0VOVU1FUkFUSU9OLE5UTV9UV0FfRU5VTUVSQVRJT04sLDQvMjIvMjAxMCk=&amp;WINDOW=FIRST_POPUP&amp;HEIGHT=450&amp;WIDTH=450&amp;START_MAXIMIZED=FALSE&amp;VAR:CALENDAR=US&amp;VAR:SYMBOL=NUVA&amp;VAR:INDEX=0"}</definedName>
    <definedName name="_175__FDSAUDITLINK__" hidden="1">{"fdsup://directions/FAT Viewer?action=UPDATE&amp;creator=factset&amp;DYN_ARGS=TRUE&amp;DOC_NAME=FAT:FQL_AUDITING_CLIENT_TEMPLATE.FAT&amp;display_string=Audit&amp;VAR:KEY=APMTOJOXUL&amp;VAR:QUERY=UkdGX0VOVFJQUl9WQUxfREFJTFkoNC8yMi8yMDEwLCwsLCwsJ0RJTCcpL0lDX0VTVElNQVRFKEVCSVREQV9FT","lVNRVJBVElPTixNRUFOX0VOVU1FUkFUSU9OLE5UTV9UV0FfRU5VTUVSQVRJT04sLDQvMjIvMjAxMCk=&amp;WINDOW=FIRST_POPUP&amp;HEIGHT=450&amp;WIDTH=450&amp;START_MAXIMIZED=FALSE&amp;VAR:CALENDAR=US&amp;VAR:SYMBOL=NUVA&amp;VAR:INDEX=0"}</definedName>
    <definedName name="_176__FDSAUDITLINK__" localSheetId="1" hidden="1">{"fdsup://directions/FAT Viewer?action=UPDATE&amp;creator=factset&amp;DYN_ARGS=TRUE&amp;DOC_NAME=FAT:FQL_AUDITING_CLIENT_TEMPLATE.FAT&amp;display_string=Audit&amp;VAR:KEY=QXQLMTKTQJ&amp;VAR:QUERY=UkdGX0VOVFJQUl9WQUxfREFJTFkoNC8yMS8yMDEwLCwsLCwsJ0RJTCcpL0lDX0VTVElNQVRFKEVCSVREQV9FT","lVNRVJBVElPTixNRUFOX0VOVU1FUkFUSU9OLE5UTV9UV0FfRU5VTUVSQVRJT04sLDQvMjEvMjAxMCk=&amp;WINDOW=FIRST_POPUP&amp;HEIGHT=450&amp;WIDTH=450&amp;START_MAXIMIZED=FALSE&amp;VAR:CALENDAR=US&amp;VAR:SYMBOL=NUVA&amp;VAR:INDEX=0"}</definedName>
    <definedName name="_176__FDSAUDITLINK__" hidden="1">{"fdsup://directions/FAT Viewer?action=UPDATE&amp;creator=factset&amp;DYN_ARGS=TRUE&amp;DOC_NAME=FAT:FQL_AUDITING_CLIENT_TEMPLATE.FAT&amp;display_string=Audit&amp;VAR:KEY=QXQLMTKTQJ&amp;VAR:QUERY=UkdGX0VOVFJQUl9WQUxfREFJTFkoNC8yMS8yMDEwLCwsLCwsJ0RJTCcpL0lDX0VTVElNQVRFKEVCSVREQV9FT","lVNRVJBVElPTixNRUFOX0VOVU1FUkFUSU9OLE5UTV9UV0FfRU5VTUVSQVRJT04sLDQvMjEvMjAxMCk=&amp;WINDOW=FIRST_POPUP&amp;HEIGHT=450&amp;WIDTH=450&amp;START_MAXIMIZED=FALSE&amp;VAR:CALENDAR=US&amp;VAR:SYMBOL=NUVA&amp;VAR:INDEX=0"}</definedName>
    <definedName name="_177__FDSAUDITLINK__" localSheetId="1" hidden="1">{"fdsup://directions/FAT Viewer?action=UPDATE&amp;creator=factset&amp;DYN_ARGS=TRUE&amp;DOC_NAME=FAT:FQL_AUDITING_CLIENT_TEMPLATE.FAT&amp;display_string=Audit&amp;VAR:KEY=AZKVYBYLMX&amp;VAR:QUERY=UkdGX0VOVFJQUl9WQUxfREFJTFkoNC8yMC8yMDEwLCwsLCwsJ0RJTCcpL0lDX0VTVElNQVRFKEVCSVREQV9FT","lVNRVJBVElPTixNRUFOX0VOVU1FUkFUSU9OLE5UTV9UV0FfRU5VTUVSQVRJT04sLDQvMjAvMjAxMCk=&amp;WINDOW=FIRST_POPUP&amp;HEIGHT=450&amp;WIDTH=450&amp;START_MAXIMIZED=FALSE&amp;VAR:CALENDAR=US&amp;VAR:SYMBOL=NUVA&amp;VAR:INDEX=0"}</definedName>
    <definedName name="_177__FDSAUDITLINK__" hidden="1">{"fdsup://directions/FAT Viewer?action=UPDATE&amp;creator=factset&amp;DYN_ARGS=TRUE&amp;DOC_NAME=FAT:FQL_AUDITING_CLIENT_TEMPLATE.FAT&amp;display_string=Audit&amp;VAR:KEY=AZKVYBYLMX&amp;VAR:QUERY=UkdGX0VOVFJQUl9WQUxfREFJTFkoNC8yMC8yMDEwLCwsLCwsJ0RJTCcpL0lDX0VTVElNQVRFKEVCSVREQV9FT","lVNRVJBVElPTixNRUFOX0VOVU1FUkFUSU9OLE5UTV9UV0FfRU5VTUVSQVRJT04sLDQvMjAvMjAxMCk=&amp;WINDOW=FIRST_POPUP&amp;HEIGHT=450&amp;WIDTH=450&amp;START_MAXIMIZED=FALSE&amp;VAR:CALENDAR=US&amp;VAR:SYMBOL=NUVA&amp;VAR:INDEX=0"}</definedName>
    <definedName name="_178__FDSAUDITLINK__" localSheetId="1" hidden="1">{"fdsup://directions/FAT Viewer?action=UPDATE&amp;creator=factset&amp;DYN_ARGS=TRUE&amp;DOC_NAME=FAT:FQL_AUDITING_CLIENT_TEMPLATE.FAT&amp;display_string=Audit&amp;VAR:KEY=QJQZQBGTUX&amp;VAR:QUERY=UkdGX0VOVFJQUl9WQUxfREFJTFkoNC8xOS8yMDEwLCwsLCwsJ0RJTCcpL0lDX0VTVElNQVRFKEVCSVREQV9FT","lVNRVJBVElPTixNRUFOX0VOVU1FUkFUSU9OLE5UTV9UV0FfRU5VTUVSQVRJT04sLDQvMTkvMjAxMCk=&amp;WINDOW=FIRST_POPUP&amp;HEIGHT=450&amp;WIDTH=450&amp;START_MAXIMIZED=FALSE&amp;VAR:CALENDAR=US&amp;VAR:SYMBOL=NUVA&amp;VAR:INDEX=0"}</definedName>
    <definedName name="_178__FDSAUDITLINK__" hidden="1">{"fdsup://directions/FAT Viewer?action=UPDATE&amp;creator=factset&amp;DYN_ARGS=TRUE&amp;DOC_NAME=FAT:FQL_AUDITING_CLIENT_TEMPLATE.FAT&amp;display_string=Audit&amp;VAR:KEY=QJQZQBGTUX&amp;VAR:QUERY=UkdGX0VOVFJQUl9WQUxfREFJTFkoNC8xOS8yMDEwLCwsLCwsJ0RJTCcpL0lDX0VTVElNQVRFKEVCSVREQV9FT","lVNRVJBVElPTixNRUFOX0VOVU1FUkFUSU9OLE5UTV9UV0FfRU5VTUVSQVRJT04sLDQvMTkvMjAxMCk=&amp;WINDOW=FIRST_POPUP&amp;HEIGHT=450&amp;WIDTH=450&amp;START_MAXIMIZED=FALSE&amp;VAR:CALENDAR=US&amp;VAR:SYMBOL=NUVA&amp;VAR:INDEX=0"}</definedName>
    <definedName name="_179__FDSAUDITLINK__" localSheetId="1" hidden="1">{"fdsup://directions/FAT Viewer?action=UPDATE&amp;creator=factset&amp;DYN_ARGS=TRUE&amp;DOC_NAME=FAT:FQL_AUDITING_CLIENT_TEMPLATE.FAT&amp;display_string=Audit&amp;VAR:KEY=YNUVWBSXCZ&amp;VAR:QUERY=UkdGX0VOVFJQUl9WQUxfREFJTFkoNC8xNi8yMDEwLCwsLCwsJ0RJTCcpL0lDX0VTVElNQVRFKEVCSVREQV9FT","lVNRVJBVElPTixNRUFOX0VOVU1FUkFUSU9OLE5UTV9UV0FfRU5VTUVSQVRJT04sLDQvMTYvMjAxMCk=&amp;WINDOW=FIRST_POPUP&amp;HEIGHT=450&amp;WIDTH=450&amp;START_MAXIMIZED=FALSE&amp;VAR:CALENDAR=US&amp;VAR:SYMBOL=NUVA&amp;VAR:INDEX=0"}</definedName>
    <definedName name="_179__FDSAUDITLINK__" hidden="1">{"fdsup://directions/FAT Viewer?action=UPDATE&amp;creator=factset&amp;DYN_ARGS=TRUE&amp;DOC_NAME=FAT:FQL_AUDITING_CLIENT_TEMPLATE.FAT&amp;display_string=Audit&amp;VAR:KEY=YNUVWBSXCZ&amp;VAR:QUERY=UkdGX0VOVFJQUl9WQUxfREFJTFkoNC8xNi8yMDEwLCwsLCwsJ0RJTCcpL0lDX0VTVElNQVRFKEVCSVREQV9FT","lVNRVJBVElPTixNRUFOX0VOVU1FUkFUSU9OLE5UTV9UV0FfRU5VTUVSQVRJT04sLDQvMTYvMjAxMCk=&amp;WINDOW=FIRST_POPUP&amp;HEIGHT=450&amp;WIDTH=450&amp;START_MAXIMIZED=FALSE&amp;VAR:CALENDAR=US&amp;VAR:SYMBOL=NUVA&amp;VAR:INDEX=0"}</definedName>
    <definedName name="_18__FDSAUDITLINK__" localSheetId="1" hidden="1">{"fdsup://IBCentral/FAT Viewer?action=UPDATE&amp;creator=factset&amp;DOC_NAME=fat:reuters_qtrly_source_window.fat&amp;display_string=Audit&amp;DYN_ARGS=TRUE&amp;VAR:ID1=53245710&amp;VAR:RCODE=ACAE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__FDSAUDITLINK__" hidden="1">{"fdsup://IBCentral/FAT Viewer?action=UPDATE&amp;creator=factset&amp;DOC_NAME=fat:reuters_qtrly_source_window.fat&amp;display_string=Audit&amp;DYN_ARGS=TRUE&amp;VAR:ID1=53245710&amp;VAR:RCODE=ACAE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80__FDSAUDITLINK__" localSheetId="1" hidden="1">{"fdsup://directions/FAT Viewer?action=UPDATE&amp;creator=factset&amp;DYN_ARGS=TRUE&amp;DOC_NAME=FAT:FQL_AUDITING_CLIENT_TEMPLATE.FAT&amp;display_string=Audit&amp;VAR:KEY=OXKVMPMNKD&amp;VAR:QUERY=UkdGX0VOVFJQUl9WQUxfREFJTFkoNC8xNS8yMDEwLCwsLCwsJ0RJTCcpL0lDX0VTVElNQVRFKEVCSVREQV9FT","lVNRVJBVElPTixNRUFOX0VOVU1FUkFUSU9OLE5UTV9UV0FfRU5VTUVSQVRJT04sLDQvMTUvMjAxMCk=&amp;WINDOW=FIRST_POPUP&amp;HEIGHT=450&amp;WIDTH=450&amp;START_MAXIMIZED=FALSE&amp;VAR:CALENDAR=US&amp;VAR:SYMBOL=NUVA&amp;VAR:INDEX=0"}</definedName>
    <definedName name="_180__FDSAUDITLINK__" hidden="1">{"fdsup://directions/FAT Viewer?action=UPDATE&amp;creator=factset&amp;DYN_ARGS=TRUE&amp;DOC_NAME=FAT:FQL_AUDITING_CLIENT_TEMPLATE.FAT&amp;display_string=Audit&amp;VAR:KEY=OXKVMPMNKD&amp;VAR:QUERY=UkdGX0VOVFJQUl9WQUxfREFJTFkoNC8xNS8yMDEwLCwsLCwsJ0RJTCcpL0lDX0VTVElNQVRFKEVCSVREQV9FT","lVNRVJBVElPTixNRUFOX0VOVU1FUkFUSU9OLE5UTV9UV0FfRU5VTUVSQVRJT04sLDQvMTUvMjAxMCk=&amp;WINDOW=FIRST_POPUP&amp;HEIGHT=450&amp;WIDTH=450&amp;START_MAXIMIZED=FALSE&amp;VAR:CALENDAR=US&amp;VAR:SYMBOL=NUVA&amp;VAR:INDEX=0"}</definedName>
    <definedName name="_181__FDSAUDITLINK__" localSheetId="1" hidden="1">{"fdsup://directions/FAT Viewer?action=UPDATE&amp;creator=factset&amp;DYN_ARGS=TRUE&amp;DOC_NAME=FAT:FQL_AUDITING_CLIENT_TEMPLATE.FAT&amp;display_string=Audit&amp;VAR:KEY=MRYBGLCLKZ&amp;VAR:QUERY=UkdGX0VOVFJQUl9WQUxfREFJTFkoNC8xNC8yMDEwLCwsLCwsJ0RJTCcpL0lDX0VTVElNQVRFKEVCSVREQV9FT","lVNRVJBVElPTixNRUFOX0VOVU1FUkFUSU9OLE5UTV9UV0FfRU5VTUVSQVRJT04sLDQvMTQvMjAxMCk=&amp;WINDOW=FIRST_POPUP&amp;HEIGHT=450&amp;WIDTH=450&amp;START_MAXIMIZED=FALSE&amp;VAR:CALENDAR=US&amp;VAR:SYMBOL=NUVA&amp;VAR:INDEX=0"}</definedName>
    <definedName name="_181__FDSAUDITLINK__" hidden="1">{"fdsup://directions/FAT Viewer?action=UPDATE&amp;creator=factset&amp;DYN_ARGS=TRUE&amp;DOC_NAME=FAT:FQL_AUDITING_CLIENT_TEMPLATE.FAT&amp;display_string=Audit&amp;VAR:KEY=MRYBGLCLKZ&amp;VAR:QUERY=UkdGX0VOVFJQUl9WQUxfREFJTFkoNC8xNC8yMDEwLCwsLCwsJ0RJTCcpL0lDX0VTVElNQVRFKEVCSVREQV9FT","lVNRVJBVElPTixNRUFOX0VOVU1FUkFUSU9OLE5UTV9UV0FfRU5VTUVSQVRJT04sLDQvMTQvMjAxMCk=&amp;WINDOW=FIRST_POPUP&amp;HEIGHT=450&amp;WIDTH=450&amp;START_MAXIMIZED=FALSE&amp;VAR:CALENDAR=US&amp;VAR:SYMBOL=NUVA&amp;VAR:INDEX=0"}</definedName>
    <definedName name="_182__FDSAUDITLINK__" localSheetId="1" hidden="1">{"fdsup://directions/FAT Viewer?action=UPDATE&amp;creator=factset&amp;DYN_ARGS=TRUE&amp;DOC_NAME=FAT:FQL_AUDITING_CLIENT_TEMPLATE.FAT&amp;display_string=Audit&amp;VAR:KEY=YRIVWDQZOB&amp;VAR:QUERY=UkdGX0VOVFJQUl9WQUxfREFJTFkoNC8xMy8yMDEwLCwsLCwsJ0RJTCcpL0lDX0VTVElNQVRFKEVCSVREQV9FT","lVNRVJBVElPTixNRUFOX0VOVU1FUkFUSU9OLE5UTV9UV0FfRU5VTUVSQVRJT04sLDQvMTMvMjAxMCk=&amp;WINDOW=FIRST_POPUP&amp;HEIGHT=450&amp;WIDTH=450&amp;START_MAXIMIZED=FALSE&amp;VAR:CALENDAR=US&amp;VAR:SYMBOL=NUVA&amp;VAR:INDEX=0"}</definedName>
    <definedName name="_182__FDSAUDITLINK__" hidden="1">{"fdsup://directions/FAT Viewer?action=UPDATE&amp;creator=factset&amp;DYN_ARGS=TRUE&amp;DOC_NAME=FAT:FQL_AUDITING_CLIENT_TEMPLATE.FAT&amp;display_string=Audit&amp;VAR:KEY=YRIVWDQZOB&amp;VAR:QUERY=UkdGX0VOVFJQUl9WQUxfREFJTFkoNC8xMy8yMDEwLCwsLCwsJ0RJTCcpL0lDX0VTVElNQVRFKEVCSVREQV9FT","lVNRVJBVElPTixNRUFOX0VOVU1FUkFUSU9OLE5UTV9UV0FfRU5VTUVSQVRJT04sLDQvMTMvMjAxMCk=&amp;WINDOW=FIRST_POPUP&amp;HEIGHT=450&amp;WIDTH=450&amp;START_MAXIMIZED=FALSE&amp;VAR:CALENDAR=US&amp;VAR:SYMBOL=NUVA&amp;VAR:INDEX=0"}</definedName>
    <definedName name="_183__FDSAUDITLINK__" localSheetId="1" hidden="1">{"fdsup://directions/FAT Viewer?action=UPDATE&amp;creator=factset&amp;DYN_ARGS=TRUE&amp;DOC_NAME=FAT:FQL_AUDITING_CLIENT_TEMPLATE.FAT&amp;display_string=Audit&amp;VAR:KEY=AVEHYXENYZ&amp;VAR:QUERY=UkdGX0VOVFJQUl9WQUxfREFJTFkoNC8xMi8yMDEwLCwsLCwsJ0RJTCcpL0lDX0VTVElNQVRFKEVCSVREQV9FT","lVNRVJBVElPTixNRUFOX0VOVU1FUkFUSU9OLE5UTV9UV0FfRU5VTUVSQVRJT04sLDQvMTIvMjAxMCk=&amp;WINDOW=FIRST_POPUP&amp;HEIGHT=450&amp;WIDTH=450&amp;START_MAXIMIZED=FALSE&amp;VAR:CALENDAR=US&amp;VAR:SYMBOL=NUVA&amp;VAR:INDEX=0"}</definedName>
    <definedName name="_183__FDSAUDITLINK__" hidden="1">{"fdsup://directions/FAT Viewer?action=UPDATE&amp;creator=factset&amp;DYN_ARGS=TRUE&amp;DOC_NAME=FAT:FQL_AUDITING_CLIENT_TEMPLATE.FAT&amp;display_string=Audit&amp;VAR:KEY=AVEHYXENYZ&amp;VAR:QUERY=UkdGX0VOVFJQUl9WQUxfREFJTFkoNC8xMi8yMDEwLCwsLCwsJ0RJTCcpL0lDX0VTVElNQVRFKEVCSVREQV9FT","lVNRVJBVElPTixNRUFOX0VOVU1FUkFUSU9OLE5UTV9UV0FfRU5VTUVSQVRJT04sLDQvMTIvMjAxMCk=&amp;WINDOW=FIRST_POPUP&amp;HEIGHT=450&amp;WIDTH=450&amp;START_MAXIMIZED=FALSE&amp;VAR:CALENDAR=US&amp;VAR:SYMBOL=NUVA&amp;VAR:INDEX=0"}</definedName>
    <definedName name="_184__FDSAUDITLINK__" localSheetId="1" hidden="1">{"fdsup://directions/FAT Viewer?action=UPDATE&amp;creator=factset&amp;DYN_ARGS=TRUE&amp;DOC_NAME=FAT:FQL_AUDITING_CLIENT_TEMPLATE.FAT&amp;display_string=Audit&amp;VAR:KEY=MZWXGRAPID&amp;VAR:QUERY=UkdGX0VOVFJQUl9WQUxfREFJTFkoNC8wOS8yMDEwLCwsLCwsJ0RJTCcpL0lDX0VTVElNQVRFKEVCSVREQV9FT","lVNRVJBVElPTixNRUFOX0VOVU1FUkFUSU9OLE5UTV9UV0FfRU5VTUVSQVRJT04sLDQvMDkvMjAxMCk=&amp;WINDOW=FIRST_POPUP&amp;HEIGHT=450&amp;WIDTH=450&amp;START_MAXIMIZED=FALSE&amp;VAR:CALENDAR=US&amp;VAR:SYMBOL=NUVA&amp;VAR:INDEX=0"}</definedName>
    <definedName name="_184__FDSAUDITLINK__" hidden="1">{"fdsup://directions/FAT Viewer?action=UPDATE&amp;creator=factset&amp;DYN_ARGS=TRUE&amp;DOC_NAME=FAT:FQL_AUDITING_CLIENT_TEMPLATE.FAT&amp;display_string=Audit&amp;VAR:KEY=MZWXGRAPID&amp;VAR:QUERY=UkdGX0VOVFJQUl9WQUxfREFJTFkoNC8wOS8yMDEwLCwsLCwsJ0RJTCcpL0lDX0VTVElNQVRFKEVCSVREQV9FT","lVNRVJBVElPTixNRUFOX0VOVU1FUkFUSU9OLE5UTV9UV0FfRU5VTUVSQVRJT04sLDQvMDkvMjAxMCk=&amp;WINDOW=FIRST_POPUP&amp;HEIGHT=450&amp;WIDTH=450&amp;START_MAXIMIZED=FALSE&amp;VAR:CALENDAR=US&amp;VAR:SYMBOL=NUVA&amp;VAR:INDEX=0"}</definedName>
    <definedName name="_185__FDSAUDITLINK__" localSheetId="1" hidden="1">{"fdsup://directions/FAT Viewer?action=UPDATE&amp;creator=factset&amp;DYN_ARGS=TRUE&amp;DOC_NAME=FAT:FQL_AUDITING_CLIENT_TEMPLATE.FAT&amp;display_string=Audit&amp;VAR:KEY=SHQVQXEFAF&amp;VAR:QUERY=UkdGX0VOVFJQUl9WQUxfREFJTFkoNC8wOC8yMDEwLCwsLCwsJ0RJTCcpL0lDX0VTVElNQVRFKEVCSVREQV9FT","lVNRVJBVElPTixNRUFOX0VOVU1FUkFUSU9OLE5UTV9UV0FfRU5VTUVSQVRJT04sLDQvMDgvMjAxMCk=&amp;WINDOW=FIRST_POPUP&amp;HEIGHT=450&amp;WIDTH=450&amp;START_MAXIMIZED=FALSE&amp;VAR:CALENDAR=US&amp;VAR:SYMBOL=NUVA&amp;VAR:INDEX=0"}</definedName>
    <definedName name="_185__FDSAUDITLINK__" hidden="1">{"fdsup://directions/FAT Viewer?action=UPDATE&amp;creator=factset&amp;DYN_ARGS=TRUE&amp;DOC_NAME=FAT:FQL_AUDITING_CLIENT_TEMPLATE.FAT&amp;display_string=Audit&amp;VAR:KEY=SHQVQXEFAF&amp;VAR:QUERY=UkdGX0VOVFJQUl9WQUxfREFJTFkoNC8wOC8yMDEwLCwsLCwsJ0RJTCcpL0lDX0VTVElNQVRFKEVCSVREQV9FT","lVNRVJBVElPTixNRUFOX0VOVU1FUkFUSU9OLE5UTV9UV0FfRU5VTUVSQVRJT04sLDQvMDgvMjAxMCk=&amp;WINDOW=FIRST_POPUP&amp;HEIGHT=450&amp;WIDTH=450&amp;START_MAXIMIZED=FALSE&amp;VAR:CALENDAR=US&amp;VAR:SYMBOL=NUVA&amp;VAR:INDEX=0"}</definedName>
    <definedName name="_186__FDSAUDITLINK__" localSheetId="1" hidden="1">{"fdsup://directions/FAT Viewer?action=UPDATE&amp;creator=factset&amp;DYN_ARGS=TRUE&amp;DOC_NAME=FAT:FQL_AUDITING_CLIENT_TEMPLATE.FAT&amp;display_string=Audit&amp;VAR:KEY=EXELGRWNGD&amp;VAR:QUERY=UkdGX0VOVFJQUl9WQUxfREFJTFkoNC8wNy8yMDEwLCwsLCwsJ0RJTCcpL0lDX0VTVElNQVRFKEVCSVREQV9FT","lVNRVJBVElPTixNRUFOX0VOVU1FUkFUSU9OLE5UTV9UV0FfRU5VTUVSQVRJT04sLDQvMDcvMjAxMCk=&amp;WINDOW=FIRST_POPUP&amp;HEIGHT=450&amp;WIDTH=450&amp;START_MAXIMIZED=FALSE&amp;VAR:CALENDAR=US&amp;VAR:SYMBOL=NUVA&amp;VAR:INDEX=0"}</definedName>
    <definedName name="_186__FDSAUDITLINK__" hidden="1">{"fdsup://directions/FAT Viewer?action=UPDATE&amp;creator=factset&amp;DYN_ARGS=TRUE&amp;DOC_NAME=FAT:FQL_AUDITING_CLIENT_TEMPLATE.FAT&amp;display_string=Audit&amp;VAR:KEY=EXELGRWNGD&amp;VAR:QUERY=UkdGX0VOVFJQUl9WQUxfREFJTFkoNC8wNy8yMDEwLCwsLCwsJ0RJTCcpL0lDX0VTVElNQVRFKEVCSVREQV9FT","lVNRVJBVElPTixNRUFOX0VOVU1FUkFUSU9OLE5UTV9UV0FfRU5VTUVSQVRJT04sLDQvMDcvMjAxMCk=&amp;WINDOW=FIRST_POPUP&amp;HEIGHT=450&amp;WIDTH=450&amp;START_MAXIMIZED=FALSE&amp;VAR:CALENDAR=US&amp;VAR:SYMBOL=NUVA&amp;VAR:INDEX=0"}</definedName>
    <definedName name="_187__FDSAUDITLINK__" localSheetId="1" hidden="1">{"fdsup://directions/FAT Viewer?action=UPDATE&amp;creator=factset&amp;DYN_ARGS=TRUE&amp;DOC_NAME=FAT:FQL_AUDITING_CLIENT_TEMPLATE.FAT&amp;display_string=Audit&amp;VAR:KEY=KPOZITGBQH&amp;VAR:QUERY=UkdGX0VOVFJQUl9WQUxfREFJTFkoNC8wNi8yMDEwLCwsLCwsJ0RJTCcpL0lDX0VTVElNQVRFKEVCSVREQV9FT","lVNRVJBVElPTixNRUFOX0VOVU1FUkFUSU9OLE5UTV9UV0FfRU5VTUVSQVRJT04sLDQvMDYvMjAxMCk=&amp;WINDOW=FIRST_POPUP&amp;HEIGHT=450&amp;WIDTH=450&amp;START_MAXIMIZED=FALSE&amp;VAR:CALENDAR=US&amp;VAR:SYMBOL=NUVA&amp;VAR:INDEX=0"}</definedName>
    <definedName name="_187__FDSAUDITLINK__" hidden="1">{"fdsup://directions/FAT Viewer?action=UPDATE&amp;creator=factset&amp;DYN_ARGS=TRUE&amp;DOC_NAME=FAT:FQL_AUDITING_CLIENT_TEMPLATE.FAT&amp;display_string=Audit&amp;VAR:KEY=KPOZITGBQH&amp;VAR:QUERY=UkdGX0VOVFJQUl9WQUxfREFJTFkoNC8wNi8yMDEwLCwsLCwsJ0RJTCcpL0lDX0VTVElNQVRFKEVCSVREQV9FT","lVNRVJBVElPTixNRUFOX0VOVU1FUkFUSU9OLE5UTV9UV0FfRU5VTUVSQVRJT04sLDQvMDYvMjAxMCk=&amp;WINDOW=FIRST_POPUP&amp;HEIGHT=450&amp;WIDTH=450&amp;START_MAXIMIZED=FALSE&amp;VAR:CALENDAR=US&amp;VAR:SYMBOL=NUVA&amp;VAR:INDEX=0"}</definedName>
    <definedName name="_188__FDSAUDITLINK__" localSheetId="1" hidden="1">{"fdsup://directions/FAT Viewer?action=UPDATE&amp;creator=factset&amp;DYN_ARGS=TRUE&amp;DOC_NAME=FAT:FQL_AUDITING_CLIENT_TEMPLATE.FAT&amp;display_string=Audit&amp;VAR:KEY=LEFQXIFMXO&amp;VAR:QUERY=UkdGX1BGRF9TVEsoUVRSLDAsLCwsVVNELCxOT0FVRElUKQ==&amp;WINDOW=FIRST_POPUP&amp;HEIGHT=450&amp;WIDTH=","450&amp;START_MAXIMIZED=FALSE&amp;VAR:CALENDAR=US&amp;VAR:SYMBOL=GTS&amp;VAR:INDEX=0"}</definedName>
    <definedName name="_188__FDSAUDITLINK__" hidden="1">{"fdsup://directions/FAT Viewer?action=UPDATE&amp;creator=factset&amp;DYN_ARGS=TRUE&amp;DOC_NAME=FAT:FQL_AUDITING_CLIENT_TEMPLATE.FAT&amp;display_string=Audit&amp;VAR:KEY=LEFQXIFMXO&amp;VAR:QUERY=UkdGX1BGRF9TVEsoUVRSLDAsLCwsVVNELCxOT0FVRElUKQ==&amp;WINDOW=FIRST_POPUP&amp;HEIGHT=450&amp;WIDTH=","450&amp;START_MAXIMIZED=FALSE&amp;VAR:CALENDAR=US&amp;VAR:SYMBOL=GTS&amp;VAR:INDEX=0"}</definedName>
    <definedName name="_189__FDSAUDITLINK__" localSheetId="1" hidden="1">{"fdsup://directions/FAT Viewer?action=UPDATE&amp;creator=factset&amp;DYN_ARGS=TRUE&amp;DOC_NAME=FAT:FQL_AUDITING_CLIENT_TEMPLATE.FAT&amp;display_string=Audit&amp;VAR:KEY=SJWVENEXIR&amp;VAR:QUERY=UkdGX0VOVFJQUl9WQUxfREFJTFkoNC8wMS8yMDEwLCwsLCwsJ0RJTCcpL0lDX0VTVElNQVRFKEVCSVREQV9FT","lVNRVJBVElPTixNRUFOX0VOVU1FUkFUSU9OLE5UTV9UV0FfRU5VTUVSQVRJT04sLDQvMDEvMjAxMCk=&amp;WINDOW=FIRST_POPUP&amp;HEIGHT=450&amp;WIDTH=450&amp;START_MAXIMIZED=FALSE&amp;VAR:CALENDAR=US&amp;VAR:SYMBOL=NUVA&amp;VAR:INDEX=0"}</definedName>
    <definedName name="_189__FDSAUDITLINK__" hidden="1">{"fdsup://directions/FAT Viewer?action=UPDATE&amp;creator=factset&amp;DYN_ARGS=TRUE&amp;DOC_NAME=FAT:FQL_AUDITING_CLIENT_TEMPLATE.FAT&amp;display_string=Audit&amp;VAR:KEY=SJWVENEXIR&amp;VAR:QUERY=UkdGX0VOVFJQUl9WQUxfREFJTFkoNC8wMS8yMDEwLCwsLCwsJ0RJTCcpL0lDX0VTVElNQVRFKEVCSVREQV9FT","lVNRVJBVElPTixNRUFOX0VOVU1FUkFUSU9OLE5UTV9UV0FfRU5VTUVSQVRJT04sLDQvMDEvMjAxMCk=&amp;WINDOW=FIRST_POPUP&amp;HEIGHT=450&amp;WIDTH=450&amp;START_MAXIMIZED=FALSE&amp;VAR:CALENDAR=US&amp;VAR:SYMBOL=NUVA&amp;VAR:INDEX=0"}</definedName>
    <definedName name="_19__FDSAUDITLINK__" localSheetId="1" hidden="1">{"fdsup://IBCentral/FAT Viewer?action=UPDATE&amp;creator=factset&amp;DOC_NAME=fat:reuters_qtrly_source_window.fat&amp;display_string=Audit&amp;DYN_ARGS=TRUE&amp;VAR:ID1=53245710&amp;VAR:RCODE=DSTT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__FDSAUDITLINK__" hidden="1">{"fdsup://IBCentral/FAT Viewer?action=UPDATE&amp;creator=factset&amp;DOC_NAME=fat:reuters_qtrly_source_window.fat&amp;display_string=Audit&amp;DYN_ARGS=TRUE&amp;VAR:ID1=53245710&amp;VAR:RCODE=DSTT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0__FDSAUDITLINK__" localSheetId="1" hidden="1">{"fdsup://IBCentral/FAT Viewer?action=UPDATE&amp;creator=factset&amp;DOC_NAME=fat:reuters_qtrly_source_window.fat&amp;display_string=Audit&amp;DYN_ARGS=TRUE&amp;VAR:ID1=49460W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0__FDSAUDITLINK__" hidden="1">{"fdsup://IBCentral/FAT Viewer?action=UPDATE&amp;creator=factset&amp;DOC_NAME=fat:reuters_qtrly_source_window.fat&amp;display_string=Audit&amp;DYN_ARGS=TRUE&amp;VAR:ID1=49460W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1__FDSAUDITLINK__" localSheetId="1" hidden="1">{"fdsup://IBCentral/FAT Viewer?action=UPDATE&amp;creator=factset&amp;DOC_NAME=fat:reuters_qtrly_source_window.fat&amp;display_string=Audit&amp;DYN_ARGS=TRUE&amp;VAR:ID1=49460W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1__FDSAUDITLINK__" hidden="1">{"fdsup://IBCentral/FAT Viewer?action=UPDATE&amp;creator=factset&amp;DOC_NAME=fat:reuters_qtrly_source_window.fat&amp;display_string=Audit&amp;DYN_ARGS=TRUE&amp;VAR:ID1=49460W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2__FDSAUDITLINK__" localSheetId="1" hidden="1">{"fdsup://IBCentral/FAT Viewer?action=UPDATE&amp;creator=factset&amp;DOC_NAME=fat:reuters_qtrly_source_window.fat&amp;display_string=Audit&amp;DYN_ARGS=TRUE&amp;VAR:ID1=49460W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qtrly_source_window.fat&amp;display_string=Audit&amp;DYN_ARGS=TRUE&amp;VAR:ID1=49460W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3__FDSAUDITLINK__" localSheetId="1" hidden="1">{"fdsup://IBCentral/FAT Viewer?action=UPDATE&amp;creator=factset&amp;DOC_NAME=fat:reuters_qtrly_source_window.fat&amp;display_string=Audit&amp;DYN_ARGS=TRUE&amp;VAR:ID1=43147510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qtrly_source_window.fat&amp;display_string=Audit&amp;DYN_ARGS=TRUE&amp;VAR:ID1=43147510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4__FDSAUDITLINK__" localSheetId="1" hidden="1">{"fdsup://IBCentral/FAT Viewer?action=UPDATE&amp;creator=factset&amp;DOC_NAME=fat:reuters_qtrly_source_window.fat&amp;display_string=Audit&amp;DYN_ARGS=TRUE&amp;VAR:ID1=43147510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qtrly_source_window.fat&amp;display_string=Audit&amp;DYN_ARGS=TRUE&amp;VAR:ID1=43147510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5__FDSAUDITLINK__" localSheetId="1" hidden="1">{"fdsup://IBCentral/FAT Viewer?action=UPDATE&amp;creator=factset&amp;DOC_NAME=fat:reuters_qtrly_source_window.fat&amp;display_string=Audit&amp;DYN_ARGS=TRUE&amp;VAR:ID1=43147510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qtrly_source_window.fat&amp;display_string=Audit&amp;DYN_ARGS=TRUE&amp;VAR:ID1=43147510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6__FDSAUDITLINK__" localSheetId="1" hidden="1">{"fdsup://IBCentral/FAT Viewer?action=UPDATE&amp;creator=factset&amp;DOC_NAME=fat:reuters_qtrly_source_window.fat&amp;display_string=Audit&amp;DYN_ARGS=TRUE&amp;VAR:ID1=14170T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qtrly_source_window.fat&amp;display_string=Audit&amp;DYN_ARGS=TRUE&amp;VAR:ID1=14170T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7__FDSAUDITLINK__" localSheetId="1" hidden="1">{"fdsup://IBCentral/FAT Viewer?action=UPDATE&amp;creator=factset&amp;DOC_NAME=fat:reuters_qtrly_source_window.fat&amp;display_string=Audit&amp;DYN_ARGS=TRUE&amp;VAR:ID1=14170T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qtrly_source_window.fat&amp;display_string=Audit&amp;DYN_ARGS=TRUE&amp;VAR:ID1=14170T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8__FDSAUDITLINK__" localSheetId="1" hidden="1">{"fdsup://IBCentral/FAT Viewer?action=UPDATE&amp;creator=factset&amp;DOC_NAME=fat:reuters_qtrly_source_window.fat&amp;display_string=Audit&amp;DYN_ARGS=TRUE&amp;VAR:ID1=14170T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8__FDSAUDITLINK__" hidden="1">{"fdsup://IBCentral/FAT Viewer?action=UPDATE&amp;creator=factset&amp;DOC_NAME=fat:reuters_qtrly_source_window.fat&amp;display_string=Audit&amp;DYN_ARGS=TRUE&amp;VAR:ID1=14170T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9__FDSAUDITLINK__" localSheetId="1" hidden="1">{"fdsup://IBCentral/FAT Viewer?action=UPDATE&amp;creator=factset&amp;DOC_NAME=fat:reuters_qtrly_source_window.fat&amp;display_string=Audit&amp;DYN_ARGS=TRUE&amp;VAR:ID1=14170T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199__FDSAUDITLINK__" hidden="1">{"fdsup://IBCentral/FAT Viewer?action=UPDATE&amp;creator=factset&amp;DOC_NAME=fat:reuters_qtrly_source_window.fat&amp;display_string=Audit&amp;DYN_ARGS=TRUE&amp;VAR:ID1=14170T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__FDSAUDITLINK__" localSheetId="1" hidden="1">{"fdsup://IBCentral/FAT Viewer?action=UPDATE&amp;creator=factset&amp;DOC_NAME=fat:reuters_qtrly_source_window.fat&amp;display_string=Audit&amp;DYN_ARGS=TRUE&amp;VAR:ID1=01977710&amp;VAR:RCODE=FDSPFDSTKTOTAL&amp;VAR:SDATE=20110999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__FDSAUDITLINK__" hidden="1">{"fdsup://IBCentral/FAT Viewer?action=UPDATE&amp;creator=factset&amp;DOC_NAME=fat:reuters_qtrly_source_window.fat&amp;display_string=Audit&amp;DYN_ARGS=TRUE&amp;VAR:ID1=01977710&amp;VAR:RCODE=FDSPFDSTKTOTAL&amp;VAR:SDATE=20110999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0__FDSAUDITLINK__" localSheetId="1" hidden="1">{"fdsup://IBCentral/FAT Viewer?action=UPDATE&amp;creator=factset&amp;DOC_NAME=fat:reuters_qtrly_source_window.fat&amp;display_string=Audit&amp;DYN_ARGS=TRUE&amp;VAR:ID1=53245710&amp;VAR:RCODE=LTTD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__FDSAUDITLINK__" hidden="1">{"fdsup://IBCentral/FAT Viewer?action=UPDATE&amp;creator=factset&amp;DOC_NAME=fat:reuters_qtrly_source_window.fat&amp;display_string=Audit&amp;DYN_ARGS=TRUE&amp;VAR:ID1=53245710&amp;VAR:RCODE=LTTD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0__FDSAUDITLINK__" localSheetId="1" hidden="1">{"fdsup://IBCentral/FAT Viewer?action=UPDATE&amp;creator=factset&amp;DOC_NAME=fat:reuters_qtrly_source_window.fat&amp;display_string=Audit&amp;DYN_ARGS=TRUE&amp;VAR:ID1=14170T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0__FDSAUDITLINK__" hidden="1">{"fdsup://IBCentral/FAT Viewer?action=UPDATE&amp;creator=factset&amp;DOC_NAME=fat:reuters_qtrly_source_window.fat&amp;display_string=Audit&amp;DYN_ARGS=TRUE&amp;VAR:ID1=14170T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1__FDSAUDITLINK__" localSheetId="1" hidden="1">{"fdsup://IBCentral/FAT Viewer?action=UPDATE&amp;creator=factset&amp;DOC_NAME=fat:reuters_qtrly_source_window.fat&amp;display_string=Audit&amp;DYN_ARGS=TRUE&amp;VAR:ID1=87936910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1__FDSAUDITLINK__" hidden="1">{"fdsup://IBCentral/FAT Viewer?action=UPDATE&amp;creator=factset&amp;DOC_NAME=fat:reuters_qtrly_source_window.fat&amp;display_string=Audit&amp;DYN_ARGS=TRUE&amp;VAR:ID1=87936910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2__FDSAUDITLINK__" localSheetId="1" hidden="1">{"fdsup://IBCentral/FAT Viewer?action=UPDATE&amp;creator=factset&amp;DOC_NAME=fat:reuters_qtrly_source_window.fat&amp;display_string=Audit&amp;DYN_ARGS=TRUE&amp;VAR:ID1=87936910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qtrly_source_window.fat&amp;display_string=Audit&amp;DYN_ARGS=TRUE&amp;VAR:ID1=87936910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3__FDSAUDITLINK__" localSheetId="1" hidden="1">{"fdsup://IBCentral/FAT Viewer?action=UPDATE&amp;creator=factset&amp;DOC_NAME=fat:reuters_qtrly_source_window.fat&amp;display_string=Audit&amp;DYN_ARGS=TRUE&amp;VAR:ID1=87936910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qtrly_source_window.fat&amp;display_string=Audit&amp;DYN_ARGS=TRUE&amp;VAR:ID1=87936910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4__FDSAUDITLINK__" localSheetId="1" hidden="1">{"fdsup://IBCentral/FAT Viewer?action=UPDATE&amp;creator=factset&amp;DOC_NAME=fat:reuters_qtrly_source_window.fat&amp;display_string=Audit&amp;DYN_ARGS=TRUE&amp;VAR:ID1=87936910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qtrly_source_window.fat&amp;display_string=Audit&amp;DYN_ARGS=TRUE&amp;VAR:ID1=87936910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5__FDSAUDITLINK__" localSheetId="1" hidden="1">{"fdsup://IBCentral/FAT Viewer?action=UPDATE&amp;creator=factset&amp;DOC_NAME=fat:reuters_qtrly_source_window.fat&amp;display_string=Audit&amp;DYN_ARGS=TRUE&amp;VAR:ID1=87936910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qtrly_source_window.fat&amp;display_string=Audit&amp;DYN_ARGS=TRUE&amp;VAR:ID1=87936910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6__FDSAUDITLINK__" localSheetId="1" hidden="1">{"fdsup://IBCentral/FAT Viewer?action=UPDATE&amp;creator=factset&amp;DOC_NAME=fat:reuters_qtrly_source_window.fat&amp;display_string=Audit&amp;DYN_ARGS=TRUE&amp;VAR:ID1=45798520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qtrly_source_window.fat&amp;display_string=Audit&amp;DYN_ARGS=TRUE&amp;VAR:ID1=45798520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7__FDSAUDITLINK__" localSheetId="1" hidden="1">{"fdsup://IBCentral/FAT Viewer?action=UPDATE&amp;creator=factset&amp;DOC_NAME=fat:reuters_qtrly_source_window.fat&amp;display_string=Audit&amp;DYN_ARGS=TRUE&amp;VAR:ID1=45798520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qtrly_source_window.fat&amp;display_string=Audit&amp;DYN_ARGS=TRUE&amp;VAR:ID1=45798520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8__FDSAUDITLINK__" localSheetId="1" hidden="1">{"fdsup://IBCentral/FAT Viewer?action=UPDATE&amp;creator=factset&amp;DOC_NAME=fat:reuters_qtrly_source_window.fat&amp;display_string=Audit&amp;DYN_ARGS=TRUE&amp;VAR:ID1=45798520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qtrly_source_window.fat&amp;display_string=Audit&amp;DYN_ARGS=TRUE&amp;VAR:ID1=45798520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9__FDSAUDITLINK__" localSheetId="1" hidden="1">{"fdsup://IBCentral/FAT Viewer?action=UPDATE&amp;creator=factset&amp;DOC_NAME=fat:reuters_qtrly_source_window.fat&amp;display_string=Audit&amp;DYN_ARGS=TRUE&amp;VAR:ID1=45798520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qtrly_source_window.fat&amp;display_string=Audit&amp;DYN_ARGS=TRUE&amp;VAR:ID1=45798520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1__FDSAUDITLINK__" localSheetId="1" hidden="1">{"fdsup://IBCentral/FAT Viewer?action=UPDATE&amp;creator=factset&amp;DOC_NAME=fat:reuters_qtrly_source_window.fat&amp;display_string=Audit&amp;DYN_ARGS=TRUE&amp;VAR:ID1=53245710&amp;VAR:RCODE=ZCPS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1__FDSAUDITLINK__" hidden="1">{"fdsup://IBCentral/FAT Viewer?action=UPDATE&amp;creator=factset&amp;DOC_NAME=fat:reuters_qtrly_source_window.fat&amp;display_string=Audit&amp;DYN_ARGS=TRUE&amp;VAR:ID1=53245710&amp;VAR:RCODE=ZCPS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10__FDSAUDITLINK__" localSheetId="1" hidden="1">{"fdsup://IBCentral/FAT Viewer?action=UPDATE&amp;creator=factset&amp;DOC_NAME=fat:reuters_qtrly_source_window.fat&amp;display_string=Audit&amp;DYN_ARGS=TRUE&amp;VAR:ID1=45798520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10__FDSAUDITLINK__" hidden="1">{"fdsup://IBCentral/FAT Viewer?action=UPDATE&amp;creator=factset&amp;DOC_NAME=fat:reuters_qtrly_source_window.fat&amp;display_string=Audit&amp;DYN_ARGS=TRUE&amp;VAR:ID1=45798520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11__FDSAUDITLINK__" localSheetId="1" hidden="1">{"fdsup://IBCentral/FAT Viewer?action=UPDATE&amp;creator=factset&amp;DOC_NAME=fat:reuters_qtrly_source_window.fat&amp;display_string=Audit&amp;DYN_ARGS=TRUE&amp;VAR:ID1=092232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qtrly_source_window.fat&amp;display_string=Audit&amp;DYN_ARGS=TRUE&amp;VAR:ID1=092232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2__FDSAUDITLINK__" localSheetId="1" hidden="1">{"fdsup://IBCentral/FAT Viewer?action=UPDATE&amp;creator=factset&amp;DOC_NAME=fat:reuters_qtrly_source_window.fat&amp;display_string=Audit&amp;DYN_ARGS=TRUE&amp;VAR:ID1=092232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qtrly_source_window.fat&amp;display_string=Audit&amp;DYN_ARGS=TRUE&amp;VAR:ID1=092232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3__FDSAUDITLINK__" localSheetId="1" hidden="1">{"fdsup://IBCentral/FAT Viewer?action=UPDATE&amp;creator=factset&amp;DOC_NAME=fat:reuters_qtrly_source_window.fat&amp;display_string=Audit&amp;DYN_ARGS=TRUE&amp;VAR:ID1=092232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qtrly_source_window.fat&amp;display_string=Audit&amp;DYN_ARGS=TRUE&amp;VAR:ID1=092232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4__FDSAUDITLINK__" localSheetId="1" hidden="1">{"fdsup://IBCentral/FAT Viewer?action=UPDATE&amp;creator=factset&amp;DOC_NAME=fat:reuters_qtrly_source_window.fat&amp;display_string=Audit&amp;DYN_ARGS=TRUE&amp;VAR:ID1=092232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4__FDSAUDITLINK__" hidden="1">{"fdsup://IBCentral/FAT Viewer?action=UPDATE&amp;creator=factset&amp;DOC_NAME=fat:reuters_qtrly_source_window.fat&amp;display_string=Audit&amp;DYN_ARGS=TRUE&amp;VAR:ID1=092232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5__FDSAUDITLINK__" localSheetId="1" hidden="1">{"fdsup://IBCentral/FAT Viewer?action=UPDATE&amp;creator=factset&amp;DOC_NAME=fat:reuters_qtrly_source_window.fat&amp;display_string=Audit&amp;DYN_ARGS=TRUE&amp;VAR:ID1=092232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5__FDSAUDITLINK__" hidden="1">{"fdsup://IBCentral/FAT Viewer?action=UPDATE&amp;creator=factset&amp;DOC_NAME=fat:reuters_qtrly_source_window.fat&amp;display_string=Audit&amp;DYN_ARGS=TRUE&amp;VAR:ID1=092232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6__FDSAUDITLINK__" localSheetId="1" hidden="1">{"fdsup://IBCentral/FAT Viewer?action=UPDATE&amp;creator=factset&amp;DOC_NAME=fat:reuters_qtrly_source_window.fat&amp;display_string=Audit&amp;DYN_ARGS=TRUE&amp;VAR:ID1=B04TZX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qtrly_source_window.fat&amp;display_string=Audit&amp;DYN_ARGS=TRUE&amp;VAR:ID1=B04TZX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7__FDSAUDITLINK__" localSheetId="1" hidden="1">{"fdsup://IBCentral/FAT Viewer?action=UPDATE&amp;creator=factset&amp;DOC_NAME=fat:reuters_qtrly_source_window.fat&amp;display_string=Audit&amp;DYN_ARGS=TRUE&amp;VAR:ID1=B04TZX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7__FDSAUDITLINK__" hidden="1">{"fdsup://IBCentral/FAT Viewer?action=UPDATE&amp;creator=factset&amp;DOC_NAME=fat:reuters_qtrly_source_window.fat&amp;display_string=Audit&amp;DYN_ARGS=TRUE&amp;VAR:ID1=B04TZX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8__FDSAUDITLINK__" localSheetId="1" hidden="1">{"fdsup://IBCentral/FAT Viewer?action=UPDATE&amp;creator=factset&amp;DOC_NAME=fat:reuters_qtrly_source_window.fat&amp;display_string=Audit&amp;DYN_ARGS=TRUE&amp;VAR:ID1=B04TZX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8__FDSAUDITLINK__" hidden="1">{"fdsup://IBCentral/FAT Viewer?action=UPDATE&amp;creator=factset&amp;DOC_NAME=fat:reuters_qtrly_source_window.fat&amp;display_string=Audit&amp;DYN_ARGS=TRUE&amp;VAR:ID1=B04TZX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9__FDSAUDITLINK__" localSheetId="1" hidden="1">{"fdsup://IBCentral/FAT Viewer?action=UPDATE&amp;creator=factset&amp;DOC_NAME=fat:reuters_qtrly_source_window.fat&amp;display_string=Audit&amp;DYN_ARGS=TRUE&amp;VAR:ID1=B04TZX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19__FDSAUDITLINK__" hidden="1">{"fdsup://IBCentral/FAT Viewer?action=UPDATE&amp;creator=factset&amp;DOC_NAME=fat:reuters_qtrly_source_window.fat&amp;display_string=Audit&amp;DYN_ARGS=TRUE&amp;VAR:ID1=B04TZX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2__FDSAUDITLINK__" localSheetId="1" hidden="1">{"fdsup://IBCentral/FAT Viewer?action=UPDATE&amp;creator=factset&amp;DOC_NAME=fat:reuters_qtrly_source_window.fat&amp;display_string=Audit&amp;DYN_ARGS=TRUE&amp;VAR:ID1=53245710&amp;VAR:RCODE=LMIN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__FDSAUDITLINK__" hidden="1">{"fdsup://IBCentral/FAT Viewer?action=UPDATE&amp;creator=factset&amp;DOC_NAME=fat:reuters_qtrly_source_window.fat&amp;display_string=Audit&amp;DYN_ARGS=TRUE&amp;VAR:ID1=53245710&amp;VAR:RCODE=LMIN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0__FDSAUDITLINK__" localSheetId="1" hidden="1">{"fdsup://IBCentral/FAT Viewer?action=UPDATE&amp;creator=factset&amp;DOC_NAME=fat:reuters_qtrly_source_window.fat&amp;display_string=Audit&amp;DYN_ARGS=TRUE&amp;VAR:ID1=B04TZX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20__FDSAUDITLINK__" hidden="1">{"fdsup://IBCentral/FAT Viewer?action=UPDATE&amp;creator=factset&amp;DOC_NAME=fat:reuters_qtrly_source_window.fat&amp;display_string=Audit&amp;DYN_ARGS=TRUE&amp;VAR:ID1=B04TZX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21__FDSAUDITLINK__" localSheetId="1" hidden="1">{"fdsup://IBCentral/FAT Viewer?action=UPDATE&amp;creator=factset&amp;DOC_NAME=fat:reuters_qtrly_source_window.fat&amp;display_string=Audit&amp;DYN_ARGS=TRUE&amp;VAR:ID1=06738310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1__FDSAUDITLINK__" hidden="1">{"fdsup://IBCentral/FAT Viewer?action=UPDATE&amp;creator=factset&amp;DOC_NAME=fat:reuters_qtrly_source_window.fat&amp;display_string=Audit&amp;DYN_ARGS=TRUE&amp;VAR:ID1=06738310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2__FDSAUDITLINK__" localSheetId="1" hidden="1">{"fdsup://IBCentral/FAT Viewer?action=UPDATE&amp;creator=factset&amp;DOC_NAME=fat:reuters_qtrly_source_window.fat&amp;display_string=Audit&amp;DYN_ARGS=TRUE&amp;VAR:ID1=06738310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2__FDSAUDITLINK__" hidden="1">{"fdsup://IBCentral/FAT Viewer?action=UPDATE&amp;creator=factset&amp;DOC_NAME=fat:reuters_qtrly_source_window.fat&amp;display_string=Audit&amp;DYN_ARGS=TRUE&amp;VAR:ID1=06738310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3__FDSAUDITLINK__" localSheetId="1" hidden="1">{"fdsup://IBCentral/FAT Viewer?action=UPDATE&amp;creator=factset&amp;DOC_NAME=fat:reuters_qtrly_source_window.fat&amp;display_string=Audit&amp;DYN_ARGS=TRUE&amp;VAR:ID1=06738310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qtrly_source_window.fat&amp;display_string=Audit&amp;DYN_ARGS=TRUE&amp;VAR:ID1=06738310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4__FDSAUDITLINK__" localSheetId="1" hidden="1">{"fdsup://IBCentral/FAT Viewer?action=UPDATE&amp;creator=factset&amp;DOC_NAME=fat:reuters_qtrly_source_window.fat&amp;display_string=Audit&amp;DYN_ARGS=TRUE&amp;VAR:ID1=06738310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qtrly_source_window.fat&amp;display_string=Audit&amp;DYN_ARGS=TRUE&amp;VAR:ID1=06738310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5__FDSAUDITLINK__" localSheetId="1" hidden="1">{"fdsup://IBCentral/FAT Viewer?action=UPDATE&amp;creator=factset&amp;DOC_NAME=fat:reuters_qtrly_source_window.fat&amp;display_string=Audit&amp;DYN_ARGS=TRUE&amp;VAR:ID1=06738310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qtrly_source_window.fat&amp;display_string=Audit&amp;DYN_ARGS=TRUE&amp;VAR:ID1=06738310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6__FDSAUDITLINK__" localSheetId="1" hidden="1">{"fdsup://IBCentral/FAT Viewer?action=UPDATE&amp;creator=factset&amp;DOC_NAME=fat:reuters_qtrly_source_window.fat&amp;display_string=Audit&amp;DYN_ARGS=TRUE&amp;VAR:ID1=02744M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6__FDSAUDITLINK__" hidden="1">{"fdsup://IBCentral/FAT Viewer?action=UPDATE&amp;creator=factset&amp;DOC_NAME=fat:reuters_qtrly_source_window.fat&amp;display_string=Audit&amp;DYN_ARGS=TRUE&amp;VAR:ID1=02744M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7__FDSAUDITLINK__" localSheetId="1" hidden="1">{"fdsup://IBCentral/FAT Viewer?action=UPDATE&amp;creator=factset&amp;DOC_NAME=fat:reuters_qtrly_source_window.fat&amp;display_string=Audit&amp;DYN_ARGS=TRUE&amp;VAR:ID1=02744M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7__FDSAUDITLINK__" hidden="1">{"fdsup://IBCentral/FAT Viewer?action=UPDATE&amp;creator=factset&amp;DOC_NAME=fat:reuters_qtrly_source_window.fat&amp;display_string=Audit&amp;DYN_ARGS=TRUE&amp;VAR:ID1=02744M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8__FDSAUDITLINK__" localSheetId="1" hidden="1">{"fdsup://IBCentral/FAT Viewer?action=UPDATE&amp;creator=factset&amp;DOC_NAME=fat:reuters_qtrly_source_window.fat&amp;display_string=Audit&amp;DYN_ARGS=TRUE&amp;VAR:ID1=02744M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qtrly_source_window.fat&amp;display_string=Audit&amp;DYN_ARGS=TRUE&amp;VAR:ID1=02744M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9__FDSAUDITLINK__" localSheetId="1" hidden="1">{"fdsup://IBCentral/FAT Viewer?action=UPDATE&amp;creator=factset&amp;DOC_NAME=fat:reuters_qtrly_source_window.fat&amp;display_string=Audit&amp;DYN_ARGS=TRUE&amp;VAR:ID1=02744M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qtrly_source_window.fat&amp;display_string=Audit&amp;DYN_ARGS=TRUE&amp;VAR:ID1=02744M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__FDSAUDITLINK__" localSheetId="1" hidden="1">{"fdsup://IBCentral/FAT Viewer?action=UPDATE&amp;creator=factset&amp;DOC_NAME=fat:reuters_qtrly_source_window.fat&amp;display_string=Audit&amp;DYN_ARGS=TRUE&amp;VAR:ID1=03116210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__FDSAUDITLINK__" hidden="1">{"fdsup://IBCentral/FAT Viewer?action=UPDATE&amp;creator=factset&amp;DOC_NAME=fat:reuters_qtrly_source_window.fat&amp;display_string=Audit&amp;DYN_ARGS=TRUE&amp;VAR:ID1=03116210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0__FDSAUDITLINK__" localSheetId="1" hidden="1">{"fdsup://IBCentral/FAT Viewer?action=UPDATE&amp;creator=factset&amp;DOC_NAME=fat:reuters_qtrly_source_window.fat&amp;display_string=Audit&amp;DYN_ARGS=TRUE&amp;VAR:ID1=02744M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0__FDSAUDITLINK__" hidden="1">{"fdsup://IBCentral/FAT Viewer?action=UPDATE&amp;creator=factset&amp;DOC_NAME=fat:reuters_qtrly_source_window.fat&amp;display_string=Audit&amp;DYN_ARGS=TRUE&amp;VAR:ID1=02744M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1__FDSAUDITLINK__" localSheetId="1" hidden="1">{"fdsup://IBCentral/FAT Viewer?action=UPDATE&amp;creator=factset&amp;DOC_NAME=fat:reuters_qtrly_source_window.fat&amp;display_string=Audit&amp;DYN_ARGS=TRUE&amp;VAR:ID1=43644010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1__FDSAUDITLINK__" hidden="1">{"fdsup://IBCentral/FAT Viewer?action=UPDATE&amp;creator=factset&amp;DOC_NAME=fat:reuters_qtrly_source_window.fat&amp;display_string=Audit&amp;DYN_ARGS=TRUE&amp;VAR:ID1=43644010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2__FDSAUDITLINK__" localSheetId="1" hidden="1">{"fdsup://IBCentral/FAT Viewer?action=UPDATE&amp;creator=factset&amp;DOC_NAME=fat:reuters_qtrly_source_window.fat&amp;display_string=Audit&amp;DYN_ARGS=TRUE&amp;VAR:ID1=43644010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qtrly_source_window.fat&amp;display_string=Audit&amp;DYN_ARGS=TRUE&amp;VAR:ID1=43644010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3__FDSAUDITLINK__" localSheetId="1" hidden="1">{"fdsup://IBCentral/FAT Viewer?action=UPDATE&amp;creator=factset&amp;DOC_NAME=fat:reuters_qtrly_source_window.fat&amp;display_string=Audit&amp;DYN_ARGS=TRUE&amp;VAR:ID1=43644010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qtrly_source_window.fat&amp;display_string=Audit&amp;DYN_ARGS=TRUE&amp;VAR:ID1=43644010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4__FDSAUDITLINK__" localSheetId="1" hidden="1">{"fdsup://IBCentral/FAT Viewer?action=UPDATE&amp;creator=factset&amp;DOC_NAME=fat:reuters_qtrly_source_window.fat&amp;display_string=Audit&amp;DYN_ARGS=TRUE&amp;VAR:ID1=43644010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4__FDSAUDITLINK__" hidden="1">{"fdsup://IBCentral/FAT Viewer?action=UPDATE&amp;creator=factset&amp;DOC_NAME=fat:reuters_qtrly_source_window.fat&amp;display_string=Audit&amp;DYN_ARGS=TRUE&amp;VAR:ID1=43644010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5__FDSAUDITLINK__" localSheetId="1" hidden="1">{"fdsup://IBCentral/FAT Viewer?action=UPDATE&amp;creator=factset&amp;DOC_NAME=fat:reuters_qtrly_source_window.fat&amp;display_string=Audit&amp;DYN_ARGS=TRUE&amp;VAR:ID1=43644010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5__FDSAUDITLINK__" hidden="1">{"fdsup://IBCentral/FAT Viewer?action=UPDATE&amp;creator=factset&amp;DOC_NAME=fat:reuters_qtrly_source_window.fat&amp;display_string=Audit&amp;DYN_ARGS=TRUE&amp;VAR:ID1=43644010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6__FDSAUDITLINK__" localSheetId="1" hidden="1">{"fdsup://IBCentral/FAT Viewer?action=UPDATE&amp;creator=factset&amp;DOC_NAME=fat:reuters_qtrly_source_window.fat&amp;display_string=Audit&amp;DYN_ARGS=TRUE&amp;VAR:ID1=43147510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6__FDSAUDITLINK__" hidden="1">{"fdsup://IBCentral/FAT Viewer?action=UPDATE&amp;creator=factset&amp;DOC_NAME=fat:reuters_qtrly_source_window.fat&amp;display_string=Audit&amp;DYN_ARGS=TRUE&amp;VAR:ID1=43147510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37__FDSAUDITLINK__" localSheetId="1" hidden="1">{"fdsup://IBCentral/FAT Viewer?action=UPDATE&amp;creator=factset&amp;DOC_NAME=fat:reuters_qtrly_source_window.fat&amp;display_string=Audit&amp;DYN_ARGS=TRUE&amp;VAR:ID1=092232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qtrly_source_window.fat&amp;display_string=Audit&amp;DYN_ARGS=TRUE&amp;VAR:ID1=092232&amp;VAR:RCODE=LMIN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38__FDSAUDITLINK__" localSheetId="1" hidden="1">{"fdsup://IBCentral/FAT Viewer?action=UPDATE&amp;creator=factset&amp;DOC_NAME=fat:reuters_qtrly_source_window.fat&amp;display_string=Audit&amp;DYN_ARGS=TRUE&amp;VAR:ID1=092232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qtrly_source_window.fat&amp;display_string=Audit&amp;DYN_ARGS=TRUE&amp;VAR:ID1=092232&amp;VAR:RCODE=ZCPS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39__FDSAUDITLINK__" localSheetId="1" hidden="1">{"fdsup://IBCentral/FAT Viewer?action=UPDATE&amp;creator=factset&amp;DOC_NAME=fat:reuters_qtrly_source_window.fat&amp;display_string=Audit&amp;DYN_ARGS=TRUE&amp;VAR:ID1=092232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qtrly_source_window.fat&amp;display_string=Audit&amp;DYN_ARGS=TRUE&amp;VAR:ID1=092232&amp;VAR:RCODE=LTTD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4__FDSAUDITLINK__" localSheetId="1" hidden="1">{"fdsup://IBCentral/FAT Viewer?action=UPDATE&amp;creator=factset&amp;DOC_NAME=fat:reuters_qtrly_source_window.fat&amp;display_string=Audit&amp;DYN_ARGS=TRUE&amp;VAR:ID1=03116210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__FDSAUDITLINK__" hidden="1">{"fdsup://IBCentral/FAT Viewer?action=UPDATE&amp;creator=factset&amp;DOC_NAME=fat:reuters_qtrly_source_window.fat&amp;display_string=Audit&amp;DYN_ARGS=TRUE&amp;VAR:ID1=03116210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0__FDSAUDITLINK__" localSheetId="1" hidden="1">{"fdsup://IBCentral/FAT Viewer?action=UPDATE&amp;creator=factset&amp;DOC_NAME=fat:reuters_qtrly_source_window.fat&amp;display_string=Audit&amp;DYN_ARGS=TRUE&amp;VAR:ID1=092232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40__FDSAUDITLINK__" hidden="1">{"fdsup://IBCentral/FAT Viewer?action=UPDATE&amp;creator=factset&amp;DOC_NAME=fat:reuters_qtrly_source_window.fat&amp;display_string=Audit&amp;DYN_ARGS=TRUE&amp;VAR:ID1=092232&amp;VAR:RCODE=DSTT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41__FDSAUDITLINK__" localSheetId="1" hidden="1">{"fdsup://IBCentral/FAT Viewer?action=UPDATE&amp;creator=factset&amp;DOC_NAME=fat:reuters_qtrly_source_window.fat&amp;display_string=Audit&amp;DYN_ARGS=TRUE&amp;VAR:ID1=092232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41__FDSAUDITLINK__" hidden="1">{"fdsup://IBCentral/FAT Viewer?action=UPDATE&amp;creator=factset&amp;DOC_NAME=fat:reuters_qtrly_source_window.fat&amp;display_string=Audit&amp;DYN_ARGS=TRUE&amp;VAR:ID1=092232&amp;VAR:RCODE=ACAE&amp;VAR:SDATE=20110399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242__FDSAUDITLINK__" localSheetId="1" hidden="1">{"fdsup://IBCentral/FAT Viewer?action=UPDATE&amp;creator=factset&amp;DOC_NAME=fat:reuters_qtrly_source_window.fat&amp;display_string=Audit&amp;DYN_ARGS=TRUE&amp;VAR:ID1=06738310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qtrly_source_window.fat&amp;display_string=Audit&amp;DYN_ARGS=TRUE&amp;VAR:ID1=06738310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3__FDSAUDITLINK__" localSheetId="1" hidden="1">{"fdsup://IBCentral/FAT Viewer?action=UPDATE&amp;creator=factset&amp;DOC_NAME=fat:reuters_qtrly_source_window.fat&amp;display_string=Audit&amp;DYN_ARGS=TRUE&amp;VAR:ID1=06738310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qtrly_source_window.fat&amp;display_string=Audit&amp;DYN_ARGS=TRUE&amp;VAR:ID1=06738310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4__FDSAUDITLINK__" localSheetId="1" hidden="1">{"fdsup://IBCentral/FAT Viewer?action=UPDATE&amp;creator=factset&amp;DOC_NAME=fat:reuters_qtrly_source_window.fat&amp;display_string=Audit&amp;DYN_ARGS=TRUE&amp;VAR:ID1=06738310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qtrly_source_window.fat&amp;display_string=Audit&amp;DYN_ARGS=TRUE&amp;VAR:ID1=06738310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5__FDSAUDITLINK__" localSheetId="1" hidden="1">{"fdsup://IBCentral/FAT Viewer?action=UPDATE&amp;creator=factset&amp;DOC_NAME=fat:reuters_qtrly_source_window.fat&amp;display_string=Audit&amp;DYN_ARGS=TRUE&amp;VAR:ID1=06738310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qtrly_source_window.fat&amp;display_string=Audit&amp;DYN_ARGS=TRUE&amp;VAR:ID1=06738310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6__FDSAUDITLINK__" localSheetId="1" hidden="1">{"fdsup://IBCentral/FAT Viewer?action=UPDATE&amp;creator=factset&amp;DOC_NAME=fat:reuters_qtrly_source_window.fat&amp;display_string=Audit&amp;DYN_ARGS=TRUE&amp;VAR:ID1=06738310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6__FDSAUDITLINK__" hidden="1">{"fdsup://IBCentral/FAT Viewer?action=UPDATE&amp;creator=factset&amp;DOC_NAME=fat:reuters_qtrly_source_window.fat&amp;display_string=Audit&amp;DYN_ARGS=TRUE&amp;VAR:ID1=06738310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7__FDSAUDITLINK__" localSheetId="1" hidden="1">{"fdsup://IBCentral/FAT Viewer?action=UPDATE&amp;creator=factset&amp;DOC_NAME=fat:reuters_qtrly_source_window.fat&amp;display_string=Audit&amp;DYN_ARGS=TRUE&amp;VAR:ID1=45798520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7__FDSAUDITLINK__" hidden="1">{"fdsup://IBCentral/FAT Viewer?action=UPDATE&amp;creator=factset&amp;DOC_NAME=fat:reuters_qtrly_source_window.fat&amp;display_string=Audit&amp;DYN_ARGS=TRUE&amp;VAR:ID1=45798520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8__FDSAUDITLINK__" localSheetId="1" hidden="1">{"fdsup://IBCentral/FAT Viewer?action=UPDATE&amp;creator=factset&amp;DOC_NAME=fat:reuters_qtrly_source_window.fat&amp;display_string=Audit&amp;DYN_ARGS=TRUE&amp;VAR:ID1=45798520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qtrly_source_window.fat&amp;display_string=Audit&amp;DYN_ARGS=TRUE&amp;VAR:ID1=45798520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9__FDSAUDITLINK__" localSheetId="1" hidden="1">{"fdsup://IBCentral/FAT Viewer?action=UPDATE&amp;creator=factset&amp;DOC_NAME=fat:reuters_qtrly_source_window.fat&amp;display_string=Audit&amp;DYN_ARGS=TRUE&amp;VAR:ID1=45798520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qtrly_source_window.fat&amp;display_string=Audit&amp;DYN_ARGS=TRUE&amp;VAR:ID1=45798520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__FDSAUDITLINK__" localSheetId="1" hidden="1">{"fdsup://IBCentral/FAT Viewer?action=UPDATE&amp;creator=factset&amp;DOC_NAME=fat:reuters_qtrly_source_window.fat&amp;display_string=Audit&amp;DYN_ARGS=TRUE&amp;VAR:ID1=03116210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__FDSAUDITLINK__" hidden="1">{"fdsup://IBCentral/FAT Viewer?action=UPDATE&amp;creator=factset&amp;DOC_NAME=fat:reuters_qtrly_source_window.fat&amp;display_string=Audit&amp;DYN_ARGS=TRUE&amp;VAR:ID1=03116210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0__FDSAUDITLINK__" localSheetId="1" hidden="1">{"fdsup://IBCentral/FAT Viewer?action=UPDATE&amp;creator=factset&amp;DOC_NAME=fat:reuters_qtrly_source_window.fat&amp;display_string=Audit&amp;DYN_ARGS=TRUE&amp;VAR:ID1=45798520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0__FDSAUDITLINK__" hidden="1">{"fdsup://IBCentral/FAT Viewer?action=UPDATE&amp;creator=factset&amp;DOC_NAME=fat:reuters_qtrly_source_window.fat&amp;display_string=Audit&amp;DYN_ARGS=TRUE&amp;VAR:ID1=45798520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1__FDSAUDITLINK__" localSheetId="1" hidden="1">{"fdsup://IBCentral/FAT Viewer?action=UPDATE&amp;creator=factset&amp;DOC_NAME=fat:reuters_qtrly_source_window.fat&amp;display_string=Audit&amp;DYN_ARGS=TRUE&amp;VAR:ID1=45798520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1__FDSAUDITLINK__" hidden="1">{"fdsup://IBCentral/FAT Viewer?action=UPDATE&amp;creator=factset&amp;DOC_NAME=fat:reuters_qtrly_source_window.fat&amp;display_string=Audit&amp;DYN_ARGS=TRUE&amp;VAR:ID1=45798520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2__FDSAUDITLINK__" localSheetId="1" hidden="1">{"fdsup://IBCentral/FAT Viewer?action=UPDATE&amp;creator=factset&amp;DOC_NAME=fat:reuters_qtrly_source_window.fat&amp;display_string=Audit&amp;DYN_ARGS=TRUE&amp;VAR:ID1=43147510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2__FDSAUDITLINK__" hidden="1">{"fdsup://IBCentral/FAT Viewer?action=UPDATE&amp;creator=factset&amp;DOC_NAME=fat:reuters_qtrly_source_window.fat&amp;display_string=Audit&amp;DYN_ARGS=TRUE&amp;VAR:ID1=43147510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3__FDSAUDITLINK__" localSheetId="1" hidden="1">{"fdsup://IBCentral/FAT Viewer?action=UPDATE&amp;creator=factset&amp;DOC_NAME=fat:reuters_qtrly_source_window.fat&amp;display_string=Audit&amp;DYN_ARGS=TRUE&amp;VAR:ID1=43147510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qtrly_source_window.fat&amp;display_string=Audit&amp;DYN_ARGS=TRUE&amp;VAR:ID1=43147510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4__FDSAUDITLINK__" localSheetId="1" hidden="1">{"fdsup://IBCentral/FAT Viewer?action=UPDATE&amp;creator=factset&amp;DOC_NAME=fat:reuters_qtrly_source_window.fat&amp;display_string=Audit&amp;DYN_ARGS=TRUE&amp;VAR:ID1=43147510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qtrly_source_window.fat&amp;display_string=Audit&amp;DYN_ARGS=TRUE&amp;VAR:ID1=43147510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5__FDSAUDITLINK__" localSheetId="1" hidden="1">{"fdsup://IBCentral/FAT Viewer?action=UPDATE&amp;creator=factset&amp;DOC_NAME=fat:reuters_qtrly_source_window.fat&amp;display_string=Audit&amp;DYN_ARGS=TRUE&amp;VAR:ID1=43147510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qtrly_source_window.fat&amp;display_string=Audit&amp;DYN_ARGS=TRUE&amp;VAR:ID1=43147510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6__FDSAUDITLINK__" localSheetId="1" hidden="1">{"fdsup://IBCentral/FAT Viewer?action=UPDATE&amp;creator=factset&amp;DOC_NAME=fat:reuters_qtrly_source_window.fat&amp;display_string=Audit&amp;DYN_ARGS=TRUE&amp;VAR:ID1=43147510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qtrly_source_window.fat&amp;display_string=Audit&amp;DYN_ARGS=TRUE&amp;VAR:ID1=43147510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7__FDSAUDITLINK__" localSheetId="1" hidden="1">{"fdsup://IBCentral/FAT Viewer?action=UPDATE&amp;creator=factset&amp;DOC_NAME=fat:reuters_qtrly_source_window.fat&amp;display_string=Audit&amp;DYN_ARGS=TRUE&amp;VAR:ID1=49460W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7__FDSAUDITLINK__" hidden="1">{"fdsup://IBCentral/FAT Viewer?action=UPDATE&amp;creator=factset&amp;DOC_NAME=fat:reuters_qtrly_source_window.fat&amp;display_string=Audit&amp;DYN_ARGS=TRUE&amp;VAR:ID1=49460W20&amp;VAR:RCODE=LTTD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8__FDSAUDITLINK__" localSheetId="1" hidden="1">{"fdsup://IBCentral/FAT Viewer?action=UPDATE&amp;creator=factset&amp;DOC_NAME=fat:reuters_qtrly_source_window.fat&amp;display_string=Audit&amp;DYN_ARGS=TRUE&amp;VAR:ID1=49460W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8__FDSAUDITLINK__" hidden="1">{"fdsup://IBCentral/FAT Viewer?action=UPDATE&amp;creator=factset&amp;DOC_NAME=fat:reuters_qtrly_source_window.fat&amp;display_string=Audit&amp;DYN_ARGS=TRUE&amp;VAR:ID1=49460W20&amp;VAR:RCODE=ACAE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9__FDSAUDITLINK__" localSheetId="1" hidden="1">{"fdsup://IBCentral/FAT Viewer?action=UPDATE&amp;creator=factset&amp;DOC_NAME=fat:reuters_qtrly_source_window.fat&amp;display_string=Audit&amp;DYN_ARGS=TRUE&amp;VAR:ID1=49460W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59__FDSAUDITLINK__" hidden="1">{"fdsup://IBCentral/FAT Viewer?action=UPDATE&amp;creator=factset&amp;DOC_NAME=fat:reuters_qtrly_source_window.fat&amp;display_string=Audit&amp;DYN_ARGS=TRUE&amp;VAR:ID1=49460W20&amp;VAR:RCODE=DSTT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__FDSAUDITLINK__" localSheetId="1" hidden="1">{"fdsup://IBCentral/FAT Viewer?action=UPDATE&amp;creator=factset&amp;DOC_NAME=fat:reuters_qtrly_source_window.fat&amp;display_string=Audit&amp;DYN_ARGS=TRUE&amp;VAR:ID1=03116210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__FDSAUDITLINK__" hidden="1">{"fdsup://IBCentral/FAT Viewer?action=UPDATE&amp;creator=factset&amp;DOC_NAME=fat:reuters_qtrly_source_window.fat&amp;display_string=Audit&amp;DYN_ARGS=TRUE&amp;VAR:ID1=03116210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0__FDSAUDITLINK__" localSheetId="1" hidden="1">{"fdsup://IBCentral/FAT Viewer?action=UPDATE&amp;creator=factset&amp;DOC_NAME=fat:reuters_qtrly_source_window.fat&amp;display_string=Audit&amp;DYN_ARGS=TRUE&amp;VAR:ID1=49460W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0__FDSAUDITLINK__" hidden="1">{"fdsup://IBCentral/FAT Viewer?action=UPDATE&amp;creator=factset&amp;DOC_NAME=fat:reuters_qtrly_source_window.fat&amp;display_string=Audit&amp;DYN_ARGS=TRUE&amp;VAR:ID1=49460W20&amp;VAR:RCODE=ZCPS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1__FDSAUDITLINK__" localSheetId="1" hidden="1">{"fdsup://IBCentral/FAT Viewer?action=UPDATE&amp;creator=factset&amp;DOC_NAME=fat:reuters_qtrly_source_window.fat&amp;display_string=Audit&amp;DYN_ARGS=TRUE&amp;VAR:ID1=49460W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1__FDSAUDITLINK__" hidden="1">{"fdsup://IBCentral/FAT Viewer?action=UPDATE&amp;creator=factset&amp;DOC_NAME=fat:reuters_qtrly_source_window.fat&amp;display_string=Audit&amp;DYN_ARGS=TRUE&amp;VAR:ID1=49460W20&amp;VAR:RCODE=LMIN&amp;VAR:SDATE=20110399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62__FDSAUDITLINK__" localSheetId="1" hidden="1">{"fdsup://IBCentral/FAT Viewer?action=UPDATE&amp;creator=factset&amp;DOC_NAME=fat:reuters_qtrly_shs_src_window.fat&amp;display_string=Audit&amp;DYN_ARGS=TRUE&amp;VAR:ID1=78505P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qtrly_shs_src_window.fat&amp;display_string=Audit&amp;DYN_ARGS=TRUE&amp;VAR:ID1=78505P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3__FDSAUDITLINK__" localSheetId="1" hidden="1">{"fdsup://IBCentral/FAT Viewer?action=UPDATE&amp;creator=factset&amp;DOC_NAME=fat:reuters_qtrly_shs_src_window.fat&amp;display_string=Audit&amp;DYN_ARGS=TRUE&amp;VAR:ID1=27885610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3__FDSAUDITLINK__" hidden="1">{"fdsup://IBCentral/FAT Viewer?action=UPDATE&amp;creator=factset&amp;DOC_NAME=fat:reuters_qtrly_shs_src_window.fat&amp;display_string=Audit&amp;DYN_ARGS=TRUE&amp;VAR:ID1=27885610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4__FDSAUDITLINK__" localSheetId="1" hidden="1">{"fdsup://IBCentral/FAT Viewer?action=UPDATE&amp;creator=factset&amp;DOC_NAME=fat:reuters_qtrly_shs_src_window.fat&amp;display_string=Audit&amp;DYN_ARGS=TRUE&amp;VAR:ID1=14888B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4__FDSAUDITLINK__" hidden="1">{"fdsup://IBCentral/FAT Viewer?action=UPDATE&amp;creator=factset&amp;DOC_NAME=fat:reuters_qtrly_shs_src_window.fat&amp;display_string=Audit&amp;DYN_ARGS=TRUE&amp;VAR:ID1=14888B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5__FDSAUDITLINK__" localSheetId="1" hidden="1">{"fdsup://IBCentral/FAT Viewer?action=UPDATE&amp;creator=factset&amp;DOC_NAME=fat:reuters_qtrly_shs_src_window.fat&amp;display_string=Audit&amp;DYN_ARGS=TRUE&amp;VAR:ID1=58404510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5__FDSAUDITLINK__" hidden="1">{"fdsup://IBCentral/FAT Viewer?action=UPDATE&amp;creator=factset&amp;DOC_NAME=fat:reuters_qtrly_shs_src_window.fat&amp;display_string=Audit&amp;DYN_ARGS=TRUE&amp;VAR:ID1=58404510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6__FDSAUDITLINK__" localSheetId="1" hidden="1">{"fdsup://IBCentral/FAT Viewer?action=UPDATE&amp;creator=factset&amp;DOC_NAME=fat:reuters_qtrly_shs_src_window.fat&amp;display_string=Audit&amp;DYN_ARGS=TRUE&amp;VAR:ID1=40425J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6__FDSAUDITLINK__" hidden="1">{"fdsup://IBCentral/FAT Viewer?action=UPDATE&amp;creator=factset&amp;DOC_NAME=fat:reuters_qtrly_shs_src_window.fat&amp;display_string=Audit&amp;DYN_ARGS=TRUE&amp;VAR:ID1=40425J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7__FDSAUDITLINK__" localSheetId="1" hidden="1">{"fdsup://IBCentral/FAT Viewer?action=UPDATE&amp;creator=factset&amp;DOC_NAME=fat:reuters_qtrly_shs_src_window.fat&amp;display_string=Audit&amp;DYN_ARGS=TRUE&amp;VAR:ID1=04685W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7__FDSAUDITLINK__" hidden="1">{"fdsup://IBCentral/FAT Viewer?action=UPDATE&amp;creator=factset&amp;DOC_NAME=fat:reuters_qtrly_shs_src_window.fat&amp;display_string=Audit&amp;DYN_ARGS=TRUE&amp;VAR:ID1=04685W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8__FDSAUDITLINK__" localSheetId="1" hidden="1">{"fdsup://IBCentral/FAT Viewer?action=UPDATE&amp;creator=factset&amp;DOC_NAME=fat:reuters_qtrly_shs_src_window.fat&amp;display_string=Audit&amp;DYN_ARGS=TRUE&amp;VAR:ID1=20670810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qtrly_shs_src_window.fat&amp;display_string=Audit&amp;DYN_ARGS=TRUE&amp;VAR:ID1=20670810&amp;VAR:RCODE=FDSSHSOUTDEPS&amp;VAR:SDATE=20090399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9__FDSAUDITLINK__" localSheetId="1" hidden="1">{"fdsup://IBCentral/FAT Viewer?action=UPDATE&amp;creator=factset&amp;DOC_NAME=fat:reuters_qtrly_shs_src_window.fat&amp;display_string=Audit&amp;DYN_ARGS=TRUE&amp;VAR:ID1=01988P10&amp;VAR:RCODE=FDSSHSOUTDEPS&amp;VAR:SDATE=20090599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qtrly_shs_src_window.fat&amp;display_string=Audit&amp;DYN_ARGS=TRUE&amp;VAR:ID1=01988P10&amp;VAR:RCODE=FDSSHSOUTDEPS&amp;VAR:SDATE=20090599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27__FDSAUDITLINK__" localSheetId="1" hidden="1">{"fdsup://IBCentral/FAT Viewer?action=UPDATE&amp;creator=factset&amp;DOC_NAME=fat:reuters_qtrly_source_window.fat&amp;display_string=Audit&amp;DYN_ARGS=TRUE&amp;VAR:ID1=03116210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__FDSAUDITLINK__" hidden="1">{"fdsup://IBCentral/FAT Viewer?action=UPDATE&amp;creator=factset&amp;DOC_NAME=fat:reuters_qtrly_source_window.fat&amp;display_string=Audit&amp;DYN_ARGS=TRUE&amp;VAR:ID1=03116210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0__FDSAUDITLINK__" localSheetId="1" hidden="1">{"fdsup://IBCentral/FAT Viewer?action=UPDATE&amp;creator=factset&amp;DOC_NAME=fat:reuters_qtrly_source_window.fat&amp;display_string=Audit&amp;DYN_ARGS=TRUE&amp;VAR:ID1=00762W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0__FDSAUDITLINK__" hidden="1">{"fdsup://IBCentral/FAT Viewer?action=UPDATE&amp;creator=factset&amp;DOC_NAME=fat:reuters_qtrly_source_window.fat&amp;display_string=Audit&amp;DYN_ARGS=TRUE&amp;VAR:ID1=00762W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1__FDSAUDITLINK__" localSheetId="1" hidden="1">{"fdsup://IBCentral/FAT Viewer?action=UPDATE&amp;creator=factset&amp;DOC_NAME=fat:reuters_qtrly_source_window.fat&amp;display_string=Audit&amp;DYN_ARGS=TRUE&amp;VAR:ID1=00762W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1__FDSAUDITLINK__" hidden="1">{"fdsup://IBCentral/FAT Viewer?action=UPDATE&amp;creator=factset&amp;DOC_NAME=fat:reuters_qtrly_source_window.fat&amp;display_string=Audit&amp;DYN_ARGS=TRUE&amp;VAR:ID1=00762W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2__FDSAUDITLINK__" localSheetId="1" hidden="1">{"fdsup://IBCentral/FAT Viewer?action=UPDATE&amp;creator=factset&amp;DOC_NAME=fat:reuters_qtrly_source_window.fat&amp;display_string=Audit&amp;DYN_ARGS=TRUE&amp;VAR:ID1=00762W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qtrly_source_window.fat&amp;display_string=Audit&amp;DYN_ARGS=TRUE&amp;VAR:ID1=00762W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3__FDSAUDITLINK__" localSheetId="1" hidden="1">{"fdsup://IBCentral/FAT Viewer?action=UPDATE&amp;creator=factset&amp;DOC_NAME=fat:reuters_qtrly_source_window.fat&amp;display_string=Audit&amp;DYN_ARGS=TRUE&amp;VAR:ID1=00762W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qtrly_source_window.fat&amp;display_string=Audit&amp;DYN_ARGS=TRUE&amp;VAR:ID1=00762W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4__FDSAUDITLINK__" localSheetId="1" hidden="1">{"fdsup://IBCentral/FAT Viewer?action=UPDATE&amp;creator=factset&amp;DOC_NAME=fat:reuters_qtrly_source_window.fat&amp;display_string=Audit&amp;DYN_ARGS=TRUE&amp;VAR:ID1=00762W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qtrly_source_window.fat&amp;display_string=Audit&amp;DYN_ARGS=TRUE&amp;VAR:ID1=00762W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5__FDSAUDITLINK__" localSheetId="1" hidden="1">{"fdsup://IBCentral/FAT Viewer?action=UPDATE&amp;creator=factset&amp;DOC_NAME=fat:reuters_qtrly_source_window.fat&amp;display_string=Audit&amp;DYN_ARGS=TRUE&amp;VAR:ID1=94770V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qtrly_source_window.fat&amp;display_string=Audit&amp;DYN_ARGS=TRUE&amp;VAR:ID1=94770V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6__FDSAUDITLINK__" localSheetId="1" hidden="1">{"fdsup://IBCentral/FAT Viewer?action=UPDATE&amp;creator=factset&amp;DOC_NAME=fat:reuters_qtrly_source_window.fat&amp;display_string=Audit&amp;DYN_ARGS=TRUE&amp;VAR:ID1=94770V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qtrly_source_window.fat&amp;display_string=Audit&amp;DYN_ARGS=TRUE&amp;VAR:ID1=94770V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7__FDSAUDITLINK__" localSheetId="1" hidden="1">{"fdsup://IBCentral/FAT Viewer?action=UPDATE&amp;creator=factset&amp;DOC_NAME=fat:reuters_qtrly_source_window.fat&amp;display_string=Audit&amp;DYN_ARGS=TRUE&amp;VAR:ID1=94770V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7__FDSAUDITLINK__" hidden="1">{"fdsup://IBCentral/FAT Viewer?action=UPDATE&amp;creator=factset&amp;DOC_NAME=fat:reuters_qtrly_source_window.fat&amp;display_string=Audit&amp;DYN_ARGS=TRUE&amp;VAR:ID1=94770V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8__FDSAUDITLINK__" localSheetId="1" hidden="1">{"fdsup://IBCentral/FAT Viewer?action=UPDATE&amp;creator=factset&amp;DOC_NAME=fat:reuters_qtrly_source_window.fat&amp;display_string=Audit&amp;DYN_ARGS=TRUE&amp;VAR:ID1=94770V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8__FDSAUDITLINK__" hidden="1">{"fdsup://IBCentral/FAT Viewer?action=UPDATE&amp;creator=factset&amp;DOC_NAME=fat:reuters_qtrly_source_window.fat&amp;display_string=Audit&amp;DYN_ARGS=TRUE&amp;VAR:ID1=94770V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9__FDSAUDITLINK__" localSheetId="1" hidden="1">{"fdsup://IBCentral/FAT Viewer?action=UPDATE&amp;creator=factset&amp;DOC_NAME=fat:reuters_qtrly_source_window.fat&amp;display_string=Audit&amp;DYN_ARGS=TRUE&amp;VAR:ID1=94770V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79__FDSAUDITLINK__" hidden="1">{"fdsup://IBCentral/FAT Viewer?action=UPDATE&amp;creator=factset&amp;DOC_NAME=fat:reuters_qtrly_source_window.fat&amp;display_string=Audit&amp;DYN_ARGS=TRUE&amp;VAR:ID1=94770V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__FDSAUDITLINK__" localSheetId="1" hidden="1">{"fdsup://IBCentral/FAT Viewer?action=UPDATE&amp;creator=factset&amp;DOC_NAME=fat:reuters_qtrly_source_window.fat&amp;display_string=Audit&amp;DYN_ARGS=TRUE&amp;VAR:ID1=92824110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__FDSAUDITLINK__" hidden="1">{"fdsup://IBCentral/FAT Viewer?action=UPDATE&amp;creator=factset&amp;DOC_NAME=fat:reuters_qtrly_source_window.fat&amp;display_string=Audit&amp;DYN_ARGS=TRUE&amp;VAR:ID1=92824110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0__FDSAUDITLINK__" localSheetId="1" hidden="1">{"fdsup://IBCentral/FAT Viewer?action=UPDATE&amp;creator=factset&amp;DOC_NAME=fat:reuters_qtrly_source_window.fat&amp;display_string=Audit&amp;DYN_ARGS=TRUE&amp;VAR:ID1=00438V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0__FDSAUDITLINK__" hidden="1">{"fdsup://IBCentral/FAT Viewer?action=UPDATE&amp;creator=factset&amp;DOC_NAME=fat:reuters_qtrly_source_window.fat&amp;display_string=Audit&amp;DYN_ARGS=TRUE&amp;VAR:ID1=00438V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1__FDSAUDITLINK__" localSheetId="1" hidden="1">{"fdsup://IBCentral/FAT Viewer?action=UPDATE&amp;creator=factset&amp;DOC_NAME=fat:reuters_qtrly_source_window.fat&amp;display_string=Audit&amp;DYN_ARGS=TRUE&amp;VAR:ID1=00438V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1__FDSAUDITLINK__" hidden="1">{"fdsup://IBCentral/FAT Viewer?action=UPDATE&amp;creator=factset&amp;DOC_NAME=fat:reuters_qtrly_source_window.fat&amp;display_string=Audit&amp;DYN_ARGS=TRUE&amp;VAR:ID1=00438V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2__FDSAUDITLINK__" localSheetId="1" hidden="1">{"fdsup://IBCentral/FAT Viewer?action=UPDATE&amp;creator=factset&amp;DOC_NAME=fat:reuters_qtrly_source_window.fat&amp;display_string=Audit&amp;DYN_ARGS=TRUE&amp;VAR:ID1=00438V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2__FDSAUDITLINK__" hidden="1">{"fdsup://IBCentral/FAT Viewer?action=UPDATE&amp;creator=factset&amp;DOC_NAME=fat:reuters_qtrly_source_window.fat&amp;display_string=Audit&amp;DYN_ARGS=TRUE&amp;VAR:ID1=00438V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3__FDSAUDITLINK__" localSheetId="1" hidden="1">{"fdsup://IBCentral/FAT Viewer?action=UPDATE&amp;creator=factset&amp;DOC_NAME=fat:reuters_qtrly_source_window.fat&amp;display_string=Audit&amp;DYN_ARGS=TRUE&amp;VAR:ID1=00438V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3__FDSAUDITLINK__" hidden="1">{"fdsup://IBCentral/FAT Viewer?action=UPDATE&amp;creator=factset&amp;DOC_NAME=fat:reuters_qtrly_source_window.fat&amp;display_string=Audit&amp;DYN_ARGS=TRUE&amp;VAR:ID1=00438V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4__FDSAUDITLINK__" localSheetId="1" hidden="1">{"fdsup://IBCentral/FAT Viewer?action=UPDATE&amp;creator=factset&amp;DOC_NAME=fat:reuters_qtrly_source_window.fat&amp;display_string=Audit&amp;DYN_ARGS=TRUE&amp;VAR:ID1=00438V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4__FDSAUDITLINK__" hidden="1">{"fdsup://IBCentral/FAT Viewer?action=UPDATE&amp;creator=factset&amp;DOC_NAME=fat:reuters_qtrly_source_window.fat&amp;display_string=Audit&amp;DYN_ARGS=TRUE&amp;VAR:ID1=00438V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5__FDSAUDITLINK__" localSheetId="1" hidden="1">{"fdsup://IBCentral/FAT Viewer?action=UPDATE&amp;creator=factset&amp;DOC_NAME=fat:reuters_qtrly_source_window.fat&amp;display_string=Audit&amp;DYN_ARGS=TRUE&amp;VAR:ID1=20530610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qtrly_source_window.fat&amp;display_string=Audit&amp;DYN_ARGS=TRUE&amp;VAR:ID1=20530610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6__FDSAUDITLINK__" localSheetId="1" hidden="1">{"fdsup://IBCentral/FAT Viewer?action=UPDATE&amp;creator=factset&amp;DOC_NAME=fat:reuters_qtrly_source_window.fat&amp;display_string=Audit&amp;DYN_ARGS=TRUE&amp;VAR:ID1=20530610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qtrly_source_window.fat&amp;display_string=Audit&amp;DYN_ARGS=TRUE&amp;VAR:ID1=20530610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7__FDSAUDITLINK__" localSheetId="1" hidden="1">{"fdsup://IBCentral/FAT Viewer?action=UPDATE&amp;creator=factset&amp;DOC_NAME=fat:reuters_qtrly_source_window.fat&amp;display_string=Audit&amp;DYN_ARGS=TRUE&amp;VAR:ID1=20530610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qtrly_source_window.fat&amp;display_string=Audit&amp;DYN_ARGS=TRUE&amp;VAR:ID1=20530610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8__FDSAUDITLINK__" localSheetId="1" hidden="1">{"fdsup://IBCentral/FAT Viewer?action=UPDATE&amp;creator=factset&amp;DOC_NAME=fat:reuters_qtrly_source_window.fat&amp;display_string=Audit&amp;DYN_ARGS=TRUE&amp;VAR:ID1=20530610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8__FDSAUDITLINK__" hidden="1">{"fdsup://IBCentral/FAT Viewer?action=UPDATE&amp;creator=factset&amp;DOC_NAME=fat:reuters_qtrly_source_window.fat&amp;display_string=Audit&amp;DYN_ARGS=TRUE&amp;VAR:ID1=20530610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9__FDSAUDITLINK__" localSheetId="1" hidden="1">{"fdsup://IBCentral/FAT Viewer?action=UPDATE&amp;creator=factset&amp;DOC_NAME=fat:reuters_qtrly_source_window.fat&amp;display_string=Audit&amp;DYN_ARGS=TRUE&amp;VAR:ID1=20530610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89__FDSAUDITLINK__" hidden="1">{"fdsup://IBCentral/FAT Viewer?action=UPDATE&amp;creator=factset&amp;DOC_NAME=fat:reuters_qtrly_source_window.fat&amp;display_string=Audit&amp;DYN_ARGS=TRUE&amp;VAR:ID1=20530610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__FDSAUDITLINK__" localSheetId="1" hidden="1">{"fdsup://IBCentral/FAT Viewer?action=UPDATE&amp;creator=factset&amp;DOC_NAME=fat:reuters_qtrly_source_window.fat&amp;display_string=Audit&amp;DYN_ARGS=TRUE&amp;VAR:ID1=92824110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__FDSAUDITLINK__" hidden="1">{"fdsup://IBCentral/FAT Viewer?action=UPDATE&amp;creator=factset&amp;DOC_NAME=fat:reuters_qtrly_source_window.fat&amp;display_string=Audit&amp;DYN_ARGS=TRUE&amp;VAR:ID1=92824110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0__FDSAUDITLINK__" localSheetId="1" hidden="1">{"fdsup://IBCentral/FAT Viewer?action=UPDATE&amp;creator=factset&amp;DOC_NAME=fat:reuters_qtrly_source_window.fat&amp;display_string=Audit&amp;DYN_ARGS=TRUE&amp;VAR:ID1=74758210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0__FDSAUDITLINK__" hidden="1">{"fdsup://IBCentral/FAT Viewer?action=UPDATE&amp;creator=factset&amp;DOC_NAME=fat:reuters_qtrly_source_window.fat&amp;display_string=Audit&amp;DYN_ARGS=TRUE&amp;VAR:ID1=74758210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1__FDSAUDITLINK__" localSheetId="1" hidden="1">{"fdsup://IBCentral/FAT Viewer?action=UPDATE&amp;creator=factset&amp;DOC_NAME=fat:reuters_qtrly_source_window.fat&amp;display_string=Audit&amp;DYN_ARGS=TRUE&amp;VAR:ID1=74758210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qtrly_source_window.fat&amp;display_string=Audit&amp;DYN_ARGS=TRUE&amp;VAR:ID1=74758210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2__FDSAUDITLINK__" localSheetId="1" hidden="1">{"fdsup://IBCentral/FAT Viewer?action=UPDATE&amp;creator=factset&amp;DOC_NAME=fat:reuters_qtrly_source_window.fat&amp;display_string=Audit&amp;DYN_ARGS=TRUE&amp;VAR:ID1=74758210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qtrly_source_window.fat&amp;display_string=Audit&amp;DYN_ARGS=TRUE&amp;VAR:ID1=74758210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3__FDSAUDITLINK__" localSheetId="1" hidden="1">{"fdsup://IBCentral/FAT Viewer?action=UPDATE&amp;creator=factset&amp;DOC_NAME=fat:reuters_qtrly_source_window.fat&amp;display_string=Audit&amp;DYN_ARGS=TRUE&amp;VAR:ID1=74758210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qtrly_source_window.fat&amp;display_string=Audit&amp;DYN_ARGS=TRUE&amp;VAR:ID1=74758210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4__FDSAUDITLINK__" localSheetId="1" hidden="1">{"fdsup://IBCentral/FAT Viewer?action=UPDATE&amp;creator=factset&amp;DOC_NAME=fat:reuters_qtrly_source_window.fat&amp;display_string=Audit&amp;DYN_ARGS=TRUE&amp;VAR:ID1=74758210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qtrly_source_window.fat&amp;display_string=Audit&amp;DYN_ARGS=TRUE&amp;VAR:ID1=74758210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5__FDSAUDITLINK__" localSheetId="1" hidden="1">{"fdsup://IBCentral/FAT Viewer?action=UPDATE&amp;creator=factset&amp;DOC_NAME=fat:reuters_qtrly_source_window.fat&amp;display_string=Audit&amp;DYN_ARGS=TRUE&amp;VAR:ID1=01988P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qtrly_source_window.fat&amp;display_string=Audit&amp;DYN_ARGS=TRUE&amp;VAR:ID1=01988P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6__FDSAUDITLINK__" localSheetId="1" hidden="1">{"fdsup://IBCentral/FAT Viewer?action=UPDATE&amp;creator=factset&amp;DOC_NAME=fat:reuters_qtrly_source_window.fat&amp;display_string=Audit&amp;DYN_ARGS=TRUE&amp;VAR:ID1=01988P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qtrly_source_window.fat&amp;display_string=Audit&amp;DYN_ARGS=TRUE&amp;VAR:ID1=01988P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7__FDSAUDITLINK__" localSheetId="1" hidden="1">{"fdsup://IBCentral/FAT Viewer?action=UPDATE&amp;creator=factset&amp;DOC_NAME=fat:reuters_qtrly_source_window.fat&amp;display_string=Audit&amp;DYN_ARGS=TRUE&amp;VAR:ID1=01988P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qtrly_source_window.fat&amp;display_string=Audit&amp;DYN_ARGS=TRUE&amp;VAR:ID1=01988P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8__FDSAUDITLINK__" localSheetId="1" hidden="1">{"fdsup://IBCentral/FAT Viewer?action=UPDATE&amp;creator=factset&amp;DOC_NAME=fat:reuters_qtrly_source_window.fat&amp;display_string=Audit&amp;DYN_ARGS=TRUE&amp;VAR:ID1=01988P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qtrly_source_window.fat&amp;display_string=Audit&amp;DYN_ARGS=TRUE&amp;VAR:ID1=01988P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9__FDSAUDITLINK__" localSheetId="1" hidden="1">{"fdsup://IBCentral/FAT Viewer?action=UPDATE&amp;creator=factset&amp;DOC_NAME=fat:reuters_qtrly_source_window.fat&amp;display_string=Audit&amp;DYN_ARGS=TRUE&amp;VAR:ID1=01988P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qtrly_source_window.fat&amp;display_string=Audit&amp;DYN_ARGS=TRUE&amp;VAR:ID1=01988P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__FDSAUDITLINK__" localSheetId="1" hidden="1">{"fdsup://IBCentral/FAT Viewer?action=UPDATE&amp;creator=factset&amp;DOC_NAME=fat:reuters_qtrly_source_window.fat&amp;display_string=Audit&amp;DYN_ARGS=TRUE&amp;VAR:ID1=01977710&amp;VAR:RCODE=STL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__FDSAUDITLINK__" hidden="1">{"fdsup://IBCentral/FAT Viewer?action=UPDATE&amp;creator=factset&amp;DOC_NAME=fat:reuters_qtrly_source_window.fat&amp;display_string=Audit&amp;DYN_ARGS=TRUE&amp;VAR:ID1=01977710&amp;VAR:RCODE=STL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__FDSAUDITLINK__" localSheetId="1" hidden="1">{"fdsup://IBCentral/FAT Viewer?action=UPDATE&amp;creator=factset&amp;DOC_NAME=fat:reuters_qtrly_source_window.fat&amp;display_string=Audit&amp;DYN_ARGS=TRUE&amp;VAR:ID1=92824110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__FDSAUDITLINK__" hidden="1">{"fdsup://IBCentral/FAT Viewer?action=UPDATE&amp;creator=factset&amp;DOC_NAME=fat:reuters_qtrly_source_window.fat&amp;display_string=Audit&amp;DYN_ARGS=TRUE&amp;VAR:ID1=92824110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0__FDSAUDITLINK__" localSheetId="1" hidden="1">{"fdsup://IBCentral/FAT Viewer?action=UPDATE&amp;creator=factset&amp;DOC_NAME=fat:reuters_qtrly_source_window.fat&amp;display_string=Audit&amp;DYN_ARGS=TRUE&amp;VAR:ID1=15678210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0__FDSAUDITLINK__" hidden="1">{"fdsup://IBCentral/FAT Viewer?action=UPDATE&amp;creator=factset&amp;DOC_NAME=fat:reuters_qtrly_source_window.fat&amp;display_string=Audit&amp;DYN_ARGS=TRUE&amp;VAR:ID1=15678210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1__FDSAUDITLINK__" localSheetId="1" hidden="1">{"fdsup://IBCentral/FAT Viewer?action=UPDATE&amp;creator=factset&amp;DOC_NAME=fat:reuters_qtrly_source_window.fat&amp;display_string=Audit&amp;DYN_ARGS=TRUE&amp;VAR:ID1=15678210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qtrly_source_window.fat&amp;display_string=Audit&amp;DYN_ARGS=TRUE&amp;VAR:ID1=15678210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2__FDSAUDITLINK__" localSheetId="1" hidden="1">{"fdsup://IBCentral/FAT Viewer?action=UPDATE&amp;creator=factset&amp;DOC_NAME=fat:reuters_qtrly_source_window.fat&amp;display_string=Audit&amp;DYN_ARGS=TRUE&amp;VAR:ID1=15678210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qtrly_source_window.fat&amp;display_string=Audit&amp;DYN_ARGS=TRUE&amp;VAR:ID1=15678210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3__FDSAUDITLINK__" localSheetId="1" hidden="1">{"fdsup://IBCentral/FAT Viewer?action=UPDATE&amp;creator=factset&amp;DOC_NAME=fat:reuters_qtrly_source_window.fat&amp;display_string=Audit&amp;DYN_ARGS=TRUE&amp;VAR:ID1=15678210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qtrly_source_window.fat&amp;display_string=Audit&amp;DYN_ARGS=TRUE&amp;VAR:ID1=15678210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4__FDSAUDITLINK__" localSheetId="1" hidden="1">{"fdsup://IBCentral/FAT Viewer?action=UPDATE&amp;creator=factset&amp;DOC_NAME=fat:reuters_qtrly_source_window.fat&amp;display_string=Audit&amp;DYN_ARGS=TRUE&amp;VAR:ID1=15678210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qtrly_source_window.fat&amp;display_string=Audit&amp;DYN_ARGS=TRUE&amp;VAR:ID1=15678210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5__FDSAUDITLINK__" localSheetId="1" hidden="1">{"fdsup://IBCentral/FAT Viewer?action=UPDATE&amp;creator=factset&amp;DOC_NAME=fat:reuters_qtrly_source_window.fat&amp;display_string=Audit&amp;DYN_ARGS=TRUE&amp;VAR:ID1=40425J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qtrly_source_window.fat&amp;display_string=Audit&amp;DYN_ARGS=TRUE&amp;VAR:ID1=40425J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6__FDSAUDITLINK__" localSheetId="1" hidden="1">{"fdsup://IBCentral/FAT Viewer?action=UPDATE&amp;creator=factset&amp;DOC_NAME=fat:reuters_qtrly_source_window.fat&amp;display_string=Audit&amp;DYN_ARGS=TRUE&amp;VAR:ID1=40425J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qtrly_source_window.fat&amp;display_string=Audit&amp;DYN_ARGS=TRUE&amp;VAR:ID1=40425J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7__FDSAUDITLINK__" localSheetId="1" hidden="1">{"fdsup://IBCentral/FAT Viewer?action=UPDATE&amp;creator=factset&amp;DOC_NAME=fat:reuters_qtrly_source_window.fat&amp;display_string=Audit&amp;DYN_ARGS=TRUE&amp;VAR:ID1=40425J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qtrly_source_window.fat&amp;display_string=Audit&amp;DYN_ARGS=TRUE&amp;VAR:ID1=40425J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8__FDSAUDITLINK__" localSheetId="1" hidden="1">{"fdsup://IBCentral/FAT Viewer?action=UPDATE&amp;creator=factset&amp;DOC_NAME=fat:reuters_qtrly_source_window.fat&amp;display_string=Audit&amp;DYN_ARGS=TRUE&amp;VAR:ID1=40425J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qtrly_source_window.fat&amp;display_string=Audit&amp;DYN_ARGS=TRUE&amp;VAR:ID1=40425J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9__FDSAUDITLINK__" localSheetId="1" hidden="1">{"fdsup://IBCentral/FAT Viewer?action=UPDATE&amp;creator=factset&amp;DOC_NAME=fat:reuters_qtrly_source_window.fat&amp;display_string=Audit&amp;DYN_ARGS=TRUE&amp;VAR:ID1=40425J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qtrly_source_window.fat&amp;display_string=Audit&amp;DYN_ARGS=TRUE&amp;VAR:ID1=40425J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__FDSAUDITLINK__" localSheetId="1" hidden="1">{"fdsup://IBCentral/FAT Viewer?action=UPDATE&amp;creator=factset&amp;DOC_NAME=fat:reuters_qtrly_source_window.fat&amp;display_string=Audit&amp;DYN_ARGS=TRUE&amp;VAR:ID1=92824110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__FDSAUDITLINK__" hidden="1">{"fdsup://IBCentral/FAT Viewer?action=UPDATE&amp;creator=factset&amp;DOC_NAME=fat:reuters_qtrly_source_window.fat&amp;display_string=Audit&amp;DYN_ARGS=TRUE&amp;VAR:ID1=92824110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0__FDSAUDITLINK__" localSheetId="1" hidden="1">{"fdsup://IBCentral/FAT Viewer?action=UPDATE&amp;creator=factset&amp;DOC_NAME=fat:reuters_qtrly_source_window.fat&amp;display_string=Audit&amp;DYN_ARGS=TRUE&amp;VAR:ID1=58404510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0__FDSAUDITLINK__" hidden="1">{"fdsup://IBCentral/FAT Viewer?action=UPDATE&amp;creator=factset&amp;DOC_NAME=fat:reuters_qtrly_source_window.fat&amp;display_string=Audit&amp;DYN_ARGS=TRUE&amp;VAR:ID1=58404510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1__FDSAUDITLINK__" localSheetId="1" hidden="1">{"fdsup://IBCentral/FAT Viewer?action=UPDATE&amp;creator=factset&amp;DOC_NAME=fat:reuters_qtrly_source_window.fat&amp;display_string=Audit&amp;DYN_ARGS=TRUE&amp;VAR:ID1=58404510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qtrly_source_window.fat&amp;display_string=Audit&amp;DYN_ARGS=TRUE&amp;VAR:ID1=58404510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2__FDSAUDITLINK__" localSheetId="1" hidden="1">{"fdsup://IBCentral/FAT Viewer?action=UPDATE&amp;creator=factset&amp;DOC_NAME=fat:reuters_qtrly_source_window.fat&amp;display_string=Audit&amp;DYN_ARGS=TRUE&amp;VAR:ID1=58404510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2__FDSAUDITLINK__" hidden="1">{"fdsup://IBCentral/FAT Viewer?action=UPDATE&amp;creator=factset&amp;DOC_NAME=fat:reuters_qtrly_source_window.fat&amp;display_string=Audit&amp;DYN_ARGS=TRUE&amp;VAR:ID1=58404510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3__FDSAUDITLINK__" localSheetId="1" hidden="1">{"fdsup://IBCentral/FAT Viewer?action=UPDATE&amp;creator=factset&amp;DOC_NAME=fat:reuters_qtrly_source_window.fat&amp;display_string=Audit&amp;DYN_ARGS=TRUE&amp;VAR:ID1=58404510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3__FDSAUDITLINK__" hidden="1">{"fdsup://IBCentral/FAT Viewer?action=UPDATE&amp;creator=factset&amp;DOC_NAME=fat:reuters_qtrly_source_window.fat&amp;display_string=Audit&amp;DYN_ARGS=TRUE&amp;VAR:ID1=58404510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4__FDSAUDITLINK__" localSheetId="1" hidden="1">{"fdsup://IBCentral/FAT Viewer?action=UPDATE&amp;creator=factset&amp;DOC_NAME=fat:reuters_qtrly_source_window.fat&amp;display_string=Audit&amp;DYN_ARGS=TRUE&amp;VAR:ID1=58404510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4__FDSAUDITLINK__" hidden="1">{"fdsup://IBCentral/FAT Viewer?action=UPDATE&amp;creator=factset&amp;DOC_NAME=fat:reuters_qtrly_source_window.fat&amp;display_string=Audit&amp;DYN_ARGS=TRUE&amp;VAR:ID1=58404510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5__FDSAUDITLINK__" localSheetId="1" hidden="1">{"fdsup://IBCentral/FAT Viewer?action=UPDATE&amp;creator=factset&amp;DOC_NAME=fat:reuters_qtrly_source_window.fat&amp;display_string=Audit&amp;DYN_ARGS=TRUE&amp;VAR:ID1=04685W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qtrly_source_window.fat&amp;display_string=Audit&amp;DYN_ARGS=TRUE&amp;VAR:ID1=04685W10&amp;VAR:RCODE=LMIN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6__FDSAUDITLINK__" localSheetId="1" hidden="1">{"fdsup://IBCentral/FAT Viewer?action=UPDATE&amp;creator=factset&amp;DOC_NAME=fat:reuters_qtrly_source_window.fat&amp;display_string=Audit&amp;DYN_ARGS=TRUE&amp;VAR:ID1=04685W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6__FDSAUDITLINK__" hidden="1">{"fdsup://IBCentral/FAT Viewer?action=UPDATE&amp;creator=factset&amp;DOC_NAME=fat:reuters_qtrly_source_window.fat&amp;display_string=Audit&amp;DYN_ARGS=TRUE&amp;VAR:ID1=04685W10&amp;VAR:RCODE=ZCPS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7__FDSAUDITLINK__" localSheetId="1" hidden="1">{"fdsup://IBCentral/FAT Viewer?action=UPDATE&amp;creator=factset&amp;DOC_NAME=fat:reuters_qtrly_source_window.fat&amp;display_string=Audit&amp;DYN_ARGS=TRUE&amp;VAR:ID1=04685W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7__FDSAUDITLINK__" hidden="1">{"fdsup://IBCentral/FAT Viewer?action=UPDATE&amp;creator=factset&amp;DOC_NAME=fat:reuters_qtrly_source_window.fat&amp;display_string=Audit&amp;DYN_ARGS=TRUE&amp;VAR:ID1=04685W10&amp;VAR:RCODE=LTTD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8__FDSAUDITLINK__" localSheetId="1" hidden="1">{"fdsup://IBCentral/FAT Viewer?action=UPDATE&amp;creator=factset&amp;DOC_NAME=fat:reuters_qtrly_source_window.fat&amp;display_string=Audit&amp;DYN_ARGS=TRUE&amp;VAR:ID1=04685W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qtrly_source_window.fat&amp;display_string=Audit&amp;DYN_ARGS=TRUE&amp;VAR:ID1=04685W10&amp;VAR:RCODE=DSTT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9__FDSAUDITLINK__" localSheetId="1" hidden="1">{"fdsup://IBCentral/FAT Viewer?action=UPDATE&amp;creator=factset&amp;DOC_NAME=fat:reuters_qtrly_source_window.fat&amp;display_string=Audit&amp;DYN_ARGS=TRUE&amp;VAR:ID1=04685W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qtrly_source_window.fat&amp;display_string=Audit&amp;DYN_ARGS=TRUE&amp;VAR:ID1=04685W10&amp;VAR:RCODE=ACAE&amp;VAR:SDATE=20101299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2__FDSAUDITLINK__" localSheetId="1" hidden="1">{"fdsup://IBCentral/FAT Viewer?action=UPDATE&amp;creator=factset&amp;DOC_NAME=fat:reuters_qtrly_shs_src_window.fat&amp;display_string=Audit&amp;DYN_ARGS=TRUE&amp;VAR:ID1=84763A10&amp;VAR:RCODE=FDSSHSOUTDEPS&amp;VAR:SDATE=20110999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32__FDSAUDITLINK__" hidden="1">{"fdsup://IBCentral/FAT Viewer?action=UPDATE&amp;creator=factset&amp;DOC_NAME=fat:reuters_qtrly_shs_src_window.fat&amp;display_string=Audit&amp;DYN_ARGS=TRUE&amp;VAR:ID1=84763A10&amp;VAR:RCODE=FDSSHSOUTDEPS&amp;VAR:SDATE=20110999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320__FDSAUDITLINK__" localSheetId="1" hidden="1">{"fdsup://directions/FAT Viewer?action=UPDATE&amp;creator=factset&amp;DYN_ARGS=TRUE&amp;DOC_NAME=FAT:FQL_AUDITING_CLIENT_TEMPLATE.FAT&amp;display_string=Audit&amp;VAR:KEY=OXALIDEFOH&amp;VAR:QUERY=UkdGX0VOVFJQUl9WQUxfREFJTFkoOS8yMy8yMDA5LCwsLCwsJ0RJTCcpL0lDX0VTVElNQVRFKEVCSVREQV9FT","lVNRVJBVElPTixNRUFOX0VOVU1FUkFUSU9OLE5UTV9UV0FfRU5VTUVSQVRJT04sLDkvMjMvMjAwOSk=&amp;WINDOW=FIRST_POPUP&amp;HEIGHT=450&amp;WIDTH=450&amp;START_MAXIMIZED=FALSE&amp;VAR:CALENDAR=US&amp;VAR:SYMBOL=NUVA&amp;VAR:INDEX=0"}</definedName>
    <definedName name="_320__FDSAUDITLINK__" hidden="1">{"fdsup://directions/FAT Viewer?action=UPDATE&amp;creator=factset&amp;DYN_ARGS=TRUE&amp;DOC_NAME=FAT:FQL_AUDITING_CLIENT_TEMPLATE.FAT&amp;display_string=Audit&amp;VAR:KEY=OXALIDEFOH&amp;VAR:QUERY=UkdGX0VOVFJQUl9WQUxfREFJTFkoOS8yMy8yMDA5LCwsLCwsJ0RJTCcpL0lDX0VTVElNQVRFKEVCSVREQV9FT","lVNRVJBVElPTixNRUFOX0VOVU1FUkFUSU9OLE5UTV9UV0FfRU5VTUVSQVRJT04sLDkvMjMvMjAwOSk=&amp;WINDOW=FIRST_POPUP&amp;HEIGHT=450&amp;WIDTH=450&amp;START_MAXIMIZED=FALSE&amp;VAR:CALENDAR=US&amp;VAR:SYMBOL=NUVA&amp;VAR:INDEX=0"}</definedName>
    <definedName name="_321__FDSAUDITLINK__" localSheetId="1" hidden="1">{"fdsup://directions/FAT Viewer?action=UPDATE&amp;creator=factset&amp;DYN_ARGS=TRUE&amp;DOC_NAME=FAT:FQL_AUDITING_CLIENT_TEMPLATE.FAT&amp;display_string=Audit&amp;VAR:KEY=QHEVOFKNIZ&amp;VAR:QUERY=UkdGX0VOVFJQUl9WQUxfREFJTFkoOS8yMi8yMDA5LCwsLCwsJ0RJTCcpL0lDX0VTVElNQVRFKEVCSVREQV9FT","lVNRVJBVElPTixNRUFOX0VOVU1FUkFUSU9OLE5UTV9UV0FfRU5VTUVSQVRJT04sLDkvMjIvMjAwOSk=&amp;WINDOW=FIRST_POPUP&amp;HEIGHT=450&amp;WIDTH=450&amp;START_MAXIMIZED=FALSE&amp;VAR:CALENDAR=US&amp;VAR:SYMBOL=NUVA&amp;VAR:INDEX=0"}</definedName>
    <definedName name="_321__FDSAUDITLINK__" hidden="1">{"fdsup://directions/FAT Viewer?action=UPDATE&amp;creator=factset&amp;DYN_ARGS=TRUE&amp;DOC_NAME=FAT:FQL_AUDITING_CLIENT_TEMPLATE.FAT&amp;display_string=Audit&amp;VAR:KEY=QHEVOFKNIZ&amp;VAR:QUERY=UkdGX0VOVFJQUl9WQUxfREFJTFkoOS8yMi8yMDA5LCwsLCwsJ0RJTCcpL0lDX0VTVElNQVRFKEVCSVREQV9FT","lVNRVJBVElPTixNRUFOX0VOVU1FUkFUSU9OLE5UTV9UV0FfRU5VTUVSQVRJT04sLDkvMjIvMjAwOSk=&amp;WINDOW=FIRST_POPUP&amp;HEIGHT=450&amp;WIDTH=450&amp;START_MAXIMIZED=FALSE&amp;VAR:CALENDAR=US&amp;VAR:SYMBOL=NUVA&amp;VAR:INDEX=0"}</definedName>
    <definedName name="_322__FDSAUDITLINK__" localSheetId="1" hidden="1">{"fdsup://directions/FAT Viewer?action=UPDATE&amp;creator=factset&amp;DYN_ARGS=TRUE&amp;DOC_NAME=FAT:FQL_AUDITING_CLIENT_TEMPLATE.FAT&amp;display_string=Audit&amp;VAR:KEY=AXMTEJSPCL&amp;VAR:QUERY=UkdGX0VOVFJQUl9WQUxfREFJTFkoOS8yMS8yMDA5LCwsLCwsJ0RJTCcpL0lDX0VTVElNQVRFKEVCSVREQV9FT","lVNRVJBVElPTixNRUFOX0VOVU1FUkFUSU9OLE5UTV9UV0FfRU5VTUVSQVRJT04sLDkvMjEvMjAwOSk=&amp;WINDOW=FIRST_POPUP&amp;HEIGHT=450&amp;WIDTH=450&amp;START_MAXIMIZED=FALSE&amp;VAR:CALENDAR=US&amp;VAR:SYMBOL=NUVA&amp;VAR:INDEX=0"}</definedName>
    <definedName name="_322__FDSAUDITLINK__" hidden="1">{"fdsup://directions/FAT Viewer?action=UPDATE&amp;creator=factset&amp;DYN_ARGS=TRUE&amp;DOC_NAME=FAT:FQL_AUDITING_CLIENT_TEMPLATE.FAT&amp;display_string=Audit&amp;VAR:KEY=AXMTEJSPCL&amp;VAR:QUERY=UkdGX0VOVFJQUl9WQUxfREFJTFkoOS8yMS8yMDA5LCwsLCwsJ0RJTCcpL0lDX0VTVElNQVRFKEVCSVREQV9FT","lVNRVJBVElPTixNRUFOX0VOVU1FUkFUSU9OLE5UTV9UV0FfRU5VTUVSQVRJT04sLDkvMjEvMjAwOSk=&amp;WINDOW=FIRST_POPUP&amp;HEIGHT=450&amp;WIDTH=450&amp;START_MAXIMIZED=FALSE&amp;VAR:CALENDAR=US&amp;VAR:SYMBOL=NUVA&amp;VAR:INDEX=0"}</definedName>
    <definedName name="_323__FDSAUDITLINK__" localSheetId="1" hidden="1">{"fdsup://IBCentral/FAT Viewer?action=UPDATE&amp;creator=factset&amp;DOC_NAME=fat:reuters_semi_source_window.fat&amp;display_string=Audit&amp;DYN_ARGS=TRUE&amp;VAR:ID1=AET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ource_window.fat&amp;display_string=Audit&amp;DYN_ARGS=TRUE&amp;VAR:ID1=AET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24__FDSAUDITLINK__" localSheetId="1" hidden="1">{"fdsup://IBCentral/FAT Viewer?action=UPDATE&amp;creator=factset&amp;DOC_NAME=fat:reuters_qtrly_source_window.fat&amp;display_string=Audit&amp;DYN_ARGS=TRUE&amp;VAR:ID1=94946T10&amp;VAR:RCODE=FDSPFDSTKTOTAL&amp;VAR:SDATE=20111299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qtrly_source_window.fat&amp;display_string=Audit&amp;DYN_ARGS=TRUE&amp;VAR:ID1=94946T10&amp;VAR:RCODE=FDSPFDSTKTOTAL&amp;VAR:SDATE=20111299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325__FDSAUDITLINK__" localSheetId="1" hidden="1">{"fdsup://IBCentral/FAT Viewer?action=UPDATE&amp;creator=factset&amp;DOC_NAME=fat:reuters_semi_source_window.fat&amp;display_string=Audit&amp;DYN_ARGS=TRUE&amp;VAR:ID1=HNT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ource_window.fat&amp;display_string=Audit&amp;DYN_ARGS=TRUE&amp;VAR:ID1=HNT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26__FDSAUDITLINK__" localSheetId="1" hidden="1">{"fdsup://IBCentral/FAT Viewer?action=UPDATE&amp;creator=factset&amp;DOC_NAME=fat:reuters_qtrly_source_window.fat&amp;display_string=Audit&amp;DYN_ARGS=TRUE&amp;VAR:ID1=91324P10&amp;VAR:RCODE=FDSPFDSTKTOTAL&amp;VAR:SDATE=20111299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qtrly_source_window.fat&amp;display_string=Audit&amp;DYN_ARGS=TRUE&amp;VAR:ID1=91324P10&amp;VAR:RCODE=FDSPFDSTKTOTAL&amp;VAR:SDATE=20111299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327__FDSAUDITLINK__" localSheetId="1" hidden="1">{"fdsup://IBCentral/FAT Viewer?action=UPDATE&amp;creator=factset&amp;DOC_NAME=fat:reuters_semi_source_window.fat&amp;display_string=Audit&amp;DYN_ARGS=TRUE&amp;VAR:ID1=HUM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ource_window.fat&amp;display_string=Audit&amp;DYN_ARGS=TRUE&amp;VAR:ID1=HUM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28__FDSAUDITLINK__" localSheetId="1" hidden="1">{"fdsup://IBCentral/FAT Viewer?action=UPDATE&amp;creator=factset&amp;DOC_NAME=fat:reuters_semi_source_window.fat&amp;display_string=Audit&amp;DYN_ARGS=TRUE&amp;VAR:ID1=WLP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ource_window.fat&amp;display_string=Audit&amp;DYN_ARGS=TRUE&amp;VAR:ID1=WLP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29__FDSAUDITLINK__" localSheetId="1" hidden="1">{"fdsup://IBCentral/FAT Viewer?action=UPDATE&amp;creator=factset&amp;DOC_NAME=fat:reuters_semi_source_window.fat&amp;display_string=Audit&amp;DYN_ARGS=TRUE&amp;VAR:ID1=CI&amp;VAR:RCODE=FDSPFDSTKTOTAL&amp;VAR:SDATE=0&amp;VAR:FREQ=FSA&amp;VAR:RELITEM=RP&amp;VAR:CURRENCY=&amp;VAR:CURRSOURCE=EXSHARE&amp;VAR:","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ource_window.fat&amp;display_string=Audit&amp;DYN_ARGS=TRUE&amp;VAR:ID1=CI&amp;VAR:RCODE=FDSPFDSTKTOTAL&amp;VAR:SDATE=0&amp;VAR:FREQ=FSA&amp;VAR:RELITEM=RP&amp;VAR:CURRENCY=&amp;VAR:CURRSOURCE=EXSHARE&amp;VAR:","NATFREQ=FSA&amp;VAR:RFIELD=FINALIZED&amp;VAR:DB_TYPE=&amp;VAR:UNITS=M&amp;window=popup&amp;width=450&amp;height=300&amp;START_MAXIMIZED=FALSE"}</definedName>
    <definedName name="_33__FDSAUDITLINK__" localSheetId="1" hidden="1">{"fdsup://IBCentral/FAT Viewer?action=UPDATE&amp;creator=factset&amp;DOC_NAME=fat:reuters_qtrly_source_window.fat&amp;display_string=Audit&amp;DYN_ARGS=TRUE&amp;VAR:ID1=92532F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__FDSAUDITLINK__" hidden="1">{"fdsup://IBCentral/FAT Viewer?action=UPDATE&amp;creator=factset&amp;DOC_NAME=fat:reuters_qtrly_source_window.fat&amp;display_string=Audit&amp;DYN_ARGS=TRUE&amp;VAR:ID1=92532F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0__FDSAUDITLINK__" localSheetId="1" hidden="1">{"fdsup://IBCentral/FAT Viewer?action=UPDATE&amp;creator=factset&amp;DOC_NAME=fat:reuters_semi_source_window.fat&amp;display_string=Audit&amp;DYN_ARGS=TRUE&amp;VAR:ID1=CVH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30__FDSAUDITLINK__" hidden="1">{"fdsup://IBCentral/FAT Viewer?action=UPDATE&amp;creator=factset&amp;DOC_NAME=fat:reuters_semi_source_window.fat&amp;display_string=Audit&amp;DYN_ARGS=TRUE&amp;VAR:ID1=CVH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331__FDSAUDITLINK__" localSheetId="1" hidden="1">{"fdsup://IBCentral/FAT Viewer?action=UPDATE&amp;creator=factset&amp;DOC_NAME=fat:reuters_qtrly_source_window.fat&amp;display_string=Audit&amp;DYN_ARGS=TRUE&amp;VAR:ID1=42222G10&amp;VAR:RCODE=STLD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qtrly_source_window.fat&amp;display_string=Audit&amp;DYN_ARGS=TRUE&amp;VAR:ID1=42222G10&amp;VAR:RCODE=STLD&amp;VAR:SDATE=20111299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32__FDSAUDITLINK__" localSheetId="1" hidden="1">{"fdsup://directions/FAT Viewer?action=UPDATE&amp;creator=factset&amp;DYN_ARGS=TRUE&amp;DOC_NAME=FAT:FQL_AUDITING_CLIENT_TEMPLATE.FAT&amp;display_string=Audit&amp;VAR:KEY=UJEXYBGVAR&amp;VAR:QUERY=UkdGX0VOVFJQUl9WQUxfREFJTFkoOS8wNC8yMDA5LCwsLCwsJ0RJTCcpL0lDX0VTVElNQVRFKEVCSVREQV9FT","lVNRVJBVElPTixNRUFOX0VOVU1FUkFUSU9OLE5UTV9UV0FfRU5VTUVSQVRJT04sLDkvMDQvMjAwOSk=&amp;WINDOW=FIRST_POPUP&amp;HEIGHT=450&amp;WIDTH=450&amp;START_MAXIMIZED=FALSE&amp;VAR:CALENDAR=US&amp;VAR:SYMBOL=NUVA&amp;VAR:INDEX=0"}</definedName>
    <definedName name="_332__FDSAUDITLINK__" hidden="1">{"fdsup://directions/FAT Viewer?action=UPDATE&amp;creator=factset&amp;DYN_ARGS=TRUE&amp;DOC_NAME=FAT:FQL_AUDITING_CLIENT_TEMPLATE.FAT&amp;display_string=Audit&amp;VAR:KEY=UJEXYBGVAR&amp;VAR:QUERY=UkdGX0VOVFJQUl9WQUxfREFJTFkoOS8wNC8yMDA5LCwsLCwsJ0RJTCcpL0lDX0VTVElNQVRFKEVCSVREQV9FT","lVNRVJBVElPTixNRUFOX0VOVU1FUkFUSU9OLE5UTV9UV0FfRU5VTUVSQVRJT04sLDkvMDQvMjAwOSk=&amp;WINDOW=FIRST_POPUP&amp;HEIGHT=450&amp;WIDTH=450&amp;START_MAXIMIZED=FALSE&amp;VAR:CALENDAR=US&amp;VAR:SYMBOL=NUVA&amp;VAR:INDEX=0"}</definedName>
    <definedName name="_333__FDSAUDITLINK__" localSheetId="1" hidden="1">{"fdsup://directions/FAT Viewer?action=UPDATE&amp;creator=factset&amp;DYN_ARGS=TRUE&amp;DOC_NAME=FAT:FQL_AUDITING_CLIENT_TEMPLATE.FAT&amp;display_string=Audit&amp;VAR:KEY=MVSRIBGPEJ&amp;VAR:QUERY=UkdGX0VOVFJQUl9WQUxfREFJTFkoOS8wMy8yMDA5LCwsLCwsJ0RJTCcpL0lDX0VTVElNQVRFKEVCSVREQV9FT","lVNRVJBVElPTixNRUFOX0VOVU1FUkFUSU9OLE5UTV9UV0FfRU5VTUVSQVRJT04sLDkvMDMvMjAwOSk=&amp;WINDOW=FIRST_POPUP&amp;HEIGHT=450&amp;WIDTH=450&amp;START_MAXIMIZED=FALSE&amp;VAR:CALENDAR=US&amp;VAR:SYMBOL=NUVA&amp;VAR:INDEX=0"}</definedName>
    <definedName name="_333__FDSAUDITLINK__" hidden="1">{"fdsup://directions/FAT Viewer?action=UPDATE&amp;creator=factset&amp;DYN_ARGS=TRUE&amp;DOC_NAME=FAT:FQL_AUDITING_CLIENT_TEMPLATE.FAT&amp;display_string=Audit&amp;VAR:KEY=MVSRIBGPEJ&amp;VAR:QUERY=UkdGX0VOVFJQUl9WQUxfREFJTFkoOS8wMy8yMDA5LCwsLCwsJ0RJTCcpL0lDX0VTVElNQVRFKEVCSVREQV9FT","lVNRVJBVElPTixNRUFOX0VOVU1FUkFUSU9OLE5UTV9UV0FfRU5VTUVSQVRJT04sLDkvMDMvMjAwOSk=&amp;WINDOW=FIRST_POPUP&amp;HEIGHT=450&amp;WIDTH=450&amp;START_MAXIMIZED=FALSE&amp;VAR:CALENDAR=US&amp;VAR:SYMBOL=NUVA&amp;VAR:INDEX=0"}</definedName>
    <definedName name="_334__FDSAUDITLINK__" localSheetId="1" hidden="1">{"fdsup://directions/FAT Viewer?action=UPDATE&amp;creator=factset&amp;DYN_ARGS=TRUE&amp;DOC_NAME=FAT:FQL_AUDITING_CLIENT_TEMPLATE.FAT&amp;display_string=Audit&amp;VAR:KEY=ABCBGFCRQR&amp;VAR:QUERY=UkdGX0VOVFJQUl9WQUxfREFJTFkoOS8wMi8yMDA5LCwsLCwsJ0RJTCcpL0lDX0VTVElNQVRFKEVCSVREQV9FT","lVNRVJBVElPTixNRUFOX0VOVU1FUkFUSU9OLE5UTV9UV0FfRU5VTUVSQVRJT04sLDkvMDIvMjAwOSk=&amp;WINDOW=FIRST_POPUP&amp;HEIGHT=450&amp;WIDTH=450&amp;START_MAXIMIZED=FALSE&amp;VAR:CALENDAR=US&amp;VAR:SYMBOL=NUVA&amp;VAR:INDEX=0"}</definedName>
    <definedName name="_334__FDSAUDITLINK__" hidden="1">{"fdsup://directions/FAT Viewer?action=UPDATE&amp;creator=factset&amp;DYN_ARGS=TRUE&amp;DOC_NAME=FAT:FQL_AUDITING_CLIENT_TEMPLATE.FAT&amp;display_string=Audit&amp;VAR:KEY=ABCBGFCRQR&amp;VAR:QUERY=UkdGX0VOVFJQUl9WQUxfREFJTFkoOS8wMi8yMDA5LCwsLCwsJ0RJTCcpL0lDX0VTVElNQVRFKEVCSVREQV9FT","lVNRVJBVElPTixNRUFOX0VOVU1FUkFUSU9OLE5UTV9UV0FfRU5VTUVSQVRJT04sLDkvMDIvMjAwOSk=&amp;WINDOW=FIRST_POPUP&amp;HEIGHT=450&amp;WIDTH=450&amp;START_MAXIMIZED=FALSE&amp;VAR:CALENDAR=US&amp;VAR:SYMBOL=NUVA&amp;VAR:INDEX=0"}</definedName>
    <definedName name="_335__FDSAUDITLINK__" localSheetId="1" hidden="1">{"fdsup://directions/FAT Viewer?action=UPDATE&amp;creator=factset&amp;DYN_ARGS=TRUE&amp;DOC_NAME=FAT:FQL_AUDITING_CLIENT_TEMPLATE.FAT&amp;display_string=Audit&amp;VAR:KEY=OLATWBQHER&amp;VAR:QUERY=UkdGX0VOVFJQUl9WQUxfREFJTFkoOS8wMS8yMDA5LCwsLCwsJ0RJTCcpL0lDX0VTVElNQVRFKEVCSVREQV9FT","lVNRVJBVElPTixNRUFOX0VOVU1FUkFUSU9OLE5UTV9UV0FfRU5VTUVSQVRJT04sLDkvMDEvMjAwOSk=&amp;WINDOW=FIRST_POPUP&amp;HEIGHT=450&amp;WIDTH=450&amp;START_MAXIMIZED=FALSE&amp;VAR:CALENDAR=US&amp;VAR:SYMBOL=NUVA&amp;VAR:INDEX=0"}</definedName>
    <definedName name="_335__FDSAUDITLINK__" hidden="1">{"fdsup://directions/FAT Viewer?action=UPDATE&amp;creator=factset&amp;DYN_ARGS=TRUE&amp;DOC_NAME=FAT:FQL_AUDITING_CLIENT_TEMPLATE.FAT&amp;display_string=Audit&amp;VAR:KEY=OLATWBQHER&amp;VAR:QUERY=UkdGX0VOVFJQUl9WQUxfREFJTFkoOS8wMS8yMDA5LCwsLCwsJ0RJTCcpL0lDX0VTVElNQVRFKEVCSVREQV9FT","lVNRVJBVElPTixNRUFOX0VOVU1FUkFUSU9OLE5UTV9UV0FfRU5VTUVSQVRJT04sLDkvMDEvMjAwOSk=&amp;WINDOW=FIRST_POPUP&amp;HEIGHT=450&amp;WIDTH=450&amp;START_MAXIMIZED=FALSE&amp;VAR:CALENDAR=US&amp;VAR:SYMBOL=NUVA&amp;VAR:INDEX=0"}</definedName>
    <definedName name="_336__FDSAUDITLINK__" localSheetId="1" hidden="1">{"fdsup://directions/FAT Viewer?action=UPDATE&amp;creator=factset&amp;DYN_ARGS=TRUE&amp;DOC_NAME=FAT:FQL_AUDITING_CLIENT_TEMPLATE.FAT&amp;display_string=Audit&amp;VAR:KEY=GBMXSFAHWX&amp;VAR:QUERY=UkdGX0VOVFJQUl9WQUxfREFJTFkoOC8zMS8yMDA5LCwsLCwsJ0RJTCcpL0lDX0VTVElNQVRFKEVCSVREQV9FT","lVNRVJBVElPTixNRUFOX0VOVU1FUkFUSU9OLE5UTV9UV0FfRU5VTUVSQVRJT04sLDgvMzEvMjAwOSk=&amp;WINDOW=FIRST_POPUP&amp;HEIGHT=450&amp;WIDTH=450&amp;START_MAXIMIZED=FALSE&amp;VAR:CALENDAR=US&amp;VAR:SYMBOL=NUVA&amp;VAR:INDEX=0"}</definedName>
    <definedName name="_336__FDSAUDITLINK__" hidden="1">{"fdsup://directions/FAT Viewer?action=UPDATE&amp;creator=factset&amp;DYN_ARGS=TRUE&amp;DOC_NAME=FAT:FQL_AUDITING_CLIENT_TEMPLATE.FAT&amp;display_string=Audit&amp;VAR:KEY=GBMXSFAHWX&amp;VAR:QUERY=UkdGX0VOVFJQUl9WQUxfREFJTFkoOC8zMS8yMDA5LCwsLCwsJ0RJTCcpL0lDX0VTVElNQVRFKEVCSVREQV9FT","lVNRVJBVElPTixNRUFOX0VOVU1FUkFUSU9OLE5UTV9UV0FfRU5VTUVSQVRJT04sLDgvMzEvMjAwOSk=&amp;WINDOW=FIRST_POPUP&amp;HEIGHT=450&amp;WIDTH=450&amp;START_MAXIMIZED=FALSE&amp;VAR:CALENDAR=US&amp;VAR:SYMBOL=NUVA&amp;VAR:INDEX=0"}</definedName>
    <definedName name="_337__FDSAUDITLINK__" localSheetId="1" hidden="1">{"fdsup://directions/FAT Viewer?action=UPDATE&amp;creator=factset&amp;DYN_ARGS=TRUE&amp;DOC_NAME=FAT:FQL_AUDITING_CLIENT_TEMPLATE.FAT&amp;display_string=Audit&amp;VAR:KEY=UXWXCDUBOP&amp;VAR:QUERY=UkdGX0VOVFJQUl9WQUxfREFJTFkoOC8yOC8yMDA5LCwsLCwsJ0RJTCcpL0lDX0VTVElNQVRFKEVCSVREQV9FT","lVNRVJBVElPTixNRUFOX0VOVU1FUkFUSU9OLE5UTV9UV0FfRU5VTUVSQVRJT04sLDgvMjgvMjAwOSk=&amp;WINDOW=FIRST_POPUP&amp;HEIGHT=450&amp;WIDTH=450&amp;START_MAXIMIZED=FALSE&amp;VAR:CALENDAR=US&amp;VAR:SYMBOL=NUVA&amp;VAR:INDEX=0"}</definedName>
    <definedName name="_337__FDSAUDITLINK__" hidden="1">{"fdsup://directions/FAT Viewer?action=UPDATE&amp;creator=factset&amp;DYN_ARGS=TRUE&amp;DOC_NAME=FAT:FQL_AUDITING_CLIENT_TEMPLATE.FAT&amp;display_string=Audit&amp;VAR:KEY=UXWXCDUBOP&amp;VAR:QUERY=UkdGX0VOVFJQUl9WQUxfREFJTFkoOC8yOC8yMDA5LCwsLCwsJ0RJTCcpL0lDX0VTVElNQVRFKEVCSVREQV9FT","lVNRVJBVElPTixNRUFOX0VOVU1FUkFUSU9OLE5UTV9UV0FfRU5VTUVSQVRJT04sLDgvMjgvMjAwOSk=&amp;WINDOW=FIRST_POPUP&amp;HEIGHT=450&amp;WIDTH=450&amp;START_MAXIMIZED=FALSE&amp;VAR:CALENDAR=US&amp;VAR:SYMBOL=NUVA&amp;VAR:INDEX=0"}</definedName>
    <definedName name="_338__FDSAUDITLINK__" localSheetId="1" hidden="1">{"fdsup://directions/FAT Viewer?action=UPDATE&amp;creator=factset&amp;DYN_ARGS=TRUE&amp;DOC_NAME=FAT:FQL_AUDITING_CLIENT_TEMPLATE.FAT&amp;display_string=Audit&amp;VAR:KEY=OVWPMVULAR&amp;VAR:QUERY=UkdGX0VOVFJQUl9WQUxfREFJTFkoOC8yNy8yMDA5LCwsLCwsJ0RJTCcpL0lDX0VTVElNQVRFKEVCSVREQV9FT","lVNRVJBVElPTixNRUFOX0VOVU1FUkFUSU9OLE5UTV9UV0FfRU5VTUVSQVRJT04sLDgvMjcvMjAwOSk=&amp;WINDOW=FIRST_POPUP&amp;HEIGHT=450&amp;WIDTH=450&amp;START_MAXIMIZED=FALSE&amp;VAR:CALENDAR=US&amp;VAR:SYMBOL=NUVA&amp;VAR:INDEX=0"}</definedName>
    <definedName name="_338__FDSAUDITLINK__" hidden="1">{"fdsup://directions/FAT Viewer?action=UPDATE&amp;creator=factset&amp;DYN_ARGS=TRUE&amp;DOC_NAME=FAT:FQL_AUDITING_CLIENT_TEMPLATE.FAT&amp;display_string=Audit&amp;VAR:KEY=OVWPMVULAR&amp;VAR:QUERY=UkdGX0VOVFJQUl9WQUxfREFJTFkoOC8yNy8yMDA5LCwsLCwsJ0RJTCcpL0lDX0VTVElNQVRFKEVCSVREQV9FT","lVNRVJBVElPTixNRUFOX0VOVU1FUkFUSU9OLE5UTV9UV0FfRU5VTUVSQVRJT04sLDgvMjcvMjAwOSk=&amp;WINDOW=FIRST_POPUP&amp;HEIGHT=450&amp;WIDTH=450&amp;START_MAXIMIZED=FALSE&amp;VAR:CALENDAR=US&amp;VAR:SYMBOL=NUVA&amp;VAR:INDEX=0"}</definedName>
    <definedName name="_339__FDSAUDITLINK__" localSheetId="1" hidden="1">{"fdsup://directions/FAT Viewer?action=UPDATE&amp;creator=factset&amp;DYN_ARGS=TRUE&amp;DOC_NAME=FAT:FQL_AUDITING_CLIENT_TEMPLATE.FAT&amp;display_string=Audit&amp;VAR:KEY=MNCXGHEPMJ&amp;VAR:QUERY=UkdGX0VOVFJQUl9WQUxfREFJTFkoOC8yNi8yMDA5LCwsLCwsJ0RJTCcpL0lDX0VTVElNQVRFKEVCSVREQV9FT","lVNRVJBVElPTixNRUFOX0VOVU1FUkFUSU9OLE5UTV9UV0FfRU5VTUVSQVRJT04sLDgvMjYvMjAwOSk=&amp;WINDOW=FIRST_POPUP&amp;HEIGHT=450&amp;WIDTH=450&amp;START_MAXIMIZED=FALSE&amp;VAR:CALENDAR=US&amp;VAR:SYMBOL=NUVA&amp;VAR:INDEX=0"}</definedName>
    <definedName name="_339__FDSAUDITLINK__" hidden="1">{"fdsup://directions/FAT Viewer?action=UPDATE&amp;creator=factset&amp;DYN_ARGS=TRUE&amp;DOC_NAME=FAT:FQL_AUDITING_CLIENT_TEMPLATE.FAT&amp;display_string=Audit&amp;VAR:KEY=MNCXGHEPMJ&amp;VAR:QUERY=UkdGX0VOVFJQUl9WQUxfREFJTFkoOC8yNi8yMDA5LCwsLCwsJ0RJTCcpL0lDX0VTVElNQVRFKEVCSVREQV9FT","lVNRVJBVElPTixNRUFOX0VOVU1FUkFUSU9OLE5UTV9UV0FfRU5VTUVSQVRJT04sLDgvMjYvMjAwOSk=&amp;WINDOW=FIRST_POPUP&amp;HEIGHT=450&amp;WIDTH=450&amp;START_MAXIMIZED=FALSE&amp;VAR:CALENDAR=US&amp;VAR:SYMBOL=NUVA&amp;VAR:INDEX=0"}</definedName>
    <definedName name="_34__FDSAUDITLINK__" localSheetId="1" hidden="1">{"fdsup://IBCentral/FAT Viewer?action=UPDATE&amp;creator=factset&amp;DOC_NAME=fat:reuters_qtrly_source_window.fat&amp;display_string=Audit&amp;DYN_ARGS=TRUE&amp;VAR:ID1=92532F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__FDSAUDITLINK__" hidden="1">{"fdsup://IBCentral/FAT Viewer?action=UPDATE&amp;creator=factset&amp;DOC_NAME=fat:reuters_qtrly_source_window.fat&amp;display_string=Audit&amp;DYN_ARGS=TRUE&amp;VAR:ID1=92532F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0__FDSAUDITLINK__" localSheetId="1" hidden="1">{"fdsup://directions/FAT Viewer?action=UPDATE&amp;creator=factset&amp;DYN_ARGS=TRUE&amp;DOC_NAME=FAT:FQL_AUDITING_CLIENT_TEMPLATE.FAT&amp;display_string=Audit&amp;VAR:KEY=EJEHORGHQL&amp;VAR:QUERY=UkdGX0VOVFJQUl9WQUxfREFJTFkoOC8yNS8yMDA5LCwsLCwsJ0RJTCcpL0lDX0VTVElNQVRFKEVCSVREQV9FT","lVNRVJBVElPTixNRUFOX0VOVU1FUkFUSU9OLE5UTV9UV0FfRU5VTUVSQVRJT04sLDgvMjUvMjAwOSk=&amp;WINDOW=FIRST_POPUP&amp;HEIGHT=450&amp;WIDTH=450&amp;START_MAXIMIZED=FALSE&amp;VAR:CALENDAR=US&amp;VAR:SYMBOL=NUVA&amp;VAR:INDEX=0"}</definedName>
    <definedName name="_340__FDSAUDITLINK__" hidden="1">{"fdsup://directions/FAT Viewer?action=UPDATE&amp;creator=factset&amp;DYN_ARGS=TRUE&amp;DOC_NAME=FAT:FQL_AUDITING_CLIENT_TEMPLATE.FAT&amp;display_string=Audit&amp;VAR:KEY=EJEHORGHQL&amp;VAR:QUERY=UkdGX0VOVFJQUl9WQUxfREFJTFkoOC8yNS8yMDA5LCwsLCwsJ0RJTCcpL0lDX0VTVElNQVRFKEVCSVREQV9FT","lVNRVJBVElPTixNRUFOX0VOVU1FUkFUSU9OLE5UTV9UV0FfRU5VTUVSQVRJT04sLDgvMjUvMjAwOSk=&amp;WINDOW=FIRST_POPUP&amp;HEIGHT=450&amp;WIDTH=450&amp;START_MAXIMIZED=FALSE&amp;VAR:CALENDAR=US&amp;VAR:SYMBOL=NUVA&amp;VAR:INDEX=0"}</definedName>
    <definedName name="_341__FDSAUDITLINK__" localSheetId="1" hidden="1">{"fdsup://directions/FAT Viewer?action=UPDATE&amp;creator=factset&amp;DYN_ARGS=TRUE&amp;DOC_NAME=FAT:FQL_AUDITING_CLIENT_TEMPLATE.FAT&amp;display_string=Audit&amp;VAR:KEY=OBYBSHILWH&amp;VAR:QUERY=UkdGX0VOVFJQUl9WQUxfREFJTFkoOC8yNC8yMDA5LCwsLCwsJ0RJTCcpL0lDX0VTVElNQVRFKEVCSVREQV9FT","lVNRVJBVElPTixNRUFOX0VOVU1FUkFUSU9OLE5UTV9UV0FfRU5VTUVSQVRJT04sLDgvMjQvMjAwOSk=&amp;WINDOW=FIRST_POPUP&amp;HEIGHT=450&amp;WIDTH=450&amp;START_MAXIMIZED=FALSE&amp;VAR:CALENDAR=US&amp;VAR:SYMBOL=NUVA&amp;VAR:INDEX=0"}</definedName>
    <definedName name="_341__FDSAUDITLINK__" hidden="1">{"fdsup://directions/FAT Viewer?action=UPDATE&amp;creator=factset&amp;DYN_ARGS=TRUE&amp;DOC_NAME=FAT:FQL_AUDITING_CLIENT_TEMPLATE.FAT&amp;display_string=Audit&amp;VAR:KEY=OBYBSHILWH&amp;VAR:QUERY=UkdGX0VOVFJQUl9WQUxfREFJTFkoOC8yNC8yMDA5LCwsLCwsJ0RJTCcpL0lDX0VTVElNQVRFKEVCSVREQV9FT","lVNRVJBVElPTixNRUFOX0VOVU1FUkFUSU9OLE5UTV9UV0FfRU5VTUVSQVRJT04sLDgvMjQvMjAwOSk=&amp;WINDOW=FIRST_POPUP&amp;HEIGHT=450&amp;WIDTH=450&amp;START_MAXIMIZED=FALSE&amp;VAR:CALENDAR=US&amp;VAR:SYMBOL=NUVA&amp;VAR:INDEX=0"}</definedName>
    <definedName name="_342__FDSAUDITLINK__" localSheetId="1" hidden="1">{"fdsup://directions/FAT Viewer?action=UPDATE&amp;creator=factset&amp;DYN_ARGS=TRUE&amp;DOC_NAME=FAT:FQL_AUDITING_CLIENT_TEMPLATE.FAT&amp;display_string=Audit&amp;VAR:KEY=CHSBIXGDYN&amp;VAR:QUERY=UkdGX0VOVFJQUl9WQUxfREFJTFkoOC8yMS8yMDA5LCwsLCwsJ0RJTCcpL0lDX0VTVElNQVRFKEVCSVREQV9FT","lVNRVJBVElPTixNRUFOX0VOVU1FUkFUSU9OLE5UTV9UV0FfRU5VTUVSQVRJT04sLDgvMjEvMjAwOSk=&amp;WINDOW=FIRST_POPUP&amp;HEIGHT=450&amp;WIDTH=450&amp;START_MAXIMIZED=FALSE&amp;VAR:CALENDAR=US&amp;VAR:SYMBOL=NUVA&amp;VAR:INDEX=0"}</definedName>
    <definedName name="_342__FDSAUDITLINK__" hidden="1">{"fdsup://directions/FAT Viewer?action=UPDATE&amp;creator=factset&amp;DYN_ARGS=TRUE&amp;DOC_NAME=FAT:FQL_AUDITING_CLIENT_TEMPLATE.FAT&amp;display_string=Audit&amp;VAR:KEY=CHSBIXGDYN&amp;VAR:QUERY=UkdGX0VOVFJQUl9WQUxfREFJTFkoOC8yMS8yMDA5LCwsLCwsJ0RJTCcpL0lDX0VTVElNQVRFKEVCSVREQV9FT","lVNRVJBVElPTixNRUFOX0VOVU1FUkFUSU9OLE5UTV9UV0FfRU5VTUVSQVRJT04sLDgvMjEvMjAwOSk=&amp;WINDOW=FIRST_POPUP&amp;HEIGHT=450&amp;WIDTH=450&amp;START_MAXIMIZED=FALSE&amp;VAR:CALENDAR=US&amp;VAR:SYMBOL=NUVA&amp;VAR:INDEX=0"}</definedName>
    <definedName name="_343__FDSAUDITLINK__" localSheetId="1" hidden="1">{"fdsup://directions/FAT Viewer?action=UPDATE&amp;creator=factset&amp;DYN_ARGS=TRUE&amp;DOC_NAME=FAT:FQL_AUDITING_CLIENT_TEMPLATE.FAT&amp;display_string=Audit&amp;VAR:KEY=OHULADYZQR&amp;VAR:QUERY=UkdGX0VOVFJQUl9WQUxfREFJTFkoOC8yMC8yMDA5LCwsLCwsJ0RJTCcpL0lDX0VTVElNQVRFKEVCSVREQV9FT","lVNRVJBVElPTixNRUFOX0VOVU1FUkFUSU9OLE5UTV9UV0FfRU5VTUVSQVRJT04sLDgvMjAvMjAwOSk=&amp;WINDOW=FIRST_POPUP&amp;HEIGHT=450&amp;WIDTH=450&amp;START_MAXIMIZED=FALSE&amp;VAR:CALENDAR=US&amp;VAR:SYMBOL=NUVA&amp;VAR:INDEX=0"}</definedName>
    <definedName name="_343__FDSAUDITLINK__" hidden="1">{"fdsup://directions/FAT Viewer?action=UPDATE&amp;creator=factset&amp;DYN_ARGS=TRUE&amp;DOC_NAME=FAT:FQL_AUDITING_CLIENT_TEMPLATE.FAT&amp;display_string=Audit&amp;VAR:KEY=OHULADYZQR&amp;VAR:QUERY=UkdGX0VOVFJQUl9WQUxfREFJTFkoOC8yMC8yMDA5LCwsLCwsJ0RJTCcpL0lDX0VTVElNQVRFKEVCSVREQV9FT","lVNRVJBVElPTixNRUFOX0VOVU1FUkFUSU9OLE5UTV9UV0FfRU5VTUVSQVRJT04sLDgvMjAvMjAwOSk=&amp;WINDOW=FIRST_POPUP&amp;HEIGHT=450&amp;WIDTH=450&amp;START_MAXIMIZED=FALSE&amp;VAR:CALENDAR=US&amp;VAR:SYMBOL=NUVA&amp;VAR:INDEX=0"}</definedName>
    <definedName name="_344__FDSAUDITLINK__" localSheetId="1" hidden="1">{"fdsup://directions/FAT Viewer?action=UPDATE&amp;creator=factset&amp;DYN_ARGS=TRUE&amp;DOC_NAME=FAT:FQL_AUDITING_CLIENT_TEMPLATE.FAT&amp;display_string=Audit&amp;VAR:KEY=KRMNQNOZCP&amp;VAR:QUERY=UkdGX0VOVFJQUl9WQUxfREFJTFkoOC8xOS8yMDA5LCwsLCwsJ0RJTCcpL0lDX0VTVElNQVRFKEVCSVREQV9FT","lVNRVJBVElPTixNRUFOX0VOVU1FUkFUSU9OLE5UTV9UV0FfRU5VTUVSQVRJT04sLDgvMTkvMjAwOSk=&amp;WINDOW=FIRST_POPUP&amp;HEIGHT=450&amp;WIDTH=450&amp;START_MAXIMIZED=FALSE&amp;VAR:CALENDAR=US&amp;VAR:SYMBOL=NUVA&amp;VAR:INDEX=0"}</definedName>
    <definedName name="_344__FDSAUDITLINK__" hidden="1">{"fdsup://directions/FAT Viewer?action=UPDATE&amp;creator=factset&amp;DYN_ARGS=TRUE&amp;DOC_NAME=FAT:FQL_AUDITING_CLIENT_TEMPLATE.FAT&amp;display_string=Audit&amp;VAR:KEY=KRMNQNOZCP&amp;VAR:QUERY=UkdGX0VOVFJQUl9WQUxfREFJTFkoOC8xOS8yMDA5LCwsLCwsJ0RJTCcpL0lDX0VTVElNQVRFKEVCSVREQV9FT","lVNRVJBVElPTixNRUFOX0VOVU1FUkFUSU9OLE5UTV9UV0FfRU5VTUVSQVRJT04sLDgvMTkvMjAwOSk=&amp;WINDOW=FIRST_POPUP&amp;HEIGHT=450&amp;WIDTH=450&amp;START_MAXIMIZED=FALSE&amp;VAR:CALENDAR=US&amp;VAR:SYMBOL=NUVA&amp;VAR:INDEX=0"}</definedName>
    <definedName name="_345__FDSAUDITLINK__" localSheetId="1" hidden="1">{"fdsup://directions/FAT Viewer?action=UPDATE&amp;creator=factset&amp;DYN_ARGS=TRUE&amp;DOC_NAME=FAT:FQL_AUDITING_CLIENT_TEMPLATE.FAT&amp;display_string=Audit&amp;VAR:KEY=QDCVKDMRAZ&amp;VAR:QUERY=UkdGX0VOVFJQUl9WQUxfREFJTFkoOC8xOC8yMDA5LCwsLCwsJ0RJTCcpL0lDX0VTVElNQVRFKEVCSVREQV9FT","lVNRVJBVElPTixNRUFOX0VOVU1FUkFUSU9OLE5UTV9UV0FfRU5VTUVSQVRJT04sLDgvMTgvMjAwOSk=&amp;WINDOW=FIRST_POPUP&amp;HEIGHT=450&amp;WIDTH=450&amp;START_MAXIMIZED=FALSE&amp;VAR:CALENDAR=US&amp;VAR:SYMBOL=NUVA&amp;VAR:INDEX=0"}</definedName>
    <definedName name="_345__FDSAUDITLINK__" hidden="1">{"fdsup://directions/FAT Viewer?action=UPDATE&amp;creator=factset&amp;DYN_ARGS=TRUE&amp;DOC_NAME=FAT:FQL_AUDITING_CLIENT_TEMPLATE.FAT&amp;display_string=Audit&amp;VAR:KEY=QDCVKDMRAZ&amp;VAR:QUERY=UkdGX0VOVFJQUl9WQUxfREFJTFkoOC8xOC8yMDA5LCwsLCwsJ0RJTCcpL0lDX0VTVElNQVRFKEVCSVREQV9FT","lVNRVJBVElPTixNRUFOX0VOVU1FUkFUSU9OLE5UTV9UV0FfRU5VTUVSQVRJT04sLDgvMTgvMjAwOSk=&amp;WINDOW=FIRST_POPUP&amp;HEIGHT=450&amp;WIDTH=450&amp;START_MAXIMIZED=FALSE&amp;VAR:CALENDAR=US&amp;VAR:SYMBOL=NUVA&amp;VAR:INDEX=0"}</definedName>
    <definedName name="_346__FDSAUDITLINK__" localSheetId="1" hidden="1">{"fdsup://directions/FAT Viewer?action=UPDATE&amp;creator=factset&amp;DYN_ARGS=TRUE&amp;DOC_NAME=FAT:FQL_AUDITING_CLIENT_TEMPLATE.FAT&amp;display_string=Audit&amp;VAR:KEY=KVQDEJKTGN&amp;VAR:QUERY=UkdGX0VOVFJQUl9WQUxfREFJTFkoOC8xNy8yMDA5LCwsLCwsJ0RJTCcpL0lDX0VTVElNQVRFKEVCSVREQV9FT","lVNRVJBVElPTixNRUFOX0VOVU1FUkFUSU9OLE5UTV9UV0FfRU5VTUVSQVRJT04sLDgvMTcvMjAwOSk=&amp;WINDOW=FIRST_POPUP&amp;HEIGHT=450&amp;WIDTH=450&amp;START_MAXIMIZED=FALSE&amp;VAR:CALENDAR=US&amp;VAR:SYMBOL=NUVA&amp;VAR:INDEX=0"}</definedName>
    <definedName name="_346__FDSAUDITLINK__" hidden="1">{"fdsup://directions/FAT Viewer?action=UPDATE&amp;creator=factset&amp;DYN_ARGS=TRUE&amp;DOC_NAME=FAT:FQL_AUDITING_CLIENT_TEMPLATE.FAT&amp;display_string=Audit&amp;VAR:KEY=KVQDEJKTGN&amp;VAR:QUERY=UkdGX0VOVFJQUl9WQUxfREFJTFkoOC8xNy8yMDA5LCwsLCwsJ0RJTCcpL0lDX0VTVElNQVRFKEVCSVREQV9FT","lVNRVJBVElPTixNRUFOX0VOVU1FUkFUSU9OLE5UTV9UV0FfRU5VTUVSQVRJT04sLDgvMTcvMjAwOSk=&amp;WINDOW=FIRST_POPUP&amp;HEIGHT=450&amp;WIDTH=450&amp;START_MAXIMIZED=FALSE&amp;VAR:CALENDAR=US&amp;VAR:SYMBOL=NUVA&amp;VAR:INDEX=0"}</definedName>
    <definedName name="_347__FDSAUDITLINK__" localSheetId="1" hidden="1">{"fdsup://IBCentral/FAT Viewer?action=UPDATE&amp;creator=factset&amp;DOC_NAME=fat:reuters_qtrly_source_window.fat&amp;display_string=Audit&amp;DYN_ARGS=TRUE&amp;VAR:ID1=88355610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qtrly_source_window.fat&amp;display_string=Audit&amp;DYN_ARGS=TRUE&amp;VAR:ID1=88355610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8__FDSAUDITLINK__" localSheetId="1" hidden="1">{"fdsup://IBCentral/FAT Viewer?action=UPDATE&amp;creator=factset&amp;DOC_NAME=fat:reuters_qtrly_source_window.fat&amp;display_string=Audit&amp;DYN_ARGS=TRUE&amp;VAR:ID1=44993410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qtrly_source_window.fat&amp;display_string=Audit&amp;DYN_ARGS=TRUE&amp;VAR:ID1=44993410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49__FDSAUDITLINK__" localSheetId="1" hidden="1">{"fdsup://directions/FAT Viewer?action=UPDATE&amp;creator=factset&amp;DYN_ARGS=TRUE&amp;DOC_NAME=FAT:FQL_AUDITING_CLIENT_TEMPLATE.FAT&amp;display_string=Audit&amp;VAR:KEY=MNKTUZWLED&amp;VAR:QUERY=UkdGX0VOVFJQUl9WQUxfREFJTFkoOC8xMi8yMDA5LCwsLCwsJ0RJTCcpL0lDX0VTVElNQVRFKEVCSVREQV9FT","lVNRVJBVElPTixNRUFOX0VOVU1FUkFUSU9OLE5UTV9UV0FfRU5VTUVSQVRJT04sLDgvMTIvMjAwOSk=&amp;WINDOW=FIRST_POPUP&amp;HEIGHT=450&amp;WIDTH=450&amp;START_MAXIMIZED=FALSE&amp;VAR:CALENDAR=US&amp;VAR:SYMBOL=NUVA&amp;VAR:INDEX=0"}</definedName>
    <definedName name="_349__FDSAUDITLINK__" hidden="1">{"fdsup://directions/FAT Viewer?action=UPDATE&amp;creator=factset&amp;DYN_ARGS=TRUE&amp;DOC_NAME=FAT:FQL_AUDITING_CLIENT_TEMPLATE.FAT&amp;display_string=Audit&amp;VAR:KEY=MNKTUZWLED&amp;VAR:QUERY=UkdGX0VOVFJQUl9WQUxfREFJTFkoOC8xMi8yMDA5LCwsLCwsJ0RJTCcpL0lDX0VTVElNQVRFKEVCSVREQV9FT","lVNRVJBVElPTixNRUFOX0VOVU1FUkFUSU9OLE5UTV9UV0FfRU5VTUVSQVRJT04sLDgvMTIvMjAwOSk=&amp;WINDOW=FIRST_POPUP&amp;HEIGHT=450&amp;WIDTH=450&amp;START_MAXIMIZED=FALSE&amp;VAR:CALENDAR=US&amp;VAR:SYMBOL=NUVA&amp;VAR:INDEX=0"}</definedName>
    <definedName name="_35__FDSAUDITLINK__" localSheetId="1" hidden="1">{"fdsup://directions/FAT Viewer?action=UPDATE&amp;creator=factset&amp;DYN_ARGS=TRUE&amp;DOC_NAME=FAT:FQL_AUDITING_CLIENT_TEMPLATE.FAT&amp;display_string=Audit&amp;VAR:KEY=URUDIJELEP&amp;VAR:QUERY=UkdGX1BGRF9TVEsoUVRSLDQwNzIzLCwsLFVTRCwsTk9BVURJVCk=&amp;WINDOW=FIRST_POPUP&amp;HEIGHT=450&amp;WI","DTH=450&amp;START_MAXIMIZED=FALSE&amp;VAR:CALENDAR=LOCAL&amp;VAR:SYMBOL=EPOC&amp;VAR:INDEX=0"}</definedName>
    <definedName name="_35__FDSAUDITLINK__" hidden="1">{"fdsup://directions/FAT Viewer?action=UPDATE&amp;creator=factset&amp;DYN_ARGS=TRUE&amp;DOC_NAME=FAT:FQL_AUDITING_CLIENT_TEMPLATE.FAT&amp;display_string=Audit&amp;VAR:KEY=URUDIJELEP&amp;VAR:QUERY=UkdGX1BGRF9TVEsoUVRSLDQwNzIzLCwsLFVTRCwsTk9BVURJVCk=&amp;WINDOW=FIRST_POPUP&amp;HEIGHT=450&amp;WI","DTH=450&amp;START_MAXIMIZED=FALSE&amp;VAR:CALENDAR=LOCAL&amp;VAR:SYMBOL=EPOC&amp;VAR:INDEX=0"}</definedName>
    <definedName name="_350__FDSAUDITLINK__" localSheetId="1" hidden="1">{"fdsup://IBCentral/FAT Viewer?action=UPDATE&amp;creator=factset&amp;DOC_NAME=fat:reuters_qtrly_source_window.fat&amp;display_string=Audit&amp;DYN_ARGS=TRUE&amp;VAR:ID1=44993410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0__FDSAUDITLINK__" hidden="1">{"fdsup://IBCentral/FAT Viewer?action=UPDATE&amp;creator=factset&amp;DOC_NAME=fat:reuters_qtrly_source_window.fat&amp;display_string=Audit&amp;DYN_ARGS=TRUE&amp;VAR:ID1=44993410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1__FDSAUDITLINK__" localSheetId="1" hidden="1">{"fdsup://IBCentral/FAT Viewer?action=UPDATE&amp;creator=factset&amp;DOC_NAME=fat:reuters_qtrly_source_window.fat&amp;display_string=Audit&amp;DYN_ARGS=TRUE&amp;VAR:ID1=44993410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qtrly_source_window.fat&amp;display_string=Audit&amp;DYN_ARGS=TRUE&amp;VAR:ID1=44993410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2__FDSAUDITLINK__" localSheetId="1" hidden="1">{"fdsup://IBCentral/FAT Viewer?action=UPDATE&amp;creator=factset&amp;DOC_NAME=fat:reuters_qtrly_source_window.fat&amp;display_string=Audit&amp;DYN_ARGS=TRUE&amp;VAR:ID1=58155Q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qtrly_source_window.fat&amp;display_string=Audit&amp;DYN_ARGS=TRUE&amp;VAR:ID1=58155Q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3__FDSAUDITLINK__" localSheetId="1" hidden="1">{"fdsup://directions/FAT Viewer?action=UPDATE&amp;creator=factset&amp;DYN_ARGS=TRUE&amp;DOC_NAME=FAT:FQL_AUDITING_CLIENT_TEMPLATE.FAT&amp;display_string=Audit&amp;VAR:KEY=KHAJIVELMF&amp;VAR:QUERY=UkdGX0VOVFJQUl9WQUxfREFJTFkoOC8wNi8yMDA5LCwsLCwsJ0RJTCcpL0lDX0VTVElNQVRFKEVCSVREQV9FT","lVNRVJBVElPTixNRUFOX0VOVU1FUkFUSU9OLE5UTV9UV0FfRU5VTUVSQVRJT04sLDgvMDYvMjAwOSk=&amp;WINDOW=FIRST_POPUP&amp;HEIGHT=450&amp;WIDTH=450&amp;START_MAXIMIZED=FALSE&amp;VAR:CALENDAR=US&amp;VAR:SYMBOL=NUVA&amp;VAR:INDEX=0"}</definedName>
    <definedName name="_353__FDSAUDITLINK__" hidden="1">{"fdsup://directions/FAT Viewer?action=UPDATE&amp;creator=factset&amp;DYN_ARGS=TRUE&amp;DOC_NAME=FAT:FQL_AUDITING_CLIENT_TEMPLATE.FAT&amp;display_string=Audit&amp;VAR:KEY=KHAJIVELMF&amp;VAR:QUERY=UkdGX0VOVFJQUl9WQUxfREFJTFkoOC8wNi8yMDA5LCwsLCwsJ0RJTCcpL0lDX0VTVElNQVRFKEVCSVREQV9FT","lVNRVJBVElPTixNRUFOX0VOVU1FUkFUSU9OLE5UTV9UV0FfRU5VTUVSQVRJT04sLDgvMDYvMjAwOSk=&amp;WINDOW=FIRST_POPUP&amp;HEIGHT=450&amp;WIDTH=450&amp;START_MAXIMIZED=FALSE&amp;VAR:CALENDAR=US&amp;VAR:SYMBOL=NUVA&amp;VAR:INDEX=0"}</definedName>
    <definedName name="_354__FDSAUDITLINK__" localSheetId="1" hidden="1">{"fdsup://IBCentral/FAT Viewer?action=UPDATE&amp;creator=factset&amp;DOC_NAME=fat:reuters_qtrly_source_window.fat&amp;display_string=Audit&amp;DYN_ARGS=TRUE&amp;VAR:ID1=74758210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qtrly_source_window.fat&amp;display_string=Audit&amp;DYN_ARGS=TRUE&amp;VAR:ID1=74758210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5__FDSAUDITLINK__" localSheetId="1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6__FDSAUDITLINK__" localSheetId="1" hidden="1">{"fdsup://IBCentral/FAT Viewer?action=UPDATE&amp;creator=factset&amp;DOC_NAME=fat:reuters_qtrly_source_window.fat&amp;display_string=Audit&amp;DYN_ARGS=TRUE&amp;VAR:ID1=G1151C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qtrly_source_window.fat&amp;display_string=Audit&amp;DYN_ARGS=TRUE&amp;VAR:ID1=G1151C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7__FDSAUDITLINK__" localSheetId="1" hidden="1">{"fdsup://IBCentral/FAT Viewer?action=UPDATE&amp;creator=factset&amp;DOC_NAME=fat:reuters_qtrly_source_window.fat&amp;display_string=Audit&amp;DYN_ARGS=TRUE&amp;VAR:ID1=88355610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qtrly_source_window.fat&amp;display_string=Audit&amp;DYN_ARGS=TRUE&amp;VAR:ID1=88355610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8__FDSAUDITLINK__" localSheetId="1" hidden="1">{"fdsup://IBCentral/FAT Viewer?action=UPDATE&amp;creator=factset&amp;DOC_NAME=fat:reuters_qtrly_source_window.fat&amp;display_string=Audit&amp;DYN_ARGS=TRUE&amp;VAR:ID1=88355610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qtrly_source_window.fat&amp;display_string=Audit&amp;DYN_ARGS=TRUE&amp;VAR:ID1=88355610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9__FDSAUDITLINK__" localSheetId="1" hidden="1">{"fdsup://IBCentral/FAT Viewer?action=UPDATE&amp;creator=factset&amp;DOC_NAME=fat:reuters_qtrly_source_window.fat&amp;display_string=Audit&amp;DYN_ARGS=TRUE&amp;VAR:ID1=88355610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qtrly_source_window.fat&amp;display_string=Audit&amp;DYN_ARGS=TRUE&amp;VAR:ID1=88355610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__FDSAUDITLINK__" localSheetId="1" hidden="1">{"fdsup://IBCentral/FAT Viewer?action=UPDATE&amp;creator=factset&amp;DOC_NAME=fat:reuters_qtrly_source_window.fat&amp;display_string=Audit&amp;DYN_ARGS=TRUE&amp;VAR:ID1=92532F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__FDSAUDITLINK__" hidden="1">{"fdsup://IBCentral/FAT Viewer?action=UPDATE&amp;creator=factset&amp;DOC_NAME=fat:reuters_qtrly_source_window.fat&amp;display_string=Audit&amp;DYN_ARGS=TRUE&amp;VAR:ID1=92532F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0__FDSAUDITLINK__" localSheetId="1" hidden="1">{"fdsup://IBCentral/FAT Viewer?action=UPDATE&amp;creator=factset&amp;DOC_NAME=fat:reuters_qtrly_source_window.fat&amp;display_string=Audit&amp;DYN_ARGS=TRUE&amp;VAR:ID1=88355610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qtrly_source_window.fat&amp;display_string=Audit&amp;DYN_ARGS=TRUE&amp;VAR:ID1=88355610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1__FDSAUDITLINK__" localSheetId="1" hidden="1">{"fdsup://directions/FAT Viewer?action=UPDATE&amp;creator=factset&amp;DYN_ARGS=TRUE&amp;DOC_NAME=FAT:FQL_AUDITING_CLIENT_TEMPLATE.FAT&amp;display_string=Audit&amp;VAR:KEY=KLSPALOZKB&amp;VAR:QUERY=UkdGX0VOVFJQUl9WQUxfREFJTFkoNy8yNy8yMDA5LCwsLCwsJ0RJTCcpL0lDX0VTVElNQVRFKEVCSVREQV9FT","lVNRVJBVElPTixNRUFOX0VOVU1FUkFUSU9OLE5UTV9UV0FfRU5VTUVSQVRJT04sLDcvMjcvMjAwOSk=&amp;WINDOW=FIRST_POPUP&amp;HEIGHT=450&amp;WIDTH=450&amp;START_MAXIMIZED=FALSE&amp;VAR:CALENDAR=US&amp;VAR:SYMBOL=NUVA&amp;VAR:INDEX=0"}</definedName>
    <definedName name="_361__FDSAUDITLINK__" hidden="1">{"fdsup://directions/FAT Viewer?action=UPDATE&amp;creator=factset&amp;DYN_ARGS=TRUE&amp;DOC_NAME=FAT:FQL_AUDITING_CLIENT_TEMPLATE.FAT&amp;display_string=Audit&amp;VAR:KEY=KLSPALOZKB&amp;VAR:QUERY=UkdGX0VOVFJQUl9WQUxfREFJTFkoNy8yNy8yMDA5LCwsLCwsJ0RJTCcpL0lDX0VTVElNQVRFKEVCSVREQV9FT","lVNRVJBVElPTixNRUFOX0VOVU1FUkFUSU9OLE5UTV9UV0FfRU5VTUVSQVRJT04sLDcvMjcvMjAwOSk=&amp;WINDOW=FIRST_POPUP&amp;HEIGHT=450&amp;WIDTH=450&amp;START_MAXIMIZED=FALSE&amp;VAR:CALENDAR=US&amp;VAR:SYMBOL=NUVA&amp;VAR:INDEX=0"}</definedName>
    <definedName name="_362__FDSAUDITLINK__" localSheetId="1" hidden="1">{"fdsup://directions/FAT Viewer?action=UPDATE&amp;creator=factset&amp;DYN_ARGS=TRUE&amp;DOC_NAME=FAT:FQL_AUDITING_CLIENT_TEMPLATE.FAT&amp;display_string=Audit&amp;VAR:KEY=WLQTQTWXAT&amp;VAR:QUERY=UkdGX0VOVFJQUl9WQUxfREFJTFkoNy8yNC8yMDA5LCwsLCwsJ0RJTCcpL0lDX0VTVElNQVRFKEVCSVREQV9FT","lVNRVJBVElPTixNRUFOX0VOVU1FUkFUSU9OLE5UTV9UV0FfRU5VTUVSQVRJT04sLDcvMjQvMjAwOSk=&amp;WINDOW=FIRST_POPUP&amp;HEIGHT=450&amp;WIDTH=450&amp;START_MAXIMIZED=FALSE&amp;VAR:CALENDAR=US&amp;VAR:SYMBOL=NUVA&amp;VAR:INDEX=0"}</definedName>
    <definedName name="_362__FDSAUDITLINK__" hidden="1">{"fdsup://directions/FAT Viewer?action=UPDATE&amp;creator=factset&amp;DYN_ARGS=TRUE&amp;DOC_NAME=FAT:FQL_AUDITING_CLIENT_TEMPLATE.FAT&amp;display_string=Audit&amp;VAR:KEY=WLQTQTWXAT&amp;VAR:QUERY=UkdGX0VOVFJQUl9WQUxfREFJTFkoNy8yNC8yMDA5LCwsLCwsJ0RJTCcpL0lDX0VTVElNQVRFKEVCSVREQV9FT","lVNRVJBVElPTixNRUFOX0VOVU1FUkFUSU9OLE5UTV9UV0FfRU5VTUVSQVRJT04sLDcvMjQvMjAwOSk=&amp;WINDOW=FIRST_POPUP&amp;HEIGHT=450&amp;WIDTH=450&amp;START_MAXIMIZED=FALSE&amp;VAR:CALENDAR=US&amp;VAR:SYMBOL=NUVA&amp;VAR:INDEX=0"}</definedName>
    <definedName name="_363__FDSAUDITLINK__" localSheetId="1" hidden="1">{"fdsup://directions/FAT Viewer?action=UPDATE&amp;creator=factset&amp;DYN_ARGS=TRUE&amp;DOC_NAME=FAT:FQL_AUDITING_CLIENT_TEMPLATE.FAT&amp;display_string=Audit&amp;VAR:KEY=MLQLYDIXGN&amp;VAR:QUERY=UkdGX1BGRF9TVEsoUVRSLDAsLCwsVVNELCxOT0FVRElUKQ==&amp;WINDOW=FIRST_POPUP&amp;HEIGHT=450&amp;WIDTH=","450&amp;START_MAXIMIZED=FALSE&amp;VAR:CALENDAR=LOCAL&amp;VAR:SYMBOL=ENSG&amp;VAR:INDEX=0"}</definedName>
    <definedName name="_363__FDSAUDITLINK__" hidden="1">{"fdsup://directions/FAT Viewer?action=UPDATE&amp;creator=factset&amp;DYN_ARGS=TRUE&amp;DOC_NAME=FAT:FQL_AUDITING_CLIENT_TEMPLATE.FAT&amp;display_string=Audit&amp;VAR:KEY=MLQLYDIXGN&amp;VAR:QUERY=UkdGX1BGRF9TVEsoUVRSLDAsLCwsVVNELCxOT0FVRElUKQ==&amp;WINDOW=FIRST_POPUP&amp;HEIGHT=450&amp;WIDTH=","450&amp;START_MAXIMIZED=FALSE&amp;VAR:CALENDAR=LOCAL&amp;VAR:SYMBOL=ENSG&amp;VAR:INDEX=0"}</definedName>
    <definedName name="_364__FDSAUDITLINK__" localSheetId="1" hidden="1">{"fdsup://directions/FAT Viewer?action=UPDATE&amp;creator=factset&amp;DYN_ARGS=TRUE&amp;DOC_NAME=FAT:FQL_AUDITING_CLIENT_TEMPLATE.FAT&amp;display_string=Audit&amp;VAR:KEY=AJETCJMBYB&amp;VAR:QUERY=UkdGX0VOVFJQUl9WQUxfREFJTFkoNy8yMi8yMDA5LCwsLCwsJ0RJTCcpL0lDX0VTVElNQVRFKEVCSVREQV9FT","lVNRVJBVElPTixNRUFOX0VOVU1FUkFUSU9OLE5UTV9UV0FfRU5VTUVSQVRJT04sLDcvMjIvMjAwOSk=&amp;WINDOW=FIRST_POPUP&amp;HEIGHT=450&amp;WIDTH=450&amp;START_MAXIMIZED=FALSE&amp;VAR:CALENDAR=US&amp;VAR:SYMBOL=NUVA&amp;VAR:INDEX=0"}</definedName>
    <definedName name="_364__FDSAUDITLINK__" hidden="1">{"fdsup://directions/FAT Viewer?action=UPDATE&amp;creator=factset&amp;DYN_ARGS=TRUE&amp;DOC_NAME=FAT:FQL_AUDITING_CLIENT_TEMPLATE.FAT&amp;display_string=Audit&amp;VAR:KEY=AJETCJMBYB&amp;VAR:QUERY=UkdGX0VOVFJQUl9WQUxfREFJTFkoNy8yMi8yMDA5LCwsLCwsJ0RJTCcpL0lDX0VTVElNQVRFKEVCSVREQV9FT","lVNRVJBVElPTixNRUFOX0VOVU1FUkFUSU9OLE5UTV9UV0FfRU5VTUVSQVRJT04sLDcvMjIvMjAwOSk=&amp;WINDOW=FIRST_POPUP&amp;HEIGHT=450&amp;WIDTH=450&amp;START_MAXIMIZED=FALSE&amp;VAR:CALENDAR=US&amp;VAR:SYMBOL=NUVA&amp;VAR:INDEX=0"}</definedName>
    <definedName name="_365__FDSAUDITLINK__" localSheetId="1" hidden="1">{"fdsup://directions/FAT Viewer?action=UPDATE&amp;creator=factset&amp;DYN_ARGS=TRUE&amp;DOC_NAME=FAT:FQL_AUDITING_CLIENT_TEMPLATE.FAT&amp;display_string=Audit&amp;VAR:KEY=IHUTCJOHCT&amp;VAR:QUERY=UkdGX0VOVFJQUl9WQUxfREFJTFkoNy8yMS8yMDA5LCwsLCwsJ0RJTCcpL0lDX0VTVElNQVRFKEVCSVREQV9FT","lVNRVJBVElPTixNRUFOX0VOVU1FUkFUSU9OLE5UTV9UV0FfRU5VTUVSQVRJT04sLDcvMjEvMjAwOSk=&amp;WINDOW=FIRST_POPUP&amp;HEIGHT=450&amp;WIDTH=450&amp;START_MAXIMIZED=FALSE&amp;VAR:CALENDAR=US&amp;VAR:SYMBOL=NUVA&amp;VAR:INDEX=0"}</definedName>
    <definedName name="_365__FDSAUDITLINK__" hidden="1">{"fdsup://directions/FAT Viewer?action=UPDATE&amp;creator=factset&amp;DYN_ARGS=TRUE&amp;DOC_NAME=FAT:FQL_AUDITING_CLIENT_TEMPLATE.FAT&amp;display_string=Audit&amp;VAR:KEY=IHUTCJOHCT&amp;VAR:QUERY=UkdGX0VOVFJQUl9WQUxfREFJTFkoNy8yMS8yMDA5LCwsLCwsJ0RJTCcpL0lDX0VTVElNQVRFKEVCSVREQV9FT","lVNRVJBVElPTixNRUFOX0VOVU1FUkFUSU9OLE5UTV9UV0FfRU5VTUVSQVRJT04sLDcvMjEvMjAwOSk=&amp;WINDOW=FIRST_POPUP&amp;HEIGHT=450&amp;WIDTH=450&amp;START_MAXIMIZED=FALSE&amp;VAR:CALENDAR=US&amp;VAR:SYMBOL=NUVA&amp;VAR:INDEX=0"}</definedName>
    <definedName name="_366__FDSAUDITLINK__" localSheetId="1" hidden="1">{"fdsup://IBCentral/FAT Viewer?action=UPDATE&amp;creator=factset&amp;DOC_NAME=fat:reuters_qtrly_source_window.fat&amp;display_string=Audit&amp;DYN_ARGS=TRUE&amp;VAR:ID1=15678210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6__FDSAUDITLINK__" hidden="1">{"fdsup://IBCentral/FAT Viewer?action=UPDATE&amp;creator=factset&amp;DOC_NAME=fat:reuters_qtrly_source_window.fat&amp;display_string=Audit&amp;DYN_ARGS=TRUE&amp;VAR:ID1=15678210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7__FDSAUDITLINK__" localSheetId="1" hidden="1">{"fdsup://IBCentral/FAT Viewer?action=UPDATE&amp;creator=factset&amp;DOC_NAME=fat:reuters_qtrly_source_window.fat&amp;display_string=Audit&amp;DYN_ARGS=TRUE&amp;VAR:ID1=15678210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7__FDSAUDITLINK__" hidden="1">{"fdsup://IBCentral/FAT Viewer?action=UPDATE&amp;creator=factset&amp;DOC_NAME=fat:reuters_qtrly_source_window.fat&amp;display_string=Audit&amp;DYN_ARGS=TRUE&amp;VAR:ID1=15678210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8__FDSAUDITLINK__" localSheetId="1" hidden="1">{"fdsup://IBCentral/FAT Viewer?action=UPDATE&amp;creator=factset&amp;DOC_NAME=fat:reuters_qtrly_source_window.fat&amp;display_string=Audit&amp;DYN_ARGS=TRUE&amp;VAR:ID1=15678210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8__FDSAUDITLINK__" hidden="1">{"fdsup://IBCentral/FAT Viewer?action=UPDATE&amp;creator=factset&amp;DOC_NAME=fat:reuters_qtrly_source_window.fat&amp;display_string=Audit&amp;DYN_ARGS=TRUE&amp;VAR:ID1=15678210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9__FDSAUDITLINK__" localSheetId="1" hidden="1">{"fdsup://IBCentral/FAT Viewer?action=UPDATE&amp;creator=factset&amp;DOC_NAME=fat:reuters_qtrly_source_window.fat&amp;display_string=Audit&amp;DYN_ARGS=TRUE&amp;VAR:ID1=15678210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qtrly_source_window.fat&amp;display_string=Audit&amp;DYN_ARGS=TRUE&amp;VAR:ID1=15678210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__FDSAUDITLINK__" localSheetId="1" hidden="1">{"fdsup://IBCentral/FAT Viewer?action=UPDATE&amp;creator=factset&amp;DOC_NAME=fat:reuters_qtrly_source_window.fat&amp;display_string=Audit&amp;DYN_ARGS=TRUE&amp;VAR:ID1=92532F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__FDSAUDITLINK__" hidden="1">{"fdsup://IBCentral/FAT Viewer?action=UPDATE&amp;creator=factset&amp;DOC_NAME=fat:reuters_qtrly_source_window.fat&amp;display_string=Audit&amp;DYN_ARGS=TRUE&amp;VAR:ID1=92532F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0__FDSAUDITLINK__" localSheetId="1" hidden="1">{"fdsup://IBCentral/FAT Viewer?action=UPDATE&amp;creator=factset&amp;DOC_NAME=fat:reuters_qtrly_source_window.fat&amp;display_string=Audit&amp;DYN_ARGS=TRUE&amp;VAR:ID1=40425J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0__FDSAUDITLINK__" hidden="1">{"fdsup://IBCentral/FAT Viewer?action=UPDATE&amp;creator=factset&amp;DOC_NAME=fat:reuters_qtrly_source_window.fat&amp;display_string=Audit&amp;DYN_ARGS=TRUE&amp;VAR:ID1=40425J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1__FDSAUDITLINK__" localSheetId="1" hidden="1">{"fdsup://IBCentral/FAT Viewer?action=UPDATE&amp;creator=factset&amp;DOC_NAME=fat:reuters_qtrly_source_window.fat&amp;display_string=Audit&amp;DYN_ARGS=TRUE&amp;VAR:ID1=44993410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1__FDSAUDITLINK__" hidden="1">{"fdsup://IBCentral/FAT Viewer?action=UPDATE&amp;creator=factset&amp;DOC_NAME=fat:reuters_qtrly_source_window.fat&amp;display_string=Audit&amp;DYN_ARGS=TRUE&amp;VAR:ID1=44993410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2__FDSAUDITLINK__" localSheetId="1" hidden="1">{"fdsup://IBCentral/FAT Viewer?action=UPDATE&amp;creator=factset&amp;DOC_NAME=fat:reuters_qtrly_source_window.fat&amp;display_string=Audit&amp;DYN_ARGS=TRUE&amp;VAR:ID1=50540R40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2__FDSAUDITLINK__" hidden="1">{"fdsup://IBCentral/FAT Viewer?action=UPDATE&amp;creator=factset&amp;DOC_NAME=fat:reuters_qtrly_source_window.fat&amp;display_string=Audit&amp;DYN_ARGS=TRUE&amp;VAR:ID1=50540R40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3__FDSAUDITLINK__" localSheetId="1" hidden="1">{"fdsup://IBCentral/FAT Viewer?action=UPDATE&amp;creator=factset&amp;DOC_NAME=fat:reuters_qtrly_source_window.fat&amp;display_string=Audit&amp;DYN_ARGS=TRUE&amp;VAR:ID1=50540R40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qtrly_source_window.fat&amp;display_string=Audit&amp;DYN_ARGS=TRUE&amp;VAR:ID1=50540R40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4__FDSAUDITLINK__" localSheetId="1" hidden="1">{"fdsup://IBCentral/FAT Viewer?action=UPDATE&amp;creator=factset&amp;DOC_NAME=fat:reuters_qtrly_source_window.fat&amp;display_string=Audit&amp;DYN_ARGS=TRUE&amp;VAR:ID1=50540R40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qtrly_source_window.fat&amp;display_string=Audit&amp;DYN_ARGS=TRUE&amp;VAR:ID1=50540R40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5__FDSAUDITLINK__" localSheetId="1" hidden="1">{"fdsup://IBCentral/FAT Viewer?action=UPDATE&amp;creator=factset&amp;DOC_NAME=fat:reuters_qtrly_source_window.fat&amp;display_string=Audit&amp;DYN_ARGS=TRUE&amp;VAR:ID1=50540R40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5__FDSAUDITLINK__" hidden="1">{"fdsup://IBCentral/FAT Viewer?action=UPDATE&amp;creator=factset&amp;DOC_NAME=fat:reuters_qtrly_source_window.fat&amp;display_string=Audit&amp;DYN_ARGS=TRUE&amp;VAR:ID1=50540R40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6__FDSAUDITLINK__" localSheetId="1" hidden="1">{"fdsup://IBCentral/FAT Viewer?action=UPDATE&amp;creator=factset&amp;DOC_NAME=fat:reuters_qtrly_source_window.fat&amp;display_string=Audit&amp;DYN_ARGS=TRUE&amp;VAR:ID1=50540R40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6__FDSAUDITLINK__" hidden="1">{"fdsup://IBCentral/FAT Viewer?action=UPDATE&amp;creator=factset&amp;DOC_NAME=fat:reuters_qtrly_source_window.fat&amp;display_string=Audit&amp;DYN_ARGS=TRUE&amp;VAR:ID1=50540R40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7__FDSAUDITLINK__" localSheetId="1" hidden="1">{"fdsup://IBCentral/FAT Viewer?action=UPDATE&amp;creator=factset&amp;DOC_NAME=fat:reuters_qtrly_source_window.fat&amp;display_string=Audit&amp;DYN_ARGS=TRUE&amp;VAR:ID1=74834L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7__FDSAUDITLINK__" hidden="1">{"fdsup://IBCentral/FAT Viewer?action=UPDATE&amp;creator=factset&amp;DOC_NAME=fat:reuters_qtrly_source_window.fat&amp;display_string=Audit&amp;DYN_ARGS=TRUE&amp;VAR:ID1=74834L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8__FDSAUDITLINK__" localSheetId="1" hidden="1">{"fdsup://IBCentral/FAT Viewer?action=UPDATE&amp;creator=factset&amp;DOC_NAME=fat:reuters_qtrly_source_window.fat&amp;display_string=Audit&amp;DYN_ARGS=TRUE&amp;VAR:ID1=74834L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8__FDSAUDITLINK__" hidden="1">{"fdsup://IBCentral/FAT Viewer?action=UPDATE&amp;creator=factset&amp;DOC_NAME=fat:reuters_qtrly_source_window.fat&amp;display_string=Audit&amp;DYN_ARGS=TRUE&amp;VAR:ID1=74834L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9__FDSAUDITLINK__" localSheetId="1" hidden="1">{"fdsup://IBCentral/FAT Viewer?action=UPDATE&amp;creator=factset&amp;DOC_NAME=fat:reuters_qtrly_source_window.fat&amp;display_string=Audit&amp;DYN_ARGS=TRUE&amp;VAR:ID1=74834L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79__FDSAUDITLINK__" hidden="1">{"fdsup://IBCentral/FAT Viewer?action=UPDATE&amp;creator=factset&amp;DOC_NAME=fat:reuters_qtrly_source_window.fat&amp;display_string=Audit&amp;DYN_ARGS=TRUE&amp;VAR:ID1=74834L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__FDSAUDITLINK__" localSheetId="1" hidden="1">{"fdsup://IBCentral/FAT Viewer?action=UPDATE&amp;creator=factset&amp;DOC_NAME=fat:reuters_qtrly_source_window.fat&amp;display_string=Audit&amp;DYN_ARGS=TRUE&amp;VAR:ID1=91307C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__FDSAUDITLINK__" hidden="1">{"fdsup://IBCentral/FAT Viewer?action=UPDATE&amp;creator=factset&amp;DOC_NAME=fat:reuters_qtrly_source_window.fat&amp;display_string=Audit&amp;DYN_ARGS=TRUE&amp;VAR:ID1=91307C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0__FDSAUDITLINK__" localSheetId="1" hidden="1">{"fdsup://IBCentral/FAT Viewer?action=UPDATE&amp;creator=factset&amp;DOC_NAME=fat:reuters_qtrly_source_window.fat&amp;display_string=Audit&amp;DYN_ARGS=TRUE&amp;VAR:ID1=74834L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0__FDSAUDITLINK__" hidden="1">{"fdsup://IBCentral/FAT Viewer?action=UPDATE&amp;creator=factset&amp;DOC_NAME=fat:reuters_qtrly_source_window.fat&amp;display_string=Audit&amp;DYN_ARGS=TRUE&amp;VAR:ID1=74834L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1__FDSAUDITLINK__" localSheetId="1" hidden="1">{"fdsup://IBCentral/FAT Viewer?action=UPDATE&amp;creator=factset&amp;DOC_NAME=fat:reuters_qtrly_source_window.fat&amp;display_string=Audit&amp;DYN_ARGS=TRUE&amp;VAR:ID1=74834L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1__FDSAUDITLINK__" hidden="1">{"fdsup://IBCentral/FAT Viewer?action=UPDATE&amp;creator=factset&amp;DOC_NAME=fat:reuters_qtrly_source_window.fat&amp;display_string=Audit&amp;DYN_ARGS=TRUE&amp;VAR:ID1=74834L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2__FDSAUDITLINK__" localSheetId="1" hidden="1">{"fdsup://IBCentral/FAT Viewer?action=UPDATE&amp;creator=factset&amp;DOC_NAME=fat:reuters_qtrly_source_window.fat&amp;display_string=Audit&amp;DYN_ARGS=TRUE&amp;VAR:ID1=46126P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2__FDSAUDITLINK__" hidden="1">{"fdsup://IBCentral/FAT Viewer?action=UPDATE&amp;creator=factset&amp;DOC_NAME=fat:reuters_qtrly_source_window.fat&amp;display_string=Audit&amp;DYN_ARGS=TRUE&amp;VAR:ID1=46126P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3__FDSAUDITLINK__" localSheetId="1" hidden="1">{"fdsup://IBCentral/FAT Viewer?action=UPDATE&amp;creator=factset&amp;DOC_NAME=fat:reuters_qtrly_source_window.fat&amp;display_string=Audit&amp;DYN_ARGS=TRUE&amp;VAR:ID1=46126P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3__FDSAUDITLINK__" hidden="1">{"fdsup://IBCentral/FAT Viewer?action=UPDATE&amp;creator=factset&amp;DOC_NAME=fat:reuters_qtrly_source_window.fat&amp;display_string=Audit&amp;DYN_ARGS=TRUE&amp;VAR:ID1=46126P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84__FDSAUDITLINK__" localSheetId="1" hidden="1">{"fdsup://directions/FAT Viewer?action=UPDATE&amp;creator=factset&amp;DYN_ARGS=TRUE&amp;DOC_NAME=FAT:FQL_AUDITING_CLIENT_TEMPLATE.FAT&amp;display_string=Audit&amp;VAR:KEY=EVQBSZUPCP&amp;VAR:QUERY=UkdGX0VOVFJQUl9WQUxfREFJTFkoNi8yMy8yMDA5LCwsLCwsJ0RJTCcpL0lDX0VTVElNQVRFKEVCSVREQV9FT","lVNRVJBVElPTixNRUFOX0VOVU1FUkFUSU9OLE5UTV9UV0FfRU5VTUVSQVRJT04sLDYvMjMvMjAwOSk=&amp;WINDOW=FIRST_POPUP&amp;HEIGHT=450&amp;WIDTH=450&amp;START_MAXIMIZED=FALSE&amp;VAR:CALENDAR=US&amp;VAR:SYMBOL=NUVA&amp;VAR:INDEX=0"}</definedName>
    <definedName name="_384__FDSAUDITLINK__" hidden="1">{"fdsup://directions/FAT Viewer?action=UPDATE&amp;creator=factset&amp;DYN_ARGS=TRUE&amp;DOC_NAME=FAT:FQL_AUDITING_CLIENT_TEMPLATE.FAT&amp;display_string=Audit&amp;VAR:KEY=EVQBSZUPCP&amp;VAR:QUERY=UkdGX0VOVFJQUl9WQUxfREFJTFkoNi8yMy8yMDA5LCwsLCwsJ0RJTCcpL0lDX0VTVElNQVRFKEVCSVREQV9FT","lVNRVJBVElPTixNRUFOX0VOVU1FUkFUSU9OLE5UTV9UV0FfRU5VTUVSQVRJT04sLDYvMjMvMjAwOSk=&amp;WINDOW=FIRST_POPUP&amp;HEIGHT=450&amp;WIDTH=450&amp;START_MAXIMIZED=FALSE&amp;VAR:CALENDAR=US&amp;VAR:SYMBOL=NUVA&amp;VAR:INDEX=0"}</definedName>
    <definedName name="_385__FDSAUDITLINK__" localSheetId="1" hidden="1">{"fdsup://directions/FAT Viewer?action=UPDATE&amp;creator=factset&amp;DYN_ARGS=TRUE&amp;DOC_NAME=FAT:FQL_AUDITING_CLIENT_TEMPLATE.FAT&amp;display_string=Audit&amp;VAR:KEY=ARQVSHSRSR&amp;VAR:QUERY=UkdGX0VOVFJQUl9WQUxfREFJTFkoNi8yMi8yMDA5LCwsLCwsJ0RJTCcpL0lDX0VTVElNQVRFKEVCSVREQV9FT","lVNRVJBVElPTixNRUFOX0VOVU1FUkFUSU9OLE5UTV9UV0FfRU5VTUVSQVRJT04sLDYvMjIvMjAwOSk=&amp;WINDOW=FIRST_POPUP&amp;HEIGHT=450&amp;WIDTH=450&amp;START_MAXIMIZED=FALSE&amp;VAR:CALENDAR=US&amp;VAR:SYMBOL=NUVA&amp;VAR:INDEX=0"}</definedName>
    <definedName name="_385__FDSAUDITLINK__" hidden="1">{"fdsup://directions/FAT Viewer?action=UPDATE&amp;creator=factset&amp;DYN_ARGS=TRUE&amp;DOC_NAME=FAT:FQL_AUDITING_CLIENT_TEMPLATE.FAT&amp;display_string=Audit&amp;VAR:KEY=ARQVSHSRSR&amp;VAR:QUERY=UkdGX0VOVFJQUl9WQUxfREFJTFkoNi8yMi8yMDA5LCwsLCwsJ0RJTCcpL0lDX0VTVElNQVRFKEVCSVREQV9FT","lVNRVJBVElPTixNRUFOX0VOVU1FUkFUSU9OLE5UTV9UV0FfRU5VTUVSQVRJT04sLDYvMjIvMjAwOSk=&amp;WINDOW=FIRST_POPUP&amp;HEIGHT=450&amp;WIDTH=450&amp;START_MAXIMIZED=FALSE&amp;VAR:CALENDAR=US&amp;VAR:SYMBOL=NUVA&amp;VAR:INDEX=0"}</definedName>
    <definedName name="_386__FDSAUDITLINK__" localSheetId="1" hidden="1">{"fdsup://directions/FAT Viewer?action=UPDATE&amp;creator=factset&amp;DYN_ARGS=TRUE&amp;DOC_NAME=FAT:FQL_AUDITING_CLIENT_TEMPLATE.FAT&amp;display_string=Audit&amp;VAR:KEY=KPYFMDAVYX&amp;VAR:QUERY=UkdGX0VOVFJQUl9WQUxfREFJTFkoNi8xOS8yMDA5LCwsLCwsJ0RJTCcpL0lDX0VTVElNQVRFKEVCSVREQV9FT","lVNRVJBVElPTixNRUFOX0VOVU1FUkFUSU9OLE5UTV9UV0FfRU5VTUVSQVRJT04sLDYvMTkvMjAwOSk=&amp;WINDOW=FIRST_POPUP&amp;HEIGHT=450&amp;WIDTH=450&amp;START_MAXIMIZED=FALSE&amp;VAR:CALENDAR=US&amp;VAR:SYMBOL=NUVA&amp;VAR:INDEX=0"}</definedName>
    <definedName name="_386__FDSAUDITLINK__" hidden="1">{"fdsup://directions/FAT Viewer?action=UPDATE&amp;creator=factset&amp;DYN_ARGS=TRUE&amp;DOC_NAME=FAT:FQL_AUDITING_CLIENT_TEMPLATE.FAT&amp;display_string=Audit&amp;VAR:KEY=KPYFMDAVYX&amp;VAR:QUERY=UkdGX0VOVFJQUl9WQUxfREFJTFkoNi8xOS8yMDA5LCwsLCwsJ0RJTCcpL0lDX0VTVElNQVRFKEVCSVREQV9FT","lVNRVJBVElPTixNRUFOX0VOVU1FUkFUSU9OLE5UTV9UV0FfRU5VTUVSQVRJT04sLDYvMTkvMjAwOSk=&amp;WINDOW=FIRST_POPUP&amp;HEIGHT=450&amp;WIDTH=450&amp;START_MAXIMIZED=FALSE&amp;VAR:CALENDAR=US&amp;VAR:SYMBOL=NUVA&amp;VAR:INDEX=0"}</definedName>
    <definedName name="_387__FDSAUDITLINK__" localSheetId="1" hidden="1">{"fdsup://directions/FAT Viewer?action=UPDATE&amp;creator=factset&amp;DYN_ARGS=TRUE&amp;DOC_NAME=FAT:FQL_AUDITING_CLIENT_TEMPLATE.FAT&amp;display_string=Audit&amp;VAR:KEY=ITUDUHABOH&amp;VAR:QUERY=UkdGX0VOVFJQUl9WQUxfREFJTFkoNi8xOC8yMDA5LCwsLCwsJ0RJTCcpL0lDX0VTVElNQVRFKEVCSVREQV9FT","lVNRVJBVElPTixNRUFOX0VOVU1FUkFUSU9OLE5UTV9UV0FfRU5VTUVSQVRJT04sLDYvMTgvMjAwOSk=&amp;WINDOW=FIRST_POPUP&amp;HEIGHT=450&amp;WIDTH=450&amp;START_MAXIMIZED=FALSE&amp;VAR:CALENDAR=US&amp;VAR:SYMBOL=NUVA&amp;VAR:INDEX=0"}</definedName>
    <definedName name="_387__FDSAUDITLINK__" hidden="1">{"fdsup://directions/FAT Viewer?action=UPDATE&amp;creator=factset&amp;DYN_ARGS=TRUE&amp;DOC_NAME=FAT:FQL_AUDITING_CLIENT_TEMPLATE.FAT&amp;display_string=Audit&amp;VAR:KEY=ITUDUHABOH&amp;VAR:QUERY=UkdGX0VOVFJQUl9WQUxfREFJTFkoNi8xOC8yMDA5LCwsLCwsJ0RJTCcpL0lDX0VTVElNQVRFKEVCSVREQV9FT","lVNRVJBVElPTixNRUFOX0VOVU1FUkFUSU9OLE5UTV9UV0FfRU5VTUVSQVRJT04sLDYvMTgvMjAwOSk=&amp;WINDOW=FIRST_POPUP&amp;HEIGHT=450&amp;WIDTH=450&amp;START_MAXIMIZED=FALSE&amp;VAR:CALENDAR=US&amp;VAR:SYMBOL=NUVA&amp;VAR:INDEX=0"}</definedName>
    <definedName name="_388__FDSAUDITLINK__" localSheetId="1" hidden="1">{"fdsup://directions/FAT Viewer?action=UPDATE&amp;creator=factset&amp;DYN_ARGS=TRUE&amp;DOC_NAME=FAT:FQL_AUDITING_CLIENT_TEMPLATE.FAT&amp;display_string=Audit&amp;VAR:KEY=IFCJSRIZMJ&amp;VAR:QUERY=UkdGX0VOVFJQUl9WQUxfREFJTFkoNi8xNy8yMDA5LCwsLCwsJ0RJTCcpL0lDX0VTVElNQVRFKEVCSVREQV9FT","lVNRVJBVElPTixNRUFOX0VOVU1FUkFUSU9OLE5UTV9UV0FfRU5VTUVSQVRJT04sLDYvMTcvMjAwOSk=&amp;WINDOW=FIRST_POPUP&amp;HEIGHT=450&amp;WIDTH=450&amp;START_MAXIMIZED=FALSE&amp;VAR:CALENDAR=US&amp;VAR:SYMBOL=NUVA&amp;VAR:INDEX=0"}</definedName>
    <definedName name="_388__FDSAUDITLINK__" hidden="1">{"fdsup://directions/FAT Viewer?action=UPDATE&amp;creator=factset&amp;DYN_ARGS=TRUE&amp;DOC_NAME=FAT:FQL_AUDITING_CLIENT_TEMPLATE.FAT&amp;display_string=Audit&amp;VAR:KEY=IFCJSRIZMJ&amp;VAR:QUERY=UkdGX0VOVFJQUl9WQUxfREFJTFkoNi8xNy8yMDA5LCwsLCwsJ0RJTCcpL0lDX0VTVElNQVRFKEVCSVREQV9FT","lVNRVJBVElPTixNRUFOX0VOVU1FUkFUSU9OLE5UTV9UV0FfRU5VTUVSQVRJT04sLDYvMTcvMjAwOSk=&amp;WINDOW=FIRST_POPUP&amp;HEIGHT=450&amp;WIDTH=450&amp;START_MAXIMIZED=FALSE&amp;VAR:CALENDAR=US&amp;VAR:SYMBOL=NUVA&amp;VAR:INDEX=0"}</definedName>
    <definedName name="_389__FDSAUDITLINK__" localSheetId="1" hidden="1">{"fdsup://directions/FAT Viewer?action=UPDATE&amp;creator=factset&amp;DYN_ARGS=TRUE&amp;DOC_NAME=FAT:FQL_AUDITING_CLIENT_TEMPLATE.FAT&amp;display_string=Audit&amp;VAR:KEY=GFKNILINER&amp;VAR:QUERY=UkdGX0VOVFJQUl9WQUxfREFJTFkoNi8xNi8yMDA5LCwsLCwsJ0RJTCcpL0lDX0VTVElNQVRFKEVCSVREQV9FT","lVNRVJBVElPTixNRUFOX0VOVU1FUkFUSU9OLE5UTV9UV0FfRU5VTUVSQVRJT04sLDYvMTYvMjAwOSk=&amp;WINDOW=FIRST_POPUP&amp;HEIGHT=450&amp;WIDTH=450&amp;START_MAXIMIZED=FALSE&amp;VAR:CALENDAR=US&amp;VAR:SYMBOL=NUVA&amp;VAR:INDEX=0"}</definedName>
    <definedName name="_389__FDSAUDITLINK__" hidden="1">{"fdsup://directions/FAT Viewer?action=UPDATE&amp;creator=factset&amp;DYN_ARGS=TRUE&amp;DOC_NAME=FAT:FQL_AUDITING_CLIENT_TEMPLATE.FAT&amp;display_string=Audit&amp;VAR:KEY=GFKNILINER&amp;VAR:QUERY=UkdGX0VOVFJQUl9WQUxfREFJTFkoNi8xNi8yMDA5LCwsLCwsJ0RJTCcpL0lDX0VTVElNQVRFKEVCSVREQV9FT","lVNRVJBVElPTixNRUFOX0VOVU1FUkFUSU9OLE5UTV9UV0FfRU5VTUVSQVRJT04sLDYvMTYvMjAwOSk=&amp;WINDOW=FIRST_POPUP&amp;HEIGHT=450&amp;WIDTH=450&amp;START_MAXIMIZED=FALSE&amp;VAR:CALENDAR=US&amp;VAR:SYMBOL=NUVA&amp;VAR:INDEX=0"}</definedName>
    <definedName name="_39__FDSAUDITLINK__" localSheetId="1" hidden="1">{"fdsup://IBCentral/FAT Viewer?action=UPDATE&amp;creator=factset&amp;DOC_NAME=fat:reuters_qtrly_source_window.fat&amp;display_string=Audit&amp;DYN_ARGS=TRUE&amp;VAR:ID1=91307C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__FDSAUDITLINK__" hidden="1">{"fdsup://IBCentral/FAT Viewer?action=UPDATE&amp;creator=factset&amp;DOC_NAME=fat:reuters_qtrly_source_window.fat&amp;display_string=Audit&amp;DYN_ARGS=TRUE&amp;VAR:ID1=91307C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390__FDSAUDITLINK__" localSheetId="1" hidden="1">{"fdsup://directions/FAT Viewer?action=UPDATE&amp;creator=factset&amp;DYN_ARGS=TRUE&amp;DOC_NAME=FAT:FQL_AUDITING_CLIENT_TEMPLATE.FAT&amp;display_string=Audit&amp;VAR:KEY=GLMFARMRCV&amp;VAR:QUERY=UkdGX0VOVFJQUl9WQUxfREFJTFkoNi8xNS8yMDA5LCwsLCwsJ0RJTCcpL0lDX0VTVElNQVRFKEVCSVREQV9FT","lVNRVJBVElPTixNRUFOX0VOVU1FUkFUSU9OLE5UTV9UV0FfRU5VTUVSQVRJT04sLDYvMTUvMjAwOSk=&amp;WINDOW=FIRST_POPUP&amp;HEIGHT=450&amp;WIDTH=450&amp;START_MAXIMIZED=FALSE&amp;VAR:CALENDAR=US&amp;VAR:SYMBOL=NUVA&amp;VAR:INDEX=0"}</definedName>
    <definedName name="_390__FDSAUDITLINK__" hidden="1">{"fdsup://directions/FAT Viewer?action=UPDATE&amp;creator=factset&amp;DYN_ARGS=TRUE&amp;DOC_NAME=FAT:FQL_AUDITING_CLIENT_TEMPLATE.FAT&amp;display_string=Audit&amp;VAR:KEY=GLMFARMRCV&amp;VAR:QUERY=UkdGX0VOVFJQUl9WQUxfREFJTFkoNi8xNS8yMDA5LCwsLCwsJ0RJTCcpL0lDX0VTVElNQVRFKEVCSVREQV9FT","lVNRVJBVElPTixNRUFOX0VOVU1FUkFUSU9OLE5UTV9UV0FfRU5VTUVSQVRJT04sLDYvMTUvMjAwOSk=&amp;WINDOW=FIRST_POPUP&amp;HEIGHT=450&amp;WIDTH=450&amp;START_MAXIMIZED=FALSE&amp;VAR:CALENDAR=US&amp;VAR:SYMBOL=NUVA&amp;VAR:INDEX=0"}</definedName>
    <definedName name="_391__FDSAUDITLINK__" localSheetId="1" hidden="1">{"fdsup://directions/FAT Viewer?action=UPDATE&amp;creator=factset&amp;DYN_ARGS=TRUE&amp;DOC_NAME=FAT:FQL_AUDITING_CLIENT_TEMPLATE.FAT&amp;display_string=Audit&amp;VAR:KEY=UDGVQVGDMD&amp;VAR:QUERY=UkdGX0VOVFJQUl9WQUxfREFJTFkoNi8xMi8yMDA5LCwsLCwsJ0RJTCcpL0lDX0VTVElNQVRFKEVCSVREQV9FT","lVNRVJBVElPTixNRUFOX0VOVU1FUkFUSU9OLE5UTV9UV0FfRU5VTUVSQVRJT04sLDYvMTIvMjAwOSk=&amp;WINDOW=FIRST_POPUP&amp;HEIGHT=450&amp;WIDTH=450&amp;START_MAXIMIZED=FALSE&amp;VAR:CALENDAR=US&amp;VAR:SYMBOL=NUVA&amp;VAR:INDEX=0"}</definedName>
    <definedName name="_391__FDSAUDITLINK__" hidden="1">{"fdsup://directions/FAT Viewer?action=UPDATE&amp;creator=factset&amp;DYN_ARGS=TRUE&amp;DOC_NAME=FAT:FQL_AUDITING_CLIENT_TEMPLATE.FAT&amp;display_string=Audit&amp;VAR:KEY=UDGVQVGDMD&amp;VAR:QUERY=UkdGX0VOVFJQUl9WQUxfREFJTFkoNi8xMi8yMDA5LCwsLCwsJ0RJTCcpL0lDX0VTVElNQVRFKEVCSVREQV9FT","lVNRVJBVElPTixNRUFOX0VOVU1FUkFUSU9OLE5UTV9UV0FfRU5VTUVSQVRJT04sLDYvMTIvMjAwOSk=&amp;WINDOW=FIRST_POPUP&amp;HEIGHT=450&amp;WIDTH=450&amp;START_MAXIMIZED=FALSE&amp;VAR:CALENDAR=US&amp;VAR:SYMBOL=NUVA&amp;VAR:INDEX=0"}</definedName>
    <definedName name="_392__FDSAUDITLINK__" localSheetId="1" hidden="1">{"fdsup://directions/FAT Viewer?action=UPDATE&amp;creator=factset&amp;DYN_ARGS=TRUE&amp;DOC_NAME=FAT:FQL_AUDITING_CLIENT_TEMPLATE.FAT&amp;display_string=Audit&amp;VAR:KEY=ABMXARCPUV&amp;VAR:QUERY=UkdGX0VOVFJQUl9WQUxfREFJTFkoNi8xMS8yMDA5LCwsLCwsJ0RJTCcpL0lDX0VTVElNQVRFKEVCSVREQV9FT","lVNRVJBVElPTixNRUFOX0VOVU1FUkFUSU9OLE5UTV9UV0FfRU5VTUVSQVRJT04sLDYvMTEvMjAwOSk=&amp;WINDOW=FIRST_POPUP&amp;HEIGHT=450&amp;WIDTH=450&amp;START_MAXIMIZED=FALSE&amp;VAR:CALENDAR=US&amp;VAR:SYMBOL=NUVA&amp;VAR:INDEX=0"}</definedName>
    <definedName name="_392__FDSAUDITLINK__" hidden="1">{"fdsup://directions/FAT Viewer?action=UPDATE&amp;creator=factset&amp;DYN_ARGS=TRUE&amp;DOC_NAME=FAT:FQL_AUDITING_CLIENT_TEMPLATE.FAT&amp;display_string=Audit&amp;VAR:KEY=ABMXARCPUV&amp;VAR:QUERY=UkdGX0VOVFJQUl9WQUxfREFJTFkoNi8xMS8yMDA5LCwsLCwsJ0RJTCcpL0lDX0VTVElNQVRFKEVCSVREQV9FT","lVNRVJBVElPTixNRUFOX0VOVU1FUkFUSU9OLE5UTV9UV0FfRU5VTUVSQVRJT04sLDYvMTEvMjAwOSk=&amp;WINDOW=FIRST_POPUP&amp;HEIGHT=450&amp;WIDTH=450&amp;START_MAXIMIZED=FALSE&amp;VAR:CALENDAR=US&amp;VAR:SYMBOL=NUVA&amp;VAR:INDEX=0"}</definedName>
    <definedName name="_393__FDSAUDITLINK__" localSheetId="1" hidden="1">{"fdsup://directions/FAT Viewer?action=UPDATE&amp;creator=factset&amp;DYN_ARGS=TRUE&amp;DOC_NAME=FAT:FQL_AUDITING_CLIENT_TEMPLATE.FAT&amp;display_string=Audit&amp;VAR:KEY=KFCJMDGBKP&amp;VAR:QUERY=UkdGX0VOVFJQUl9WQUxfREFJTFkoNi8xMC8yMDA5LCwsLCwsJ0RJTCcpL0lDX0VTVElNQVRFKEVCSVREQV9FT","lVNRVJBVElPTixNRUFOX0VOVU1FUkFUSU9OLE5UTV9UV0FfRU5VTUVSQVRJT04sLDYvMTAvMjAwOSk=&amp;WINDOW=FIRST_POPUP&amp;HEIGHT=450&amp;WIDTH=450&amp;START_MAXIMIZED=FALSE&amp;VAR:CALENDAR=US&amp;VAR:SYMBOL=NUVA&amp;VAR:INDEX=0"}</definedName>
    <definedName name="_393__FDSAUDITLINK__" hidden="1">{"fdsup://directions/FAT Viewer?action=UPDATE&amp;creator=factset&amp;DYN_ARGS=TRUE&amp;DOC_NAME=FAT:FQL_AUDITING_CLIENT_TEMPLATE.FAT&amp;display_string=Audit&amp;VAR:KEY=KFCJMDGBKP&amp;VAR:QUERY=UkdGX0VOVFJQUl9WQUxfREFJTFkoNi8xMC8yMDA5LCwsLCwsJ0RJTCcpL0lDX0VTVElNQVRFKEVCSVREQV9FT","lVNRVJBVElPTixNRUFOX0VOVU1FUkFUSU9OLE5UTV9UV0FfRU5VTUVSQVRJT04sLDYvMTAvMjAwOSk=&amp;WINDOW=FIRST_POPUP&amp;HEIGHT=450&amp;WIDTH=450&amp;START_MAXIMIZED=FALSE&amp;VAR:CALENDAR=US&amp;VAR:SYMBOL=NUVA&amp;VAR:INDEX=0"}</definedName>
    <definedName name="_394__FDSAUDITLINK__" localSheetId="1" hidden="1">{"fdsup://directions/FAT Viewer?action=UPDATE&amp;creator=factset&amp;DYN_ARGS=TRUE&amp;DOC_NAME=FAT:FQL_AUDITING_CLIENT_TEMPLATE.FAT&amp;display_string=Audit&amp;VAR:KEY=STKLCXUTUR&amp;VAR:QUERY=UkdGX0VOVFJQUl9WQUxfREFJTFkoNi8wOS8yMDA5LCwsLCwsJ0RJTCcpL0lDX0VTVElNQVRFKEVCSVREQV9FT","lVNRVJBVElPTixNRUFOX0VOVU1FUkFUSU9OLE5UTV9UV0FfRU5VTUVSQVRJT04sLDYvMDkvMjAwOSk=&amp;WINDOW=FIRST_POPUP&amp;HEIGHT=450&amp;WIDTH=450&amp;START_MAXIMIZED=FALSE&amp;VAR:CALENDAR=US&amp;VAR:SYMBOL=NUVA&amp;VAR:INDEX=0"}</definedName>
    <definedName name="_394__FDSAUDITLINK__" hidden="1">{"fdsup://directions/FAT Viewer?action=UPDATE&amp;creator=factset&amp;DYN_ARGS=TRUE&amp;DOC_NAME=FAT:FQL_AUDITING_CLIENT_TEMPLATE.FAT&amp;display_string=Audit&amp;VAR:KEY=STKLCXUTUR&amp;VAR:QUERY=UkdGX0VOVFJQUl9WQUxfREFJTFkoNi8wOS8yMDA5LCwsLCwsJ0RJTCcpL0lDX0VTVElNQVRFKEVCSVREQV9FT","lVNRVJBVElPTixNRUFOX0VOVU1FUkFUSU9OLE5UTV9UV0FfRU5VTUVSQVRJT04sLDYvMDkvMjAwOSk=&amp;WINDOW=FIRST_POPUP&amp;HEIGHT=450&amp;WIDTH=450&amp;START_MAXIMIZED=FALSE&amp;VAR:CALENDAR=US&amp;VAR:SYMBOL=NUVA&amp;VAR:INDEX=0"}</definedName>
    <definedName name="_395__FDSAUDITLINK__" localSheetId="1" hidden="1">{"fdsup://directions/FAT Viewer?action=UPDATE&amp;creator=factset&amp;DYN_ARGS=TRUE&amp;DOC_NAME=FAT:FQL_AUDITING_CLIENT_TEMPLATE.FAT&amp;display_string=Audit&amp;VAR:KEY=AHCXGDIFWP&amp;VAR:QUERY=UkdGX0VOVFJQUl9WQUxfREFJTFkoNi8wOC8yMDA5LCwsLCwsJ0RJTCcpL0lDX0VTVElNQVRFKEVCSVREQV9FT","lVNRVJBVElPTixNRUFOX0VOVU1FUkFUSU9OLE5UTV9UV0FfRU5VTUVSQVRJT04sLDYvMDgvMjAwOSk=&amp;WINDOW=FIRST_POPUP&amp;HEIGHT=450&amp;WIDTH=450&amp;START_MAXIMIZED=FALSE&amp;VAR:CALENDAR=US&amp;VAR:SYMBOL=NUVA&amp;VAR:INDEX=0"}</definedName>
    <definedName name="_395__FDSAUDITLINK__" hidden="1">{"fdsup://directions/FAT Viewer?action=UPDATE&amp;creator=factset&amp;DYN_ARGS=TRUE&amp;DOC_NAME=FAT:FQL_AUDITING_CLIENT_TEMPLATE.FAT&amp;display_string=Audit&amp;VAR:KEY=AHCXGDIFWP&amp;VAR:QUERY=UkdGX0VOVFJQUl9WQUxfREFJTFkoNi8wOC8yMDA5LCwsLCwsJ0RJTCcpL0lDX0VTVElNQVRFKEVCSVREQV9FT","lVNRVJBVElPTixNRUFOX0VOVU1FUkFUSU9OLE5UTV9UV0FfRU5VTUVSQVRJT04sLDYvMDgvMjAwOSk=&amp;WINDOW=FIRST_POPUP&amp;HEIGHT=450&amp;WIDTH=450&amp;START_MAXIMIZED=FALSE&amp;VAR:CALENDAR=US&amp;VAR:SYMBOL=NUVA&amp;VAR:INDEX=0"}</definedName>
    <definedName name="_396__FDSAUDITLINK__" localSheetId="1" hidden="1">{"fdsup://directions/FAT Viewer?action=UPDATE&amp;creator=factset&amp;DYN_ARGS=TRUE&amp;DOC_NAME=FAT:FQL_AUDITING_CLIENT_TEMPLATE.FAT&amp;display_string=Audit&amp;VAR:KEY=SRSNIHWBUZ&amp;VAR:QUERY=UkdGX0VOVFJQUl9WQUxfREFJTFkoNi8wNS8yMDA5LCwsLCwsJ0RJTCcpL0lDX0VTVElNQVRFKEVCSVREQV9FT","lVNRVJBVElPTixNRUFOX0VOVU1FUkFUSU9OLE5UTV9UV0FfRU5VTUVSQVRJT04sLDYvMDUvMjAwOSk=&amp;WINDOW=FIRST_POPUP&amp;HEIGHT=450&amp;WIDTH=450&amp;START_MAXIMIZED=FALSE&amp;VAR:CALENDAR=US&amp;VAR:SYMBOL=NUVA&amp;VAR:INDEX=0"}</definedName>
    <definedName name="_396__FDSAUDITLINK__" hidden="1">{"fdsup://directions/FAT Viewer?action=UPDATE&amp;creator=factset&amp;DYN_ARGS=TRUE&amp;DOC_NAME=FAT:FQL_AUDITING_CLIENT_TEMPLATE.FAT&amp;display_string=Audit&amp;VAR:KEY=SRSNIHWBUZ&amp;VAR:QUERY=UkdGX0VOVFJQUl9WQUxfREFJTFkoNi8wNS8yMDA5LCwsLCwsJ0RJTCcpL0lDX0VTVElNQVRFKEVCSVREQV9FT","lVNRVJBVElPTixNRUFOX0VOVU1FUkFUSU9OLE5UTV9UV0FfRU5VTUVSQVRJT04sLDYvMDUvMjAwOSk=&amp;WINDOW=FIRST_POPUP&amp;HEIGHT=450&amp;WIDTH=450&amp;START_MAXIMIZED=FALSE&amp;VAR:CALENDAR=US&amp;VAR:SYMBOL=NUVA&amp;VAR:INDEX=0"}</definedName>
    <definedName name="_397__FDSAUDITLINK__" localSheetId="1" hidden="1">{"fdsup://directions/FAT Viewer?action=UPDATE&amp;creator=factset&amp;DYN_ARGS=TRUE&amp;DOC_NAME=FAT:FQL_AUDITING_CLIENT_TEMPLATE.FAT&amp;display_string=Audit&amp;VAR:KEY=KVODABIDIT&amp;VAR:QUERY=UkdGX0VOVFJQUl9WQUxfREFJTFkoNi8wNC8yMDA5LCwsLCwsJ0RJTCcpL0lDX0VTVElNQVRFKEVCSVREQV9FT","lVNRVJBVElPTixNRUFOX0VOVU1FUkFUSU9OLE5UTV9UV0FfRU5VTUVSQVRJT04sLDYvMDQvMjAwOSk=&amp;WINDOW=FIRST_POPUP&amp;HEIGHT=450&amp;WIDTH=450&amp;START_MAXIMIZED=FALSE&amp;VAR:CALENDAR=US&amp;VAR:SYMBOL=NUVA&amp;VAR:INDEX=0"}</definedName>
    <definedName name="_397__FDSAUDITLINK__" hidden="1">{"fdsup://directions/FAT Viewer?action=UPDATE&amp;creator=factset&amp;DYN_ARGS=TRUE&amp;DOC_NAME=FAT:FQL_AUDITING_CLIENT_TEMPLATE.FAT&amp;display_string=Audit&amp;VAR:KEY=KVODABIDIT&amp;VAR:QUERY=UkdGX0VOVFJQUl9WQUxfREFJTFkoNi8wNC8yMDA5LCwsLCwsJ0RJTCcpL0lDX0VTVElNQVRFKEVCSVREQV9FT","lVNRVJBVElPTixNRUFOX0VOVU1FUkFUSU9OLE5UTV9UV0FfRU5VTUVSQVRJT04sLDYvMDQvMjAwOSk=&amp;WINDOW=FIRST_POPUP&amp;HEIGHT=450&amp;WIDTH=450&amp;START_MAXIMIZED=FALSE&amp;VAR:CALENDAR=US&amp;VAR:SYMBOL=NUVA&amp;VAR:INDEX=0"}</definedName>
    <definedName name="_398__FDSAUDITLINK__" localSheetId="1" hidden="1">{"fdsup://directions/FAT Viewer?action=UPDATE&amp;creator=factset&amp;DYN_ARGS=TRUE&amp;DOC_NAME=FAT:FQL_AUDITING_CLIENT_TEMPLATE.FAT&amp;display_string=Audit&amp;VAR:KEY=OFYJUBGJCN&amp;VAR:QUERY=UkdGX0VOVFJQUl9WQUxfREFJTFkoNi8wMy8yMDA5LCwsLCwsJ0RJTCcpL0lDX0VTVElNQVRFKEVCSVREQV9FT","lVNRVJBVElPTixNRUFOX0VOVU1FUkFUSU9OLE5UTV9UV0FfRU5VTUVSQVRJT04sLDYvMDMvMjAwOSk=&amp;WINDOW=FIRST_POPUP&amp;HEIGHT=450&amp;WIDTH=450&amp;START_MAXIMIZED=FALSE&amp;VAR:CALENDAR=US&amp;VAR:SYMBOL=NUVA&amp;VAR:INDEX=0"}</definedName>
    <definedName name="_398__FDSAUDITLINK__" hidden="1">{"fdsup://directions/FAT Viewer?action=UPDATE&amp;creator=factset&amp;DYN_ARGS=TRUE&amp;DOC_NAME=FAT:FQL_AUDITING_CLIENT_TEMPLATE.FAT&amp;display_string=Audit&amp;VAR:KEY=OFYJUBGJCN&amp;VAR:QUERY=UkdGX0VOVFJQUl9WQUxfREFJTFkoNi8wMy8yMDA5LCwsLCwsJ0RJTCcpL0lDX0VTVElNQVRFKEVCSVREQV9FT","lVNRVJBVElPTixNRUFOX0VOVU1FUkFUSU9OLE5UTV9UV0FfRU5VTUVSQVRJT04sLDYvMDMvMjAwOSk=&amp;WINDOW=FIRST_POPUP&amp;HEIGHT=450&amp;WIDTH=450&amp;START_MAXIMIZED=FALSE&amp;VAR:CALENDAR=US&amp;VAR:SYMBOL=NUVA&amp;VAR:INDEX=0"}</definedName>
    <definedName name="_399__FDSAUDITLINK__" localSheetId="1" hidden="1">{"fdsup://directions/FAT Viewer?action=UPDATE&amp;creator=factset&amp;DYN_ARGS=TRUE&amp;DOC_NAME=FAT:FQL_AUDITING_CLIENT_TEMPLATE.FAT&amp;display_string=Audit&amp;VAR:KEY=KJQZWHQJIH&amp;VAR:QUERY=UkdGX0VOVFJQUl9WQUxfREFJTFkoNi8wMi8yMDA5LCwsLCwsJ0RJTCcpL0lDX0VTVElNQVRFKEVCSVREQV9FT","lVNRVJBVElPTixNRUFOX0VOVU1FUkFUSU9OLE5UTV9UV0FfRU5VTUVSQVRJT04sLDYvMDIvMjAwOSk=&amp;WINDOW=FIRST_POPUP&amp;HEIGHT=450&amp;WIDTH=450&amp;START_MAXIMIZED=FALSE&amp;VAR:CALENDAR=US&amp;VAR:SYMBOL=NUVA&amp;VAR:INDEX=0"}</definedName>
    <definedName name="_399__FDSAUDITLINK__" hidden="1">{"fdsup://directions/FAT Viewer?action=UPDATE&amp;creator=factset&amp;DYN_ARGS=TRUE&amp;DOC_NAME=FAT:FQL_AUDITING_CLIENT_TEMPLATE.FAT&amp;display_string=Audit&amp;VAR:KEY=KJQZWHQJIH&amp;VAR:QUERY=UkdGX0VOVFJQUl9WQUxfREFJTFkoNi8wMi8yMDA5LCwsLCwsJ0RJTCcpL0lDX0VTVElNQVRFKEVCSVREQV9FT","lVNRVJBVElPTixNRUFOX0VOVU1FUkFUSU9OLE5UTV9UV0FfRU5VTUVSQVRJT04sLDYvMDIvMjAwOSk=&amp;WINDOW=FIRST_POPUP&amp;HEIGHT=450&amp;WIDTH=450&amp;START_MAXIMIZED=FALSE&amp;VAR:CALENDAR=US&amp;VAR:SYMBOL=NUVA&amp;VAR:INDEX=0"}</definedName>
    <definedName name="_4__FDSAUDITLINK__" localSheetId="1" hidden="1">{"fdsup://IBCentral/FAT Viewer?action=UPDATE&amp;creator=factset&amp;DOC_NAME=fat:reuters_qtrly_source_window.fat&amp;display_string=Audit&amp;DYN_ARGS=TRUE&amp;VAR:ID1=58404510&amp;VAR:RCODE=ZCPS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__FDSAUDITLINK__" hidden="1">{"fdsup://IBCentral/FAT Viewer?action=UPDATE&amp;creator=factset&amp;DOC_NAME=fat:reuters_qtrly_source_window.fat&amp;display_string=Audit&amp;DYN_ARGS=TRUE&amp;VAR:ID1=58404510&amp;VAR:RCODE=ZCPS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0__FDSAUDITLINK__" localSheetId="1" hidden="1">{"fdsup://IBCentral/FAT Viewer?action=UPDATE&amp;creator=factset&amp;DOC_NAME=fat:reuters_qtrly_source_window.fat&amp;display_string=Audit&amp;DYN_ARGS=TRUE&amp;VAR:ID1=91307C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0__FDSAUDITLINK__" hidden="1">{"fdsup://IBCentral/FAT Viewer?action=UPDATE&amp;creator=factset&amp;DOC_NAME=fat:reuters_qtrly_source_window.fat&amp;display_string=Audit&amp;DYN_ARGS=TRUE&amp;VAR:ID1=91307C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00__FDSAUDITLINK__" localSheetId="1" hidden="1">{"fdsup://directions/FAT Viewer?action=UPDATE&amp;creator=factset&amp;DYN_ARGS=TRUE&amp;DOC_NAME=FAT:FQL_AUDITING_CLIENT_TEMPLATE.FAT&amp;display_string=Audit&amp;VAR:KEY=EJQLONKLGT&amp;VAR:QUERY=UkdGX0VOVFJQUl9WQUxfREFJTFkoNi8wMS8yMDA5LCwsLCwsJ0RJTCcpL0lDX0VTVElNQVRFKEVCSVREQV9FT","lVNRVJBVElPTixNRUFOX0VOVU1FUkFUSU9OLE5UTV9UV0FfRU5VTUVSQVRJT04sLDYvMDEvMjAwOSk=&amp;WINDOW=FIRST_POPUP&amp;HEIGHT=450&amp;WIDTH=450&amp;START_MAXIMIZED=FALSE&amp;VAR:CALENDAR=US&amp;VAR:SYMBOL=NUVA&amp;VAR:INDEX=0"}</definedName>
    <definedName name="_400__FDSAUDITLINK__" hidden="1">{"fdsup://directions/FAT Viewer?action=UPDATE&amp;creator=factset&amp;DYN_ARGS=TRUE&amp;DOC_NAME=FAT:FQL_AUDITING_CLIENT_TEMPLATE.FAT&amp;display_string=Audit&amp;VAR:KEY=EJQLONKLGT&amp;VAR:QUERY=UkdGX0VOVFJQUl9WQUxfREFJTFkoNi8wMS8yMDA5LCwsLCwsJ0RJTCcpL0lDX0VTVElNQVRFKEVCSVREQV9FT","lVNRVJBVElPTixNRUFOX0VOVU1FUkFUSU9OLE5UTV9UV0FfRU5VTUVSQVRJT04sLDYvMDEvMjAwOSk=&amp;WINDOW=FIRST_POPUP&amp;HEIGHT=450&amp;WIDTH=450&amp;START_MAXIMIZED=FALSE&amp;VAR:CALENDAR=US&amp;VAR:SYMBOL=NUVA&amp;VAR:INDEX=0"}</definedName>
    <definedName name="_401__FDSAUDITLINK__" localSheetId="1" hidden="1">{"fdsup://directions/FAT Viewer?action=UPDATE&amp;creator=factset&amp;DYN_ARGS=TRUE&amp;DOC_NAME=FAT:FQL_AUDITING_CLIENT_TEMPLATE.FAT&amp;display_string=Audit&amp;VAR:KEY=CNMRSRCDWL&amp;VAR:QUERY=UkdGX0VOVFJQUl9WQUxfREFJTFkoNS8yOS8yMDA5LCwsLCwsJ0RJTCcpL0lDX0VTVElNQVRFKEVCSVREQV9FT","lVNRVJBVElPTixNRUFOX0VOVU1FUkFUSU9OLE5UTV9UV0FfRU5VTUVSQVRJT04sLDUvMjkvMjAwOSk=&amp;WINDOW=FIRST_POPUP&amp;HEIGHT=450&amp;WIDTH=450&amp;START_MAXIMIZED=FALSE&amp;VAR:CALENDAR=US&amp;VAR:SYMBOL=NUVA&amp;VAR:INDEX=0"}</definedName>
    <definedName name="_401__FDSAUDITLINK__" hidden="1">{"fdsup://directions/FAT Viewer?action=UPDATE&amp;creator=factset&amp;DYN_ARGS=TRUE&amp;DOC_NAME=FAT:FQL_AUDITING_CLIENT_TEMPLATE.FAT&amp;display_string=Audit&amp;VAR:KEY=CNMRSRCDWL&amp;VAR:QUERY=UkdGX0VOVFJQUl9WQUxfREFJTFkoNS8yOS8yMDA5LCwsLCwsJ0RJTCcpL0lDX0VTVElNQVRFKEVCSVREQV9FT","lVNRVJBVElPTixNRUFOX0VOVU1FUkFUSU9OLE5UTV9UV0FfRU5VTUVSQVRJT04sLDUvMjkvMjAwOSk=&amp;WINDOW=FIRST_POPUP&amp;HEIGHT=450&amp;WIDTH=450&amp;START_MAXIMIZED=FALSE&amp;VAR:CALENDAR=US&amp;VAR:SYMBOL=NUVA&amp;VAR:INDEX=0"}</definedName>
    <definedName name="_402__FDSAUDITLINK__" localSheetId="1" hidden="1">{"fdsup://directions/FAT Viewer?action=UPDATE&amp;creator=factset&amp;DYN_ARGS=TRUE&amp;DOC_NAME=FAT:FQL_AUDITING_CLIENT_TEMPLATE.FAT&amp;display_string=Audit&amp;VAR:KEY=SJWBSBKZKV&amp;VAR:QUERY=UkdGX0VOVFJQUl9WQUxfREFJTFkoNS8yOC8yMDA5LCwsLCwsJ0RJTCcpL0lDX0VTVElNQVRFKEVCSVREQV9FT","lVNRVJBVElPTixNRUFOX0VOVU1FUkFUSU9OLE5UTV9UV0FfRU5VTUVSQVRJT04sLDUvMjgvMjAwOSk=&amp;WINDOW=FIRST_POPUP&amp;HEIGHT=450&amp;WIDTH=450&amp;START_MAXIMIZED=FALSE&amp;VAR:CALENDAR=US&amp;VAR:SYMBOL=NUVA&amp;VAR:INDEX=0"}</definedName>
    <definedName name="_402__FDSAUDITLINK__" hidden="1">{"fdsup://directions/FAT Viewer?action=UPDATE&amp;creator=factset&amp;DYN_ARGS=TRUE&amp;DOC_NAME=FAT:FQL_AUDITING_CLIENT_TEMPLATE.FAT&amp;display_string=Audit&amp;VAR:KEY=SJWBSBKZKV&amp;VAR:QUERY=UkdGX0VOVFJQUl9WQUxfREFJTFkoNS8yOC8yMDA5LCwsLCwsJ0RJTCcpL0lDX0VTVElNQVRFKEVCSVREQV9FT","lVNRVJBVElPTixNRUFOX0VOVU1FUkFUSU9OLE5UTV9UV0FfRU5VTUVSQVRJT04sLDUvMjgvMjAwOSk=&amp;WINDOW=FIRST_POPUP&amp;HEIGHT=450&amp;WIDTH=450&amp;START_MAXIMIZED=FALSE&amp;VAR:CALENDAR=US&amp;VAR:SYMBOL=NUVA&amp;VAR:INDEX=0"}</definedName>
    <definedName name="_403__FDSAUDITLINK__" localSheetId="1" hidden="1">{"fdsup://directions/FAT Viewer?action=UPDATE&amp;creator=factset&amp;DYN_ARGS=TRUE&amp;DOC_NAME=FAT:FQL_AUDITING_CLIENT_TEMPLATE.FAT&amp;display_string=Audit&amp;VAR:KEY=CBILQFABQR&amp;VAR:QUERY=UkdGX0VOVFJQUl9WQUxfREFJTFkoNS8yNy8yMDA5LCwsLCwsJ0RJTCcpL0lDX0VTVElNQVRFKEVCSVREQV9FT","lVNRVJBVElPTixNRUFOX0VOVU1FUkFUSU9OLE5UTV9UV0FfRU5VTUVSQVRJT04sLDUvMjcvMjAwOSk=&amp;WINDOW=FIRST_POPUP&amp;HEIGHT=450&amp;WIDTH=450&amp;START_MAXIMIZED=FALSE&amp;VAR:CALENDAR=US&amp;VAR:SYMBOL=NUVA&amp;VAR:INDEX=0"}</definedName>
    <definedName name="_403__FDSAUDITLINK__" hidden="1">{"fdsup://directions/FAT Viewer?action=UPDATE&amp;creator=factset&amp;DYN_ARGS=TRUE&amp;DOC_NAME=FAT:FQL_AUDITING_CLIENT_TEMPLATE.FAT&amp;display_string=Audit&amp;VAR:KEY=CBILQFABQR&amp;VAR:QUERY=UkdGX0VOVFJQUl9WQUxfREFJTFkoNS8yNy8yMDA5LCwsLCwsJ0RJTCcpL0lDX0VTVElNQVRFKEVCSVREQV9FT","lVNRVJBVElPTixNRUFOX0VOVU1FUkFUSU9OLE5UTV9UV0FfRU5VTUVSQVRJT04sLDUvMjcvMjAwOSk=&amp;WINDOW=FIRST_POPUP&amp;HEIGHT=450&amp;WIDTH=450&amp;START_MAXIMIZED=FALSE&amp;VAR:CALENDAR=US&amp;VAR:SYMBOL=NUVA&amp;VAR:INDEX=0"}</definedName>
    <definedName name="_404__FDSAUDITLINK__" localSheetId="1" hidden="1">{"fdsup://directions/FAT Viewer?action=UPDATE&amp;creator=factset&amp;DYN_ARGS=TRUE&amp;DOC_NAME=FAT:FQL_AUDITING_CLIENT_TEMPLATE.FAT&amp;display_string=Audit&amp;VAR:KEY=YPKBUPQVGL&amp;VAR:QUERY=UkdGX0VOVFJQUl9WQUxfREFJTFkoNS8yNi8yMDA5LCwsLCwsJ0RJTCcpL0lDX0VTVElNQVRFKEVCSVREQV9FT","lVNRVJBVElPTixNRUFOX0VOVU1FUkFUSU9OLE5UTV9UV0FfRU5VTUVSQVRJT04sLDUvMjYvMjAwOSk=&amp;WINDOW=FIRST_POPUP&amp;HEIGHT=450&amp;WIDTH=450&amp;START_MAXIMIZED=FALSE&amp;VAR:CALENDAR=US&amp;VAR:SYMBOL=NUVA&amp;VAR:INDEX=0"}</definedName>
    <definedName name="_404__FDSAUDITLINK__" hidden="1">{"fdsup://directions/FAT Viewer?action=UPDATE&amp;creator=factset&amp;DYN_ARGS=TRUE&amp;DOC_NAME=FAT:FQL_AUDITING_CLIENT_TEMPLATE.FAT&amp;display_string=Audit&amp;VAR:KEY=YPKBUPQVGL&amp;VAR:QUERY=UkdGX0VOVFJQUl9WQUxfREFJTFkoNS8yNi8yMDA5LCwsLCwsJ0RJTCcpL0lDX0VTVElNQVRFKEVCSVREQV9FT","lVNRVJBVElPTixNRUFOX0VOVU1FUkFUSU9OLE5UTV9UV0FfRU5VTUVSQVRJT04sLDUvMjYvMjAwOSk=&amp;WINDOW=FIRST_POPUP&amp;HEIGHT=450&amp;WIDTH=450&amp;START_MAXIMIZED=FALSE&amp;VAR:CALENDAR=US&amp;VAR:SYMBOL=NUVA&amp;VAR:INDEX=0"}</definedName>
    <definedName name="_405__FDSAUDITLINK__" localSheetId="1" hidden="1">{"fdsup://directions/FAT Viewer?action=UPDATE&amp;creator=factset&amp;DYN_ARGS=TRUE&amp;DOC_NAME=FAT:FQL_AUDITING_CLIENT_TEMPLATE.FAT&amp;display_string=Audit&amp;VAR:KEY=CPQNSHMVEJ&amp;VAR:QUERY=UkdGX0VOVFJQUl9WQUxfREFJTFkoNS8yMi8yMDA5LCwsLCwsJ0RJTCcpL0lDX0VTVElNQVRFKEVCSVREQV9FT","lVNRVJBVElPTixNRUFOX0VOVU1FUkFUSU9OLE5UTV9UV0FfRU5VTUVSQVRJT04sLDUvMjIvMjAwOSk=&amp;WINDOW=FIRST_POPUP&amp;HEIGHT=450&amp;WIDTH=450&amp;START_MAXIMIZED=FALSE&amp;VAR:CALENDAR=US&amp;VAR:SYMBOL=NUVA&amp;VAR:INDEX=0"}</definedName>
    <definedName name="_405__FDSAUDITLINK__" hidden="1">{"fdsup://directions/FAT Viewer?action=UPDATE&amp;creator=factset&amp;DYN_ARGS=TRUE&amp;DOC_NAME=FAT:FQL_AUDITING_CLIENT_TEMPLATE.FAT&amp;display_string=Audit&amp;VAR:KEY=CPQNSHMVEJ&amp;VAR:QUERY=UkdGX0VOVFJQUl9WQUxfREFJTFkoNS8yMi8yMDA5LCwsLCwsJ0RJTCcpL0lDX0VTVElNQVRFKEVCSVREQV9FT","lVNRVJBVElPTixNRUFOX0VOVU1FUkFUSU9OLE5UTV9UV0FfRU5VTUVSQVRJT04sLDUvMjIvMjAwOSk=&amp;WINDOW=FIRST_POPUP&amp;HEIGHT=450&amp;WIDTH=450&amp;START_MAXIMIZED=FALSE&amp;VAR:CALENDAR=US&amp;VAR:SYMBOL=NUVA&amp;VAR:INDEX=0"}</definedName>
    <definedName name="_406__FDSAUDITLINK__" localSheetId="1" hidden="1">{"fdsup://directions/FAT Viewer?action=UPDATE&amp;creator=factset&amp;DYN_ARGS=TRUE&amp;DOC_NAME=FAT:FQL_AUDITING_CLIENT_TEMPLATE.FAT&amp;display_string=Audit&amp;VAR:KEY=YLGBANMDGX&amp;VAR:QUERY=UkdGX0VOVFJQUl9WQUxfREFJTFkoNS8yMS8yMDA5LCwsLCwsJ0RJTCcpL0lDX0VTVElNQVRFKEVCSVREQV9FT","lVNRVJBVElPTixNRUFOX0VOVU1FUkFUSU9OLE5UTV9UV0FfRU5VTUVSQVRJT04sLDUvMjEvMjAwOSk=&amp;WINDOW=FIRST_POPUP&amp;HEIGHT=450&amp;WIDTH=450&amp;START_MAXIMIZED=FALSE&amp;VAR:CALENDAR=US&amp;VAR:SYMBOL=NUVA&amp;VAR:INDEX=0"}</definedName>
    <definedName name="_406__FDSAUDITLINK__" hidden="1">{"fdsup://directions/FAT Viewer?action=UPDATE&amp;creator=factset&amp;DYN_ARGS=TRUE&amp;DOC_NAME=FAT:FQL_AUDITING_CLIENT_TEMPLATE.FAT&amp;display_string=Audit&amp;VAR:KEY=YLGBANMDGX&amp;VAR:QUERY=UkdGX0VOVFJQUl9WQUxfREFJTFkoNS8yMS8yMDA5LCwsLCwsJ0RJTCcpL0lDX0VTVElNQVRFKEVCSVREQV9FT","lVNRVJBVElPTixNRUFOX0VOVU1FUkFUSU9OLE5UTV9UV0FfRU5VTUVSQVRJT04sLDUvMjEvMjAwOSk=&amp;WINDOW=FIRST_POPUP&amp;HEIGHT=450&amp;WIDTH=450&amp;START_MAXIMIZED=FALSE&amp;VAR:CALENDAR=US&amp;VAR:SYMBOL=NUVA&amp;VAR:INDEX=0"}</definedName>
    <definedName name="_407__FDSAUDITLINK__" localSheetId="1" hidden="1">{"fdsup://directions/FAT Viewer?action=UPDATE&amp;creator=factset&amp;DYN_ARGS=TRUE&amp;DOC_NAME=FAT:FQL_AUDITING_CLIENT_TEMPLATE.FAT&amp;display_string=Audit&amp;VAR:KEY=YDALQDWHOV&amp;VAR:QUERY=UkdGX0VOVFJQUl9WQUxfREFJTFkoNS8yMC8yMDA5LCwsLCwsJ0RJTCcpL0lDX0VTVElNQVRFKEVCSVREQV9FT","lVNRVJBVElPTixNRUFOX0VOVU1FUkFUSU9OLE5UTV9UV0FfRU5VTUVSQVRJT04sLDUvMjAvMjAwOSk=&amp;WINDOW=FIRST_POPUP&amp;HEIGHT=450&amp;WIDTH=450&amp;START_MAXIMIZED=FALSE&amp;VAR:CALENDAR=US&amp;VAR:SYMBOL=NUVA&amp;VAR:INDEX=0"}</definedName>
    <definedName name="_407__FDSAUDITLINK__" hidden="1">{"fdsup://directions/FAT Viewer?action=UPDATE&amp;creator=factset&amp;DYN_ARGS=TRUE&amp;DOC_NAME=FAT:FQL_AUDITING_CLIENT_TEMPLATE.FAT&amp;display_string=Audit&amp;VAR:KEY=YDALQDWHOV&amp;VAR:QUERY=UkdGX0VOVFJQUl9WQUxfREFJTFkoNS8yMC8yMDA5LCwsLCwsJ0RJTCcpL0lDX0VTVElNQVRFKEVCSVREQV9FT","lVNRVJBVElPTixNRUFOX0VOVU1FUkFUSU9OLE5UTV9UV0FfRU5VTUVSQVRJT04sLDUvMjAvMjAwOSk=&amp;WINDOW=FIRST_POPUP&amp;HEIGHT=450&amp;WIDTH=450&amp;START_MAXIMIZED=FALSE&amp;VAR:CALENDAR=US&amp;VAR:SYMBOL=NUVA&amp;VAR:INDEX=0"}</definedName>
    <definedName name="_408__FDSAUDITLINK__" localSheetId="1" hidden="1">{"fdsup://directions/FAT Viewer?action=UPDATE&amp;creator=factset&amp;DYN_ARGS=TRUE&amp;DOC_NAME=FAT:FQL_AUDITING_CLIENT_TEMPLATE.FAT&amp;display_string=Audit&amp;VAR:KEY=AZGPWFMJSV&amp;VAR:QUERY=UkdGX0VOVFJQUl9WQUxfREFJTFkoNS8xOS8yMDA5LCwsLCwsJ0RJTCcpL0lDX0VTVElNQVRFKEVCSVREQV9FT","lVNRVJBVElPTixNRUFOX0VOVU1FUkFUSU9OLE5UTV9UV0FfRU5VTUVSQVRJT04sLDUvMTkvMjAwOSk=&amp;WINDOW=FIRST_POPUP&amp;HEIGHT=450&amp;WIDTH=450&amp;START_MAXIMIZED=FALSE&amp;VAR:CALENDAR=US&amp;VAR:SYMBOL=NUVA&amp;VAR:INDEX=0"}</definedName>
    <definedName name="_408__FDSAUDITLINK__" hidden="1">{"fdsup://directions/FAT Viewer?action=UPDATE&amp;creator=factset&amp;DYN_ARGS=TRUE&amp;DOC_NAME=FAT:FQL_AUDITING_CLIENT_TEMPLATE.FAT&amp;display_string=Audit&amp;VAR:KEY=AZGPWFMJSV&amp;VAR:QUERY=UkdGX0VOVFJQUl9WQUxfREFJTFkoNS8xOS8yMDA5LCwsLCwsJ0RJTCcpL0lDX0VTVElNQVRFKEVCSVREQV9FT","lVNRVJBVElPTixNRUFOX0VOVU1FUkFUSU9OLE5UTV9UV0FfRU5VTUVSQVRJT04sLDUvMTkvMjAwOSk=&amp;WINDOW=FIRST_POPUP&amp;HEIGHT=450&amp;WIDTH=450&amp;START_MAXIMIZED=FALSE&amp;VAR:CALENDAR=US&amp;VAR:SYMBOL=NUVA&amp;VAR:INDEX=0"}</definedName>
    <definedName name="_409__FDSAUDITLINK__" localSheetId="1" hidden="1">{"fdsup://directions/FAT Viewer?action=UPDATE&amp;creator=factset&amp;DYN_ARGS=TRUE&amp;DOC_NAME=FAT:FQL_AUDITING_CLIENT_TEMPLATE.FAT&amp;display_string=Audit&amp;VAR:KEY=WDYLUDKHSR&amp;VAR:QUERY=UkdGX0VOVFJQUl9WQUxfREFJTFkoNS8xOC8yMDA5LCwsLCwsJ0RJTCcpL0lDX0VTVElNQVRFKEVCSVREQV9FT","lVNRVJBVElPTixNRUFOX0VOVU1FUkFUSU9OLE5UTV9UV0FfRU5VTUVSQVRJT04sLDUvMTgvMjAwOSk=&amp;WINDOW=FIRST_POPUP&amp;HEIGHT=450&amp;WIDTH=450&amp;START_MAXIMIZED=FALSE&amp;VAR:CALENDAR=US&amp;VAR:SYMBOL=NUVA&amp;VAR:INDEX=0"}</definedName>
    <definedName name="_409__FDSAUDITLINK__" hidden="1">{"fdsup://directions/FAT Viewer?action=UPDATE&amp;creator=factset&amp;DYN_ARGS=TRUE&amp;DOC_NAME=FAT:FQL_AUDITING_CLIENT_TEMPLATE.FAT&amp;display_string=Audit&amp;VAR:KEY=WDYLUDKHSR&amp;VAR:QUERY=UkdGX0VOVFJQUl9WQUxfREFJTFkoNS8xOC8yMDA5LCwsLCwsJ0RJTCcpL0lDX0VTVElNQVRFKEVCSVREQV9FT","lVNRVJBVElPTixNRUFOX0VOVU1FUkFUSU9OLE5UTV9UV0FfRU5VTUVSQVRJT04sLDUvMTgvMjAwOSk=&amp;WINDOW=FIRST_POPUP&amp;HEIGHT=450&amp;WIDTH=450&amp;START_MAXIMIZED=FALSE&amp;VAR:CALENDAR=US&amp;VAR:SYMBOL=NUVA&amp;VAR:INDEX=0"}</definedName>
    <definedName name="_41__FDSAUDITLINK__" localSheetId="1" hidden="1">{"fdsup://IBCentral/FAT Viewer?action=UPDATE&amp;creator=factset&amp;DOC_NAME=fat:reuters_qtrly_source_window.fat&amp;display_string=Audit&amp;DYN_ARGS=TRUE&amp;VAR:ID1=91307C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1__FDSAUDITLINK__" hidden="1">{"fdsup://IBCentral/FAT Viewer?action=UPDATE&amp;creator=factset&amp;DOC_NAME=fat:reuters_qtrly_source_window.fat&amp;display_string=Audit&amp;DYN_ARGS=TRUE&amp;VAR:ID1=91307C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10__FDSAUDITLINK__" localSheetId="1" hidden="1">{"fdsup://directions/FAT Viewer?action=UPDATE&amp;creator=factset&amp;DYN_ARGS=TRUE&amp;DOC_NAME=FAT:FQL_AUDITING_CLIENT_TEMPLATE.FAT&amp;display_string=Audit&amp;VAR:KEY=GZMTSDSXUD&amp;VAR:QUERY=UkdGX0VOVFJQUl9WQUxfREFJTFkoNS8xNS8yMDA5LCwsLCwsJ0RJTCcpL0lDX0VTVElNQVRFKEVCSVREQV9FT","lVNRVJBVElPTixNRUFOX0VOVU1FUkFUSU9OLE5UTV9UV0FfRU5VTUVSQVRJT04sLDUvMTUvMjAwOSk=&amp;WINDOW=FIRST_POPUP&amp;HEIGHT=450&amp;WIDTH=450&amp;START_MAXIMIZED=FALSE&amp;VAR:CALENDAR=US&amp;VAR:SYMBOL=NUVA&amp;VAR:INDEX=0"}</definedName>
    <definedName name="_410__FDSAUDITLINK__" hidden="1">{"fdsup://directions/FAT Viewer?action=UPDATE&amp;creator=factset&amp;DYN_ARGS=TRUE&amp;DOC_NAME=FAT:FQL_AUDITING_CLIENT_TEMPLATE.FAT&amp;display_string=Audit&amp;VAR:KEY=GZMTSDSXUD&amp;VAR:QUERY=UkdGX0VOVFJQUl9WQUxfREFJTFkoNS8xNS8yMDA5LCwsLCwsJ0RJTCcpL0lDX0VTVElNQVRFKEVCSVREQV9FT","lVNRVJBVElPTixNRUFOX0VOVU1FUkFUSU9OLE5UTV9UV0FfRU5VTUVSQVRJT04sLDUvMTUvMjAwOSk=&amp;WINDOW=FIRST_POPUP&amp;HEIGHT=450&amp;WIDTH=450&amp;START_MAXIMIZED=FALSE&amp;VAR:CALENDAR=US&amp;VAR:SYMBOL=NUVA&amp;VAR:INDEX=0"}</definedName>
    <definedName name="_411__FDSAUDITLINK__" localSheetId="1" hidden="1">{"fdsup://directions/FAT Viewer?action=UPDATE&amp;creator=factset&amp;DYN_ARGS=TRUE&amp;DOC_NAME=FAT:FQL_AUDITING_CLIENT_TEMPLATE.FAT&amp;display_string=Audit&amp;VAR:KEY=OTULCBIPMH&amp;VAR:QUERY=UkdGX0VOVFJQUl9WQUxfREFJTFkoNS8xNC8yMDA5LCwsLCwsJ0RJTCcpL0lDX0VTVElNQVRFKEVCSVREQV9FT","lVNRVJBVElPTixNRUFOX0VOVU1FUkFUSU9OLE5UTV9UV0FfRU5VTUVSQVRJT04sLDUvMTQvMjAwOSk=&amp;WINDOW=FIRST_POPUP&amp;HEIGHT=450&amp;WIDTH=450&amp;START_MAXIMIZED=FALSE&amp;VAR:CALENDAR=US&amp;VAR:SYMBOL=NUVA&amp;VAR:INDEX=0"}</definedName>
    <definedName name="_411__FDSAUDITLINK__" hidden="1">{"fdsup://directions/FAT Viewer?action=UPDATE&amp;creator=factset&amp;DYN_ARGS=TRUE&amp;DOC_NAME=FAT:FQL_AUDITING_CLIENT_TEMPLATE.FAT&amp;display_string=Audit&amp;VAR:KEY=OTULCBIPMH&amp;VAR:QUERY=UkdGX0VOVFJQUl9WQUxfREFJTFkoNS8xNC8yMDA5LCwsLCwsJ0RJTCcpL0lDX0VTVElNQVRFKEVCSVREQV9FT","lVNRVJBVElPTixNRUFOX0VOVU1FUkFUSU9OLE5UTV9UV0FfRU5VTUVSQVRJT04sLDUvMTQvMjAwOSk=&amp;WINDOW=FIRST_POPUP&amp;HEIGHT=450&amp;WIDTH=450&amp;START_MAXIMIZED=FALSE&amp;VAR:CALENDAR=US&amp;VAR:SYMBOL=NUVA&amp;VAR:INDEX=0"}</definedName>
    <definedName name="_412__FDSAUDITLINK__" localSheetId="1" hidden="1">{"fdsup://directions/FAT Viewer?action=UPDATE&amp;creator=factset&amp;DYN_ARGS=TRUE&amp;DOC_NAME=FAT:FQL_AUDITING_CLIENT_TEMPLATE.FAT&amp;display_string=Audit&amp;VAR:KEY=ILODATEXSX&amp;VAR:QUERY=UkdGX0VOVFJQUl9WQUxfREFJTFkoNS8xMy8yMDA5LCwsLCwsJ0RJTCcpL0lDX0VTVElNQVRFKEVCSVREQV9FT","lVNRVJBVElPTixNRUFOX0VOVU1FUkFUSU9OLE5UTV9UV0FfRU5VTUVSQVRJT04sLDUvMTMvMjAwOSk=&amp;WINDOW=FIRST_POPUP&amp;HEIGHT=450&amp;WIDTH=450&amp;START_MAXIMIZED=FALSE&amp;VAR:CALENDAR=US&amp;VAR:SYMBOL=NUVA&amp;VAR:INDEX=0"}</definedName>
    <definedName name="_412__FDSAUDITLINK__" hidden="1">{"fdsup://directions/FAT Viewer?action=UPDATE&amp;creator=factset&amp;DYN_ARGS=TRUE&amp;DOC_NAME=FAT:FQL_AUDITING_CLIENT_TEMPLATE.FAT&amp;display_string=Audit&amp;VAR:KEY=ILODATEXSX&amp;VAR:QUERY=UkdGX0VOVFJQUl9WQUxfREFJTFkoNS8xMy8yMDA5LCwsLCwsJ0RJTCcpL0lDX0VTVElNQVRFKEVCSVREQV9FT","lVNRVJBVElPTixNRUFOX0VOVU1FUkFUSU9OLE5UTV9UV0FfRU5VTUVSQVRJT04sLDUvMTMvMjAwOSk=&amp;WINDOW=FIRST_POPUP&amp;HEIGHT=450&amp;WIDTH=450&amp;START_MAXIMIZED=FALSE&amp;VAR:CALENDAR=US&amp;VAR:SYMBOL=NUVA&amp;VAR:INDEX=0"}</definedName>
    <definedName name="_413__FDSAUDITLINK__" localSheetId="1" hidden="1">{"fdsup://directions/FAT Viewer?action=UPDATE&amp;creator=factset&amp;DYN_ARGS=TRUE&amp;DOC_NAME=FAT:FQL_AUDITING_CLIENT_TEMPLATE.FAT&amp;display_string=Audit&amp;VAR:KEY=EPOZWHERER&amp;VAR:QUERY=UkdGX0VOVFJQUl9WQUxfREFJTFkoNS8xMi8yMDA5LCwsLCwsJ0RJTCcpL0lDX0VTVElNQVRFKEVCSVREQV9FT","lVNRVJBVElPTixNRUFOX0VOVU1FUkFUSU9OLE5UTV9UV0FfRU5VTUVSQVRJT04sLDUvMTIvMjAwOSk=&amp;WINDOW=FIRST_POPUP&amp;HEIGHT=450&amp;WIDTH=450&amp;START_MAXIMIZED=FALSE&amp;VAR:CALENDAR=US&amp;VAR:SYMBOL=NUVA&amp;VAR:INDEX=0"}</definedName>
    <definedName name="_413__FDSAUDITLINK__" hidden="1">{"fdsup://directions/FAT Viewer?action=UPDATE&amp;creator=factset&amp;DYN_ARGS=TRUE&amp;DOC_NAME=FAT:FQL_AUDITING_CLIENT_TEMPLATE.FAT&amp;display_string=Audit&amp;VAR:KEY=EPOZWHERER&amp;VAR:QUERY=UkdGX0VOVFJQUl9WQUxfREFJTFkoNS8xMi8yMDA5LCwsLCwsJ0RJTCcpL0lDX0VTVElNQVRFKEVCSVREQV9FT","lVNRVJBVElPTixNRUFOX0VOVU1FUkFUSU9OLE5UTV9UV0FfRU5VTUVSQVRJT04sLDUvMTIvMjAwOSk=&amp;WINDOW=FIRST_POPUP&amp;HEIGHT=450&amp;WIDTH=450&amp;START_MAXIMIZED=FALSE&amp;VAR:CALENDAR=US&amp;VAR:SYMBOL=NUVA&amp;VAR:INDEX=0"}</definedName>
    <definedName name="_414__FDSAUDITLINK__" localSheetId="1" hidden="1">{"fdsup://directions/FAT Viewer?action=UPDATE&amp;creator=factset&amp;DYN_ARGS=TRUE&amp;DOC_NAME=FAT:FQL_AUDITING_CLIENT_TEMPLATE.FAT&amp;display_string=Audit&amp;VAR:KEY=MJKRCVYDQZ&amp;VAR:QUERY=UkdGX0VOVFJQUl9WQUxfREFJTFkoNS8xMS8yMDA5LCwsLCwsJ0RJTCcpL0lDX0VTVElNQVRFKEVCSVREQV9FT","lVNRVJBVElPTixNRUFOX0VOVU1FUkFUSU9OLE5UTV9UV0FfRU5VTUVSQVRJT04sLDUvMTEvMjAwOSk=&amp;WINDOW=FIRST_POPUP&amp;HEIGHT=450&amp;WIDTH=450&amp;START_MAXIMIZED=FALSE&amp;VAR:CALENDAR=US&amp;VAR:SYMBOL=NUVA&amp;VAR:INDEX=0"}</definedName>
    <definedName name="_414__FDSAUDITLINK__" hidden="1">{"fdsup://directions/FAT Viewer?action=UPDATE&amp;creator=factset&amp;DYN_ARGS=TRUE&amp;DOC_NAME=FAT:FQL_AUDITING_CLIENT_TEMPLATE.FAT&amp;display_string=Audit&amp;VAR:KEY=MJKRCVYDQZ&amp;VAR:QUERY=UkdGX0VOVFJQUl9WQUxfREFJTFkoNS8xMS8yMDA5LCwsLCwsJ0RJTCcpL0lDX0VTVElNQVRFKEVCSVREQV9FT","lVNRVJBVElPTixNRUFOX0VOVU1FUkFUSU9OLE5UTV9UV0FfRU5VTUVSQVRJT04sLDUvMTEvMjAwOSk=&amp;WINDOW=FIRST_POPUP&amp;HEIGHT=450&amp;WIDTH=450&amp;START_MAXIMIZED=FALSE&amp;VAR:CALENDAR=US&amp;VAR:SYMBOL=NUVA&amp;VAR:INDEX=0"}</definedName>
    <definedName name="_415__FDSAUDITLINK__" localSheetId="1" hidden="1">{"fdsup://directions/FAT Viewer?action=UPDATE&amp;creator=factset&amp;DYN_ARGS=TRUE&amp;DOC_NAME=FAT:FQL_AUDITING_CLIENT_TEMPLATE.FAT&amp;display_string=Audit&amp;VAR:KEY=AZUVWZCHST&amp;VAR:QUERY=UkdGX0VOVFJQUl9WQUxfREFJTFkoNS8wOC8yMDA5LCwsLCwsJ0RJTCcpL0lDX0VTVElNQVRFKEVCSVREQV9FT","lVNRVJBVElPTixNRUFOX0VOVU1FUkFUSU9OLE5UTV9UV0FfRU5VTUVSQVRJT04sLDUvMDgvMjAwOSk=&amp;WINDOW=FIRST_POPUP&amp;HEIGHT=450&amp;WIDTH=450&amp;START_MAXIMIZED=FALSE&amp;VAR:CALENDAR=US&amp;VAR:SYMBOL=NUVA&amp;VAR:INDEX=0"}</definedName>
    <definedName name="_415__FDSAUDITLINK__" hidden="1">{"fdsup://directions/FAT Viewer?action=UPDATE&amp;creator=factset&amp;DYN_ARGS=TRUE&amp;DOC_NAME=FAT:FQL_AUDITING_CLIENT_TEMPLATE.FAT&amp;display_string=Audit&amp;VAR:KEY=AZUVWZCHST&amp;VAR:QUERY=UkdGX0VOVFJQUl9WQUxfREFJTFkoNS8wOC8yMDA5LCwsLCwsJ0RJTCcpL0lDX0VTVElNQVRFKEVCSVREQV9FT","lVNRVJBVElPTixNRUFOX0VOVU1FUkFUSU9OLE5UTV9UV0FfRU5VTUVSQVRJT04sLDUvMDgvMjAwOSk=&amp;WINDOW=FIRST_POPUP&amp;HEIGHT=450&amp;WIDTH=450&amp;START_MAXIMIZED=FALSE&amp;VAR:CALENDAR=US&amp;VAR:SYMBOL=NUVA&amp;VAR:INDEX=0"}</definedName>
    <definedName name="_416__FDSAUDITLINK__" localSheetId="1" hidden="1">{"fdsup://directions/FAT Viewer?action=UPDATE&amp;creator=factset&amp;DYN_ARGS=TRUE&amp;DOC_NAME=FAT:FQL_AUDITING_CLIENT_TEMPLATE.FAT&amp;display_string=Audit&amp;VAR:KEY=TKDCPCRGJO&amp;VAR:QUERY=UkdGX1BGRF9TVEsoUVRSLDAsLCwsVVNELCxOT0FVRElUKQ==&amp;WINDOW=FIRST_POPUP&amp;HEIGHT=450&amp;WIDTH=","450&amp;START_MAXIMIZED=FALSE&amp;VAR:CALENDAR=US&amp;VAR:SYMBOL=HCA&amp;VAR:INDEX=0"}</definedName>
    <definedName name="_416__FDSAUDITLINK__" hidden="1">{"fdsup://directions/FAT Viewer?action=UPDATE&amp;creator=factset&amp;DYN_ARGS=TRUE&amp;DOC_NAME=FAT:FQL_AUDITING_CLIENT_TEMPLATE.FAT&amp;display_string=Audit&amp;VAR:KEY=TKDCPCRGJO&amp;VAR:QUERY=UkdGX1BGRF9TVEsoUVRSLDAsLCwsVVNELCxOT0FVRElUKQ==&amp;WINDOW=FIRST_POPUP&amp;HEIGHT=450&amp;WIDTH=","450&amp;START_MAXIMIZED=FALSE&amp;VAR:CALENDAR=US&amp;VAR:SYMBOL=HCA&amp;VAR:INDEX=0"}</definedName>
    <definedName name="_417__FDSAUDITLINK__" localSheetId="1" hidden="1">{"fdsup://directions/FAT Viewer?action=UPDATE&amp;creator=factset&amp;DYN_ARGS=TRUE&amp;DOC_NAME=FAT:FQL_AUDITING_CLIENT_TEMPLATE.FAT&amp;display_string=Audit&amp;VAR:KEY=GPMFKXGPCF&amp;VAR:QUERY=UkdGX0VOVFJQUl9WQUxfREFJTFkoNS8wNi8yMDA5LCwsLCwsJ0RJTCcpL0lDX0VTVElNQVRFKEVCSVREQV9FT","lVNRVJBVElPTixNRUFOX0VOVU1FUkFUSU9OLE5UTV9UV0FfRU5VTUVSQVRJT04sLDUvMDYvMjAwOSk=&amp;WINDOW=FIRST_POPUP&amp;HEIGHT=450&amp;WIDTH=450&amp;START_MAXIMIZED=FALSE&amp;VAR:CALENDAR=US&amp;VAR:SYMBOL=NUVA&amp;VAR:INDEX=0"}</definedName>
    <definedName name="_417__FDSAUDITLINK__" hidden="1">{"fdsup://directions/FAT Viewer?action=UPDATE&amp;creator=factset&amp;DYN_ARGS=TRUE&amp;DOC_NAME=FAT:FQL_AUDITING_CLIENT_TEMPLATE.FAT&amp;display_string=Audit&amp;VAR:KEY=GPMFKXGPCF&amp;VAR:QUERY=UkdGX0VOVFJQUl9WQUxfREFJTFkoNS8wNi8yMDA5LCwsLCwsJ0RJTCcpL0lDX0VTVElNQVRFKEVCSVREQV9FT","lVNRVJBVElPTixNRUFOX0VOVU1FUkFUSU9OLE5UTV9UV0FfRU5VTUVSQVRJT04sLDUvMDYvMjAwOSk=&amp;WINDOW=FIRST_POPUP&amp;HEIGHT=450&amp;WIDTH=450&amp;START_MAXIMIZED=FALSE&amp;VAR:CALENDAR=US&amp;VAR:SYMBOL=NUVA&amp;VAR:INDEX=0"}</definedName>
    <definedName name="_418__FDSAUDITLINK__" localSheetId="1" hidden="1">{"fdsup://directions/FAT Viewer?action=UPDATE&amp;creator=factset&amp;DYN_ARGS=TRUE&amp;DOC_NAME=FAT:FQL_AUDITING_CLIENT_TEMPLATE.FAT&amp;display_string=Audit&amp;VAR:KEY=GDGVEHSJWJ&amp;VAR:QUERY=UkdGX0VOVFJQUl9WQUxfREFJTFkoNS8wNS8yMDA5LCwsLCwsJ0RJTCcpL0lDX0VTVElNQVRFKEVCSVREQV9FT","lVNRVJBVElPTixNRUFOX0VOVU1FUkFUSU9OLE5UTV9UV0FfRU5VTUVSQVRJT04sLDUvMDUvMjAwOSk=&amp;WINDOW=FIRST_POPUP&amp;HEIGHT=450&amp;WIDTH=450&amp;START_MAXIMIZED=FALSE&amp;VAR:CALENDAR=US&amp;VAR:SYMBOL=NUVA&amp;VAR:INDEX=0"}</definedName>
    <definedName name="_418__FDSAUDITLINK__" hidden="1">{"fdsup://directions/FAT Viewer?action=UPDATE&amp;creator=factset&amp;DYN_ARGS=TRUE&amp;DOC_NAME=FAT:FQL_AUDITING_CLIENT_TEMPLATE.FAT&amp;display_string=Audit&amp;VAR:KEY=GDGVEHSJWJ&amp;VAR:QUERY=UkdGX0VOVFJQUl9WQUxfREFJTFkoNS8wNS8yMDA5LCwsLCwsJ0RJTCcpL0lDX0VTVElNQVRFKEVCSVREQV9FT","lVNRVJBVElPTixNRUFOX0VOVU1FUkFUSU9OLE5UTV9UV0FfRU5VTUVSQVRJT04sLDUvMDUvMjAwOSk=&amp;WINDOW=FIRST_POPUP&amp;HEIGHT=450&amp;WIDTH=450&amp;START_MAXIMIZED=FALSE&amp;VAR:CALENDAR=US&amp;VAR:SYMBOL=NUVA&amp;VAR:INDEX=0"}</definedName>
    <definedName name="_419__FDSAUDITLINK__" localSheetId="1" hidden="1">{"fdsup://directions/FAT Viewer?action=UPDATE&amp;creator=factset&amp;DYN_ARGS=TRUE&amp;DOC_NAME=FAT:FQL_AUDITING_CLIENT_TEMPLATE.FAT&amp;display_string=Audit&amp;VAR:KEY=GDGHGJAFIP&amp;VAR:QUERY=UkdGX0VOVFJQUl9WQUxfREFJTFkoNS8wNC8yMDA5LCwsLCwsJ0RJTCcpL0lDX0VTVElNQVRFKEVCSVREQV9FT","lVNRVJBVElPTixNRUFOX0VOVU1FUkFUSU9OLE5UTV9UV0FfRU5VTUVSQVRJT04sLDUvMDQvMjAwOSk=&amp;WINDOW=FIRST_POPUP&amp;HEIGHT=450&amp;WIDTH=450&amp;START_MAXIMIZED=FALSE&amp;VAR:CALENDAR=US&amp;VAR:SYMBOL=NUVA&amp;VAR:INDEX=0"}</definedName>
    <definedName name="_419__FDSAUDITLINK__" hidden="1">{"fdsup://directions/FAT Viewer?action=UPDATE&amp;creator=factset&amp;DYN_ARGS=TRUE&amp;DOC_NAME=FAT:FQL_AUDITING_CLIENT_TEMPLATE.FAT&amp;display_string=Audit&amp;VAR:KEY=GDGHGJAFIP&amp;VAR:QUERY=UkdGX0VOVFJQUl9WQUxfREFJTFkoNS8wNC8yMDA5LCwsLCwsJ0RJTCcpL0lDX0VTVElNQVRFKEVCSVREQV9FT","lVNRVJBVElPTixNRUFOX0VOVU1FUkFUSU9OLE5UTV9UV0FfRU5VTUVSQVRJT04sLDUvMDQvMjAwOSk=&amp;WINDOW=FIRST_POPUP&amp;HEIGHT=450&amp;WIDTH=450&amp;START_MAXIMIZED=FALSE&amp;VAR:CALENDAR=US&amp;VAR:SYMBOL=NUVA&amp;VAR:INDEX=0"}</definedName>
    <definedName name="_42__FDSAUDITLINK__" localSheetId="1" hidden="1">{"fdsup://IBCentral/FAT Viewer?action=UPDATE&amp;creator=factset&amp;DOC_NAME=fat:reuters_qtrly_source_window.fat&amp;display_string=Audit&amp;DYN_ARGS=TRUE&amp;VAR:ID1=91307C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2__FDSAUDITLINK__" hidden="1">{"fdsup://IBCentral/FAT Viewer?action=UPDATE&amp;creator=factset&amp;DOC_NAME=fat:reuters_qtrly_source_window.fat&amp;display_string=Audit&amp;DYN_ARGS=TRUE&amp;VAR:ID1=91307C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20__FDSAUDITLINK__" localSheetId="1" hidden="1">{"fdsup://directions/FAT Viewer?action=UPDATE&amp;creator=factset&amp;DYN_ARGS=TRUE&amp;DOC_NAME=FAT:FQL_AUDITING_CLIENT_TEMPLATE.FAT&amp;display_string=Audit&amp;VAR:KEY=GRCNMNGXUB&amp;VAR:QUERY=UkdGX0VOVFJQUl9WQUxfREFJTFkoNS8wMS8yMDA5LCwsLCwsJ0RJTCcpL0lDX0VTVElNQVRFKEVCSVREQV9FT","lVNRVJBVElPTixNRUFOX0VOVU1FUkFUSU9OLE5UTV9UV0FfRU5VTUVSQVRJT04sLDUvMDEvMjAwOSk=&amp;WINDOW=FIRST_POPUP&amp;HEIGHT=450&amp;WIDTH=450&amp;START_MAXIMIZED=FALSE&amp;VAR:CALENDAR=US&amp;VAR:SYMBOL=NUVA&amp;VAR:INDEX=0"}</definedName>
    <definedName name="_420__FDSAUDITLINK__" hidden="1">{"fdsup://directions/FAT Viewer?action=UPDATE&amp;creator=factset&amp;DYN_ARGS=TRUE&amp;DOC_NAME=FAT:FQL_AUDITING_CLIENT_TEMPLATE.FAT&amp;display_string=Audit&amp;VAR:KEY=GRCNMNGXUB&amp;VAR:QUERY=UkdGX0VOVFJQUl9WQUxfREFJTFkoNS8wMS8yMDA5LCwsLCwsJ0RJTCcpL0lDX0VTVElNQVRFKEVCSVREQV9FT","lVNRVJBVElPTixNRUFOX0VOVU1FUkFUSU9OLE5UTV9UV0FfRU5VTUVSQVRJT04sLDUvMDEvMjAwOSk=&amp;WINDOW=FIRST_POPUP&amp;HEIGHT=450&amp;WIDTH=450&amp;START_MAXIMIZED=FALSE&amp;VAR:CALENDAR=US&amp;VAR:SYMBOL=NUVA&amp;VAR:INDEX=0"}</definedName>
    <definedName name="_421__FDSAUDITLINK__" localSheetId="1" hidden="1">{"fdsup://directions/FAT Viewer?action=UPDATE&amp;creator=factset&amp;DYN_ARGS=TRUE&amp;DOC_NAME=FAT:FQL_AUDITING_CLIENT_TEMPLATE.FAT&amp;display_string=Audit&amp;VAR:KEY=YVGLYDWJWR&amp;VAR:QUERY=UkdGX0VOVFJQUl9WQUxfREFJTFkoNC8zMC8yMDA5LCwsLCwsJ0RJTCcpL0lDX0VTVElNQVRFKEVCSVREQV9FT","lVNRVJBVElPTixNRUFOX0VOVU1FUkFUSU9OLE5UTV9UV0FfRU5VTUVSQVRJT04sLDQvMzAvMjAwOSk=&amp;WINDOW=FIRST_POPUP&amp;HEIGHT=450&amp;WIDTH=450&amp;START_MAXIMIZED=FALSE&amp;VAR:CALENDAR=US&amp;VAR:SYMBOL=NUVA&amp;VAR:INDEX=0"}</definedName>
    <definedName name="_421__FDSAUDITLINK__" hidden="1">{"fdsup://directions/FAT Viewer?action=UPDATE&amp;creator=factset&amp;DYN_ARGS=TRUE&amp;DOC_NAME=FAT:FQL_AUDITING_CLIENT_TEMPLATE.FAT&amp;display_string=Audit&amp;VAR:KEY=YVGLYDWJWR&amp;VAR:QUERY=UkdGX0VOVFJQUl9WQUxfREFJTFkoNC8zMC8yMDA5LCwsLCwsJ0RJTCcpL0lDX0VTVElNQVRFKEVCSVREQV9FT","lVNRVJBVElPTixNRUFOX0VOVU1FUkFUSU9OLE5UTV9UV0FfRU5VTUVSQVRJT04sLDQvMzAvMjAwOSk=&amp;WINDOW=FIRST_POPUP&amp;HEIGHT=450&amp;WIDTH=450&amp;START_MAXIMIZED=FALSE&amp;VAR:CALENDAR=US&amp;VAR:SYMBOL=NUVA&amp;VAR:INDEX=0"}</definedName>
    <definedName name="_422__FDSAUDITLINK__" localSheetId="1" hidden="1">{"fdsup://directions/FAT Viewer?action=UPDATE&amp;creator=factset&amp;DYN_ARGS=TRUE&amp;DOC_NAME=FAT:FQL_AUDITING_CLIENT_TEMPLATE.FAT&amp;display_string=Audit&amp;VAR:KEY=ITWRUVGTIL&amp;VAR:QUERY=UkdGX0VOVFJQUl9WQUxfREFJTFkoNC8yOS8yMDA5LCwsLCwsJ0RJTCcpL0lDX0VTVElNQVRFKEVCSVREQV9FT","lVNRVJBVElPTixNRUFOX0VOVU1FUkFUSU9OLE5UTV9UV0FfRU5VTUVSQVRJT04sLDQvMjkvMjAwOSk=&amp;WINDOW=FIRST_POPUP&amp;HEIGHT=450&amp;WIDTH=450&amp;START_MAXIMIZED=FALSE&amp;VAR:CALENDAR=US&amp;VAR:SYMBOL=NUVA&amp;VAR:INDEX=0"}</definedName>
    <definedName name="_422__FDSAUDITLINK__" hidden="1">{"fdsup://directions/FAT Viewer?action=UPDATE&amp;creator=factset&amp;DYN_ARGS=TRUE&amp;DOC_NAME=FAT:FQL_AUDITING_CLIENT_TEMPLATE.FAT&amp;display_string=Audit&amp;VAR:KEY=ITWRUVGTIL&amp;VAR:QUERY=UkdGX0VOVFJQUl9WQUxfREFJTFkoNC8yOS8yMDA5LCwsLCwsJ0RJTCcpL0lDX0VTVElNQVRFKEVCSVREQV9FT","lVNRVJBVElPTixNRUFOX0VOVU1FUkFUSU9OLE5UTV9UV0FfRU5VTUVSQVRJT04sLDQvMjkvMjAwOSk=&amp;WINDOW=FIRST_POPUP&amp;HEIGHT=450&amp;WIDTH=450&amp;START_MAXIMIZED=FALSE&amp;VAR:CALENDAR=US&amp;VAR:SYMBOL=NUVA&amp;VAR:INDEX=0"}</definedName>
    <definedName name="_423__FDSAUDITLINK__" localSheetId="1" hidden="1">{"fdsup://directions/FAT Viewer?action=UPDATE&amp;creator=factset&amp;DYN_ARGS=TRUE&amp;DOC_NAME=FAT:FQL_AUDITING_CLIENT_TEMPLATE.FAT&amp;display_string=Audit&amp;VAR:KEY=QFUHQXMRYZ&amp;VAR:QUERY=UkdGX0VOVFJQUl9WQUxfREFJTFkoNC8yOC8yMDA5LCwsLCwsJ0RJTCcpL0lDX0VTVElNQVRFKEVCSVREQV9FT","lVNRVJBVElPTixNRUFOX0VOVU1FUkFUSU9OLE5UTV9UV0FfRU5VTUVSQVRJT04sLDQvMjgvMjAwOSk=&amp;WINDOW=FIRST_POPUP&amp;HEIGHT=450&amp;WIDTH=450&amp;START_MAXIMIZED=FALSE&amp;VAR:CALENDAR=US&amp;VAR:SYMBOL=NUVA&amp;VAR:INDEX=0"}</definedName>
    <definedName name="_423__FDSAUDITLINK__" hidden="1">{"fdsup://directions/FAT Viewer?action=UPDATE&amp;creator=factset&amp;DYN_ARGS=TRUE&amp;DOC_NAME=FAT:FQL_AUDITING_CLIENT_TEMPLATE.FAT&amp;display_string=Audit&amp;VAR:KEY=QFUHQXMRYZ&amp;VAR:QUERY=UkdGX0VOVFJQUl9WQUxfREFJTFkoNC8yOC8yMDA5LCwsLCwsJ0RJTCcpL0lDX0VTVElNQVRFKEVCSVREQV9FT","lVNRVJBVElPTixNRUFOX0VOVU1FUkFUSU9OLE5UTV9UV0FfRU5VTUVSQVRJT04sLDQvMjgvMjAwOSk=&amp;WINDOW=FIRST_POPUP&amp;HEIGHT=450&amp;WIDTH=450&amp;START_MAXIMIZED=FALSE&amp;VAR:CALENDAR=US&amp;VAR:SYMBOL=NUVA&amp;VAR:INDEX=0"}</definedName>
    <definedName name="_424__FDSAUDITLINK__" localSheetId="1" hidden="1">{"fdsup://directions/FAT Viewer?action=UPDATE&amp;creator=factset&amp;DYN_ARGS=TRUE&amp;DOC_NAME=FAT:FQL_AUDITING_CLIENT_TEMPLATE.FAT&amp;display_string=Audit&amp;VAR:KEY=GFWDGPSVMH&amp;VAR:QUERY=UkdGX0VOVFJQUl9WQUxfREFJTFkoNC8yNy8yMDA5LCwsLCwsJ0RJTCcpL0lDX0VTVElNQVRFKEVCSVREQV9FT","lVNRVJBVElPTixNRUFOX0VOVU1FUkFUSU9OLE5UTV9UV0FfRU5VTUVSQVRJT04sLDQvMjcvMjAwOSk=&amp;WINDOW=FIRST_POPUP&amp;HEIGHT=450&amp;WIDTH=450&amp;START_MAXIMIZED=FALSE&amp;VAR:CALENDAR=US&amp;VAR:SYMBOL=NUVA&amp;VAR:INDEX=0"}</definedName>
    <definedName name="_424__FDSAUDITLINK__" hidden="1">{"fdsup://directions/FAT Viewer?action=UPDATE&amp;creator=factset&amp;DYN_ARGS=TRUE&amp;DOC_NAME=FAT:FQL_AUDITING_CLIENT_TEMPLATE.FAT&amp;display_string=Audit&amp;VAR:KEY=GFWDGPSVMH&amp;VAR:QUERY=UkdGX0VOVFJQUl9WQUxfREFJTFkoNC8yNy8yMDA5LCwsLCwsJ0RJTCcpL0lDX0VTVElNQVRFKEVCSVREQV9FT","lVNRVJBVElPTixNRUFOX0VOVU1FUkFUSU9OLE5UTV9UV0FfRU5VTUVSQVRJT04sLDQvMjcvMjAwOSk=&amp;WINDOW=FIRST_POPUP&amp;HEIGHT=450&amp;WIDTH=450&amp;START_MAXIMIZED=FALSE&amp;VAR:CALENDAR=US&amp;VAR:SYMBOL=NUVA&amp;VAR:INDEX=0"}</definedName>
    <definedName name="_425__FDSAUDITLINK__" localSheetId="1" hidden="1">{"fdsup://directions/FAT Viewer?action=UPDATE&amp;creator=factset&amp;DYN_ARGS=TRUE&amp;DOC_NAME=FAT:FQL_AUDITING_CLIENT_TEMPLATE.FAT&amp;display_string=Audit&amp;VAR:KEY=IXUPWTWZSF&amp;VAR:QUERY=UkdGX0VOVFJQUl9WQUxfREFJTFkoNC8yNC8yMDA5LCwsLCwsJ0RJTCcpL0lDX0VTVElNQVRFKEVCSVREQV9FT","lVNRVJBVElPTixNRUFOX0VOVU1FUkFUSU9OLE5UTV9UV0FfRU5VTUVSQVRJT04sLDQvMjQvMjAwOSk=&amp;WINDOW=FIRST_POPUP&amp;HEIGHT=450&amp;WIDTH=450&amp;START_MAXIMIZED=FALSE&amp;VAR:CALENDAR=US&amp;VAR:SYMBOL=NUVA&amp;VAR:INDEX=0"}</definedName>
    <definedName name="_425__FDSAUDITLINK__" hidden="1">{"fdsup://directions/FAT Viewer?action=UPDATE&amp;creator=factset&amp;DYN_ARGS=TRUE&amp;DOC_NAME=FAT:FQL_AUDITING_CLIENT_TEMPLATE.FAT&amp;display_string=Audit&amp;VAR:KEY=IXUPWTWZSF&amp;VAR:QUERY=UkdGX0VOVFJQUl9WQUxfREFJTFkoNC8yNC8yMDA5LCwsLCwsJ0RJTCcpL0lDX0VTVElNQVRFKEVCSVREQV9FT","lVNRVJBVElPTixNRUFOX0VOVU1FUkFUSU9OLE5UTV9UV0FfRU5VTUVSQVRJT04sLDQvMjQvMjAwOSk=&amp;WINDOW=FIRST_POPUP&amp;HEIGHT=450&amp;WIDTH=450&amp;START_MAXIMIZED=FALSE&amp;VAR:CALENDAR=US&amp;VAR:SYMBOL=NUVA&amp;VAR:INDEX=0"}</definedName>
    <definedName name="_426__FDSAUDITLINK__" localSheetId="1" hidden="1">{"fdsup://directions/FAT Viewer?action=UPDATE&amp;creator=factset&amp;DYN_ARGS=TRUE&amp;DOC_NAME=FAT:FQL_AUDITING_CLIENT_TEMPLATE.FAT&amp;display_string=Audit&amp;VAR:KEY=KBWZUNSRCL&amp;VAR:QUERY=UkdGX0VOVFJQUl9WQUxfREFJTFkoNC8yMy8yMDA5LCwsLCwsJ0RJTCcpL0lDX0VTVElNQVRFKEVCSVREQV9FT","lVNRVJBVElPTixNRUFOX0VOVU1FUkFUSU9OLE5UTV9UV0FfRU5VTUVSQVRJT04sLDQvMjMvMjAwOSk=&amp;WINDOW=FIRST_POPUP&amp;HEIGHT=450&amp;WIDTH=450&amp;START_MAXIMIZED=FALSE&amp;VAR:CALENDAR=US&amp;VAR:SYMBOL=NUVA&amp;VAR:INDEX=0"}</definedName>
    <definedName name="_426__FDSAUDITLINK__" hidden="1">{"fdsup://directions/FAT Viewer?action=UPDATE&amp;creator=factset&amp;DYN_ARGS=TRUE&amp;DOC_NAME=FAT:FQL_AUDITING_CLIENT_TEMPLATE.FAT&amp;display_string=Audit&amp;VAR:KEY=KBWZUNSRCL&amp;VAR:QUERY=UkdGX0VOVFJQUl9WQUxfREFJTFkoNC8yMy8yMDA5LCwsLCwsJ0RJTCcpL0lDX0VTVElNQVRFKEVCSVREQV9FT","lVNRVJBVElPTixNRUFOX0VOVU1FUkFUSU9OLE5UTV9UV0FfRU5VTUVSQVRJT04sLDQvMjMvMjAwOSk=&amp;WINDOW=FIRST_POPUP&amp;HEIGHT=450&amp;WIDTH=450&amp;START_MAXIMIZED=FALSE&amp;VAR:CALENDAR=US&amp;VAR:SYMBOL=NUVA&amp;VAR:INDEX=0"}</definedName>
    <definedName name="_427__FDSAUDITLINK__" localSheetId="1" hidden="1">{"fdsup://directions/FAT Viewer?action=UPDATE&amp;creator=factset&amp;DYN_ARGS=TRUE&amp;DOC_NAME=FAT:FQL_AUDITING_CLIENT_TEMPLATE.FAT&amp;display_string=Audit&amp;VAR:KEY=KZGVKVETAR&amp;VAR:QUERY=UkdGX0VOVFJQUl9WQUxfREFJTFkoNC8yMi8yMDA5LCwsLCwsJ0RJTCcpL0lDX0VTVElNQVRFKEVCSVREQV9FT","lVNRVJBVElPTixNRUFOX0VOVU1FUkFUSU9OLE5UTV9UV0FfRU5VTUVSQVRJT04sLDQvMjIvMjAwOSk=&amp;WINDOW=FIRST_POPUP&amp;HEIGHT=450&amp;WIDTH=450&amp;START_MAXIMIZED=FALSE&amp;VAR:CALENDAR=US&amp;VAR:SYMBOL=NUVA&amp;VAR:INDEX=0"}</definedName>
    <definedName name="_427__FDSAUDITLINK__" hidden="1">{"fdsup://directions/FAT Viewer?action=UPDATE&amp;creator=factset&amp;DYN_ARGS=TRUE&amp;DOC_NAME=FAT:FQL_AUDITING_CLIENT_TEMPLATE.FAT&amp;display_string=Audit&amp;VAR:KEY=KZGVKVETAR&amp;VAR:QUERY=UkdGX0VOVFJQUl9WQUxfREFJTFkoNC8yMi8yMDA5LCwsLCwsJ0RJTCcpL0lDX0VTVElNQVRFKEVCSVREQV9FT","lVNRVJBVElPTixNRUFOX0VOVU1FUkFUSU9OLE5UTV9UV0FfRU5VTUVSQVRJT04sLDQvMjIvMjAwOSk=&amp;WINDOW=FIRST_POPUP&amp;HEIGHT=450&amp;WIDTH=450&amp;START_MAXIMIZED=FALSE&amp;VAR:CALENDAR=US&amp;VAR:SYMBOL=NUVA&amp;VAR:INDEX=0"}</definedName>
    <definedName name="_428__FDSAUDITLINK__" localSheetId="1" hidden="1">{"fdsup://directions/FAT Viewer?action=UPDATE&amp;creator=factset&amp;DYN_ARGS=TRUE&amp;DOC_NAME=FAT:FQL_AUDITING_CLIENT_TEMPLATE.FAT&amp;display_string=Audit&amp;VAR:KEY=IZEVAVAZKJ&amp;VAR:QUERY=UkdGX0VOVFJQUl9WQUxfREFJTFkoNC8yMS8yMDA5LCwsLCwsJ0RJTCcpL0lDX0VTVElNQVRFKEVCSVREQV9FT","lVNRVJBVElPTixNRUFOX0VOVU1FUkFUSU9OLE5UTV9UV0FfRU5VTUVSQVRJT04sLDQvMjEvMjAwOSk=&amp;WINDOW=FIRST_POPUP&amp;HEIGHT=450&amp;WIDTH=450&amp;START_MAXIMIZED=FALSE&amp;VAR:CALENDAR=US&amp;VAR:SYMBOL=NUVA&amp;VAR:INDEX=0"}</definedName>
    <definedName name="_428__FDSAUDITLINK__" hidden="1">{"fdsup://directions/FAT Viewer?action=UPDATE&amp;creator=factset&amp;DYN_ARGS=TRUE&amp;DOC_NAME=FAT:FQL_AUDITING_CLIENT_TEMPLATE.FAT&amp;display_string=Audit&amp;VAR:KEY=IZEVAVAZKJ&amp;VAR:QUERY=UkdGX0VOVFJQUl9WQUxfREFJTFkoNC8yMS8yMDA5LCwsLCwsJ0RJTCcpL0lDX0VTVElNQVRFKEVCSVREQV9FT","lVNRVJBVElPTixNRUFOX0VOVU1FUkFUSU9OLE5UTV9UV0FfRU5VTUVSQVRJT04sLDQvMjEvMjAwOSk=&amp;WINDOW=FIRST_POPUP&amp;HEIGHT=450&amp;WIDTH=450&amp;START_MAXIMIZED=FALSE&amp;VAR:CALENDAR=US&amp;VAR:SYMBOL=NUVA&amp;VAR:INDEX=0"}</definedName>
    <definedName name="_429__FDSAUDITLINK__" localSheetId="1" hidden="1">{"fdsup://directions/FAT Viewer?action=UPDATE&amp;creator=factset&amp;DYN_ARGS=TRUE&amp;DOC_NAME=FAT:FQL_AUDITING_CLIENT_TEMPLATE.FAT&amp;display_string=Audit&amp;VAR:KEY=OFOTMXCLUT&amp;VAR:QUERY=UkdGX0VOVFJQUl9WQUxfREFJTFkoNC8yMC8yMDA5LCwsLCwsJ0RJTCcpL0lDX0VTVElNQVRFKEVCSVREQV9FT","lVNRVJBVElPTixNRUFOX0VOVU1FUkFUSU9OLE5UTV9UV0FfRU5VTUVSQVRJT04sLDQvMjAvMjAwOSk=&amp;WINDOW=FIRST_POPUP&amp;HEIGHT=450&amp;WIDTH=450&amp;START_MAXIMIZED=FALSE&amp;VAR:CALENDAR=US&amp;VAR:SYMBOL=NUVA&amp;VAR:INDEX=0"}</definedName>
    <definedName name="_429__FDSAUDITLINK__" hidden="1">{"fdsup://directions/FAT Viewer?action=UPDATE&amp;creator=factset&amp;DYN_ARGS=TRUE&amp;DOC_NAME=FAT:FQL_AUDITING_CLIENT_TEMPLATE.FAT&amp;display_string=Audit&amp;VAR:KEY=OFOTMXCLUT&amp;VAR:QUERY=UkdGX0VOVFJQUl9WQUxfREFJTFkoNC8yMC8yMDA5LCwsLCwsJ0RJTCcpL0lDX0VTVElNQVRFKEVCSVREQV9FT","lVNRVJBVElPTixNRUFOX0VOVU1FUkFUSU9OLE5UTV9UV0FfRU5VTUVSQVRJT04sLDQvMjAvMjAwOSk=&amp;WINDOW=FIRST_POPUP&amp;HEIGHT=450&amp;WIDTH=450&amp;START_MAXIMIZED=FALSE&amp;VAR:CALENDAR=US&amp;VAR:SYMBOL=NUVA&amp;VAR:INDEX=0"}</definedName>
    <definedName name="_43__FDSAUDITLINK__" localSheetId="1" hidden="1">{"fdsup://IBCentral/FAT Viewer?action=UPDATE&amp;creator=factset&amp;DOC_NAME=fat:reuters_qtrly_source_window.fat&amp;display_string=Audit&amp;DYN_ARGS=TRUE&amp;VAR:ID1=81257810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3__FDSAUDITLINK__" hidden="1">{"fdsup://IBCentral/FAT Viewer?action=UPDATE&amp;creator=factset&amp;DOC_NAME=fat:reuters_qtrly_source_window.fat&amp;display_string=Audit&amp;DYN_ARGS=TRUE&amp;VAR:ID1=81257810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30__FDSAUDITLINK__" localSheetId="1" hidden="1">{"fdsup://directions/FAT Viewer?action=UPDATE&amp;creator=factset&amp;DYN_ARGS=TRUE&amp;DOC_NAME=FAT:FQL_AUDITING_CLIENT_TEMPLATE.FAT&amp;display_string=Audit&amp;VAR:KEY=KDSXUDUREB&amp;VAR:QUERY=UkdGX0VOVFJQUl9WQUxfREFJTFkoNC8xNy8yMDA5LCwsLCwsJ0RJTCcpL0lDX0VTVElNQVRFKEVCSVREQV9FT","lVNRVJBVElPTixNRUFOX0VOVU1FUkFUSU9OLE5UTV9UV0FfRU5VTUVSQVRJT04sLDQvMTcvMjAwOSk=&amp;WINDOW=FIRST_POPUP&amp;HEIGHT=450&amp;WIDTH=450&amp;START_MAXIMIZED=FALSE&amp;VAR:CALENDAR=US&amp;VAR:SYMBOL=NUVA&amp;VAR:INDEX=0"}</definedName>
    <definedName name="_430__FDSAUDITLINK__" hidden="1">{"fdsup://directions/FAT Viewer?action=UPDATE&amp;creator=factset&amp;DYN_ARGS=TRUE&amp;DOC_NAME=FAT:FQL_AUDITING_CLIENT_TEMPLATE.FAT&amp;display_string=Audit&amp;VAR:KEY=KDSXUDUREB&amp;VAR:QUERY=UkdGX0VOVFJQUl9WQUxfREFJTFkoNC8xNy8yMDA5LCwsLCwsJ0RJTCcpL0lDX0VTVElNQVRFKEVCSVREQV9FT","lVNRVJBVElPTixNRUFOX0VOVU1FUkFUSU9OLE5UTV9UV0FfRU5VTUVSQVRJT04sLDQvMTcvMjAwOSk=&amp;WINDOW=FIRST_POPUP&amp;HEIGHT=450&amp;WIDTH=450&amp;START_MAXIMIZED=FALSE&amp;VAR:CALENDAR=US&amp;VAR:SYMBOL=NUVA&amp;VAR:INDEX=0"}</definedName>
    <definedName name="_431__FDSAUDITLINK__" localSheetId="1" hidden="1">{"fdsup://directions/FAT Viewer?action=UPDATE&amp;creator=factset&amp;DYN_ARGS=TRUE&amp;DOC_NAME=FAT:FQL_AUDITING_CLIENT_TEMPLATE.FAT&amp;display_string=Audit&amp;VAR:KEY=SZUDAFYPCP&amp;VAR:QUERY=UkdGX0VOVFJQUl9WQUxfREFJTFkoNC8xNi8yMDA5LCwsLCwsJ0RJTCcpL0lDX0VTVElNQVRFKEVCSVREQV9FT","lVNRVJBVElPTixNRUFOX0VOVU1FUkFUSU9OLE5UTV9UV0FfRU5VTUVSQVRJT04sLDQvMTYvMjAwOSk=&amp;WINDOW=FIRST_POPUP&amp;HEIGHT=450&amp;WIDTH=450&amp;START_MAXIMIZED=FALSE&amp;VAR:CALENDAR=US&amp;VAR:SYMBOL=NUVA&amp;VAR:INDEX=0"}</definedName>
    <definedName name="_431__FDSAUDITLINK__" hidden="1">{"fdsup://directions/FAT Viewer?action=UPDATE&amp;creator=factset&amp;DYN_ARGS=TRUE&amp;DOC_NAME=FAT:FQL_AUDITING_CLIENT_TEMPLATE.FAT&amp;display_string=Audit&amp;VAR:KEY=SZUDAFYPCP&amp;VAR:QUERY=UkdGX0VOVFJQUl9WQUxfREFJTFkoNC8xNi8yMDA5LCwsLCwsJ0RJTCcpL0lDX0VTVElNQVRFKEVCSVREQV9FT","lVNRVJBVElPTixNRUFOX0VOVU1FUkFUSU9OLE5UTV9UV0FfRU5VTUVSQVRJT04sLDQvMTYvMjAwOSk=&amp;WINDOW=FIRST_POPUP&amp;HEIGHT=450&amp;WIDTH=450&amp;START_MAXIMIZED=FALSE&amp;VAR:CALENDAR=US&amp;VAR:SYMBOL=NUVA&amp;VAR:INDEX=0"}</definedName>
    <definedName name="_432__FDSAUDITLINK__" localSheetId="1" hidden="1">{"fdsup://directions/FAT Viewer?action=UPDATE&amp;creator=factset&amp;DYN_ARGS=TRUE&amp;DOC_NAME=FAT:FQL_AUDITING_CLIENT_TEMPLATE.FAT&amp;display_string=Audit&amp;VAR:KEY=ANEZOZSNKL&amp;VAR:QUERY=UkdGX1BGRF9TVEsoUVRSLDAsLCwsVVNELCxOT0FVRElUKQ==&amp;WINDOW=FIRST_POPUP&amp;HEIGHT=450&amp;WIDTH=","450&amp;START_MAXIMIZED=FALSE&amp;VAR:CALENDAR=LOCAL&amp;VAR:SYMBOL=AMSG&amp;VAR:INDEX=0"}</definedName>
    <definedName name="_432__FDSAUDITLINK__" hidden="1">{"fdsup://directions/FAT Viewer?action=UPDATE&amp;creator=factset&amp;DYN_ARGS=TRUE&amp;DOC_NAME=FAT:FQL_AUDITING_CLIENT_TEMPLATE.FAT&amp;display_string=Audit&amp;VAR:KEY=ANEZOZSNKL&amp;VAR:QUERY=UkdGX1BGRF9TVEsoUVRSLDAsLCwsVVNELCxOT0FVRElUKQ==&amp;WINDOW=FIRST_POPUP&amp;HEIGHT=450&amp;WIDTH=","450&amp;START_MAXIMIZED=FALSE&amp;VAR:CALENDAR=LOCAL&amp;VAR:SYMBOL=AMSG&amp;VAR:INDEX=0"}</definedName>
    <definedName name="_433__FDSAUDITLINK__" localSheetId="1" hidden="1">{"fdsup://directions/FAT Viewer?action=UPDATE&amp;creator=factset&amp;DYN_ARGS=TRUE&amp;DOC_NAME=FAT:FQL_AUDITING_CLIENT_TEMPLATE.FAT&amp;display_string=Audit&amp;VAR:KEY=YXYFIPUJUN&amp;VAR:QUERY=UkdGX0VOVFJQUl9WQUxfREFJTFkoNC8xNC8yMDA5LCwsLCwsJ0RJTCcpL0lDX0VTVElNQVRFKEVCSVREQV9FT","lVNRVJBVElPTixNRUFOX0VOVU1FUkFUSU9OLE5UTV9UV0FfRU5VTUVSQVRJT04sLDQvMTQvMjAwOSk=&amp;WINDOW=FIRST_POPUP&amp;HEIGHT=450&amp;WIDTH=450&amp;START_MAXIMIZED=FALSE&amp;VAR:CALENDAR=US&amp;VAR:SYMBOL=NUVA&amp;VAR:INDEX=0"}</definedName>
    <definedName name="_433__FDSAUDITLINK__" hidden="1">{"fdsup://directions/FAT Viewer?action=UPDATE&amp;creator=factset&amp;DYN_ARGS=TRUE&amp;DOC_NAME=FAT:FQL_AUDITING_CLIENT_TEMPLATE.FAT&amp;display_string=Audit&amp;VAR:KEY=YXYFIPUJUN&amp;VAR:QUERY=UkdGX0VOVFJQUl9WQUxfREFJTFkoNC8xNC8yMDA5LCwsLCwsJ0RJTCcpL0lDX0VTVElNQVRFKEVCSVREQV9FT","lVNRVJBVElPTixNRUFOX0VOVU1FUkFUSU9OLE5UTV9UV0FfRU5VTUVSQVRJT04sLDQvMTQvMjAwOSk=&amp;WINDOW=FIRST_POPUP&amp;HEIGHT=450&amp;WIDTH=450&amp;START_MAXIMIZED=FALSE&amp;VAR:CALENDAR=US&amp;VAR:SYMBOL=NUVA&amp;VAR:INDEX=0"}</definedName>
    <definedName name="_434__FDSAUDITLINK__" localSheetId="1" hidden="1">{"fdsup://directions/FAT Viewer?action=UPDATE&amp;creator=factset&amp;DYN_ARGS=TRUE&amp;DOC_NAME=FAT:FQL_AUDITING_CLIENT_TEMPLATE.FAT&amp;display_string=Audit&amp;VAR:KEY=OLELCROVIN&amp;VAR:QUERY=UkdGX0VOVFJQUl9WQUxfREFJTFkoNC8xMy8yMDA5LCwsLCwsJ0RJTCcpL0lDX0VTVElNQVRFKEVCSVREQV9FT","lVNRVJBVElPTixNRUFOX0VOVU1FUkFUSU9OLE5UTV9UV0FfRU5VTUVSQVRJT04sLDQvMTMvMjAwOSk=&amp;WINDOW=FIRST_POPUP&amp;HEIGHT=450&amp;WIDTH=450&amp;START_MAXIMIZED=FALSE&amp;VAR:CALENDAR=US&amp;VAR:SYMBOL=NUVA&amp;VAR:INDEX=0"}</definedName>
    <definedName name="_434__FDSAUDITLINK__" hidden="1">{"fdsup://directions/FAT Viewer?action=UPDATE&amp;creator=factset&amp;DYN_ARGS=TRUE&amp;DOC_NAME=FAT:FQL_AUDITING_CLIENT_TEMPLATE.FAT&amp;display_string=Audit&amp;VAR:KEY=OLELCROVIN&amp;VAR:QUERY=UkdGX0VOVFJQUl9WQUxfREFJTFkoNC8xMy8yMDA5LCwsLCwsJ0RJTCcpL0lDX0VTVElNQVRFKEVCSVREQV9FT","lVNRVJBVElPTixNRUFOX0VOVU1FUkFUSU9OLE5UTV9UV0FfRU5VTUVSQVRJT04sLDQvMTMvMjAwOSk=&amp;WINDOW=FIRST_POPUP&amp;HEIGHT=450&amp;WIDTH=450&amp;START_MAXIMIZED=FALSE&amp;VAR:CALENDAR=US&amp;VAR:SYMBOL=NUVA&amp;VAR:INDEX=0"}</definedName>
    <definedName name="_435__FDSAUDITLINK__" localSheetId="1" hidden="1">{"fdsup://directions/FAT Viewer?action=UPDATE&amp;creator=factset&amp;DYN_ARGS=TRUE&amp;DOC_NAME=FAT:FQL_AUDITING_CLIENT_TEMPLATE.FAT&amp;display_string=Audit&amp;VAR:KEY=AJGZMNGRMH&amp;VAR:QUERY=UkdGX0VOVFJQUl9WQUxfREFJTFkoNC8wOS8yMDA5LCwsLCwsJ0RJTCcpL0lDX0VTVElNQVRFKEVCSVREQV9FT","lVNRVJBVElPTixNRUFOX0VOVU1FUkFUSU9OLE5UTV9UV0FfRU5VTUVSQVRJT04sLDQvMDkvMjAwOSk=&amp;WINDOW=FIRST_POPUP&amp;HEIGHT=450&amp;WIDTH=450&amp;START_MAXIMIZED=FALSE&amp;VAR:CALENDAR=US&amp;VAR:SYMBOL=NUVA&amp;VAR:INDEX=0"}</definedName>
    <definedName name="_435__FDSAUDITLINK__" hidden="1">{"fdsup://directions/FAT Viewer?action=UPDATE&amp;creator=factset&amp;DYN_ARGS=TRUE&amp;DOC_NAME=FAT:FQL_AUDITING_CLIENT_TEMPLATE.FAT&amp;display_string=Audit&amp;VAR:KEY=AJGZMNGRMH&amp;VAR:QUERY=UkdGX0VOVFJQUl9WQUxfREFJTFkoNC8wOS8yMDA5LCwsLCwsJ0RJTCcpL0lDX0VTVElNQVRFKEVCSVREQV9FT","lVNRVJBVElPTixNRUFOX0VOVU1FUkFUSU9OLE5UTV9UV0FfRU5VTUVSQVRJT04sLDQvMDkvMjAwOSk=&amp;WINDOW=FIRST_POPUP&amp;HEIGHT=450&amp;WIDTH=450&amp;START_MAXIMIZED=FALSE&amp;VAR:CALENDAR=US&amp;VAR:SYMBOL=NUVA&amp;VAR:INDEX=0"}</definedName>
    <definedName name="_436__FDSAUDITLINK__" localSheetId="1" hidden="1">{"fdsup://directions/FAT Viewer?action=UPDATE&amp;creator=factset&amp;DYN_ARGS=TRUE&amp;DOC_NAME=FAT:FQL_AUDITING_CLIENT_TEMPLATE.FAT&amp;display_string=Audit&amp;VAR:KEY=QXKPYHGRSJ&amp;VAR:QUERY=UkdGX0VOVFJQUl9WQUxfREFJTFkoNC8wOC8yMDA5LCwsLCwsJ0RJTCcpL0lDX0VTVElNQVRFKEVCSVREQV9FT","lVNRVJBVElPTixNRUFOX0VOVU1FUkFUSU9OLE5UTV9UV0FfRU5VTUVSQVRJT04sLDQvMDgvMjAwOSk=&amp;WINDOW=FIRST_POPUP&amp;HEIGHT=450&amp;WIDTH=450&amp;START_MAXIMIZED=FALSE&amp;VAR:CALENDAR=US&amp;VAR:SYMBOL=NUVA&amp;VAR:INDEX=0"}</definedName>
    <definedName name="_436__FDSAUDITLINK__" hidden="1">{"fdsup://directions/FAT Viewer?action=UPDATE&amp;creator=factset&amp;DYN_ARGS=TRUE&amp;DOC_NAME=FAT:FQL_AUDITING_CLIENT_TEMPLATE.FAT&amp;display_string=Audit&amp;VAR:KEY=QXKPYHGRSJ&amp;VAR:QUERY=UkdGX0VOVFJQUl9WQUxfREFJTFkoNC8wOC8yMDA5LCwsLCwsJ0RJTCcpL0lDX0VTVElNQVRFKEVCSVREQV9FT","lVNRVJBVElPTixNRUFOX0VOVU1FUkFUSU9OLE5UTV9UV0FfRU5VTUVSQVRJT04sLDQvMDgvMjAwOSk=&amp;WINDOW=FIRST_POPUP&amp;HEIGHT=450&amp;WIDTH=450&amp;START_MAXIMIZED=FALSE&amp;VAR:CALENDAR=US&amp;VAR:SYMBOL=NUVA&amp;VAR:INDEX=0"}</definedName>
    <definedName name="_437__FDSAUDITLINK__" localSheetId="1" hidden="1">{"fdsup://directions/FAT Viewer?action=UPDATE&amp;creator=factset&amp;DYN_ARGS=TRUE&amp;DOC_NAME=FAT:FQL_AUDITING_CLIENT_TEMPLATE.FAT&amp;display_string=Audit&amp;VAR:KEY=YXMRGDUVUF&amp;VAR:QUERY=UkdGX0VOVFJQUl9WQUxfREFJTFkoNC8wNy8yMDA5LCwsLCwsJ0RJTCcpL0lDX0VTVElNQVRFKEVCSVREQV9FT","lVNRVJBVElPTixNRUFOX0VOVU1FUkFUSU9OLE5UTV9UV0FfRU5VTUVSQVRJT04sLDQvMDcvMjAwOSk=&amp;WINDOW=FIRST_POPUP&amp;HEIGHT=450&amp;WIDTH=450&amp;START_MAXIMIZED=FALSE&amp;VAR:CALENDAR=US&amp;VAR:SYMBOL=NUVA&amp;VAR:INDEX=0"}</definedName>
    <definedName name="_437__FDSAUDITLINK__" hidden="1">{"fdsup://directions/FAT Viewer?action=UPDATE&amp;creator=factset&amp;DYN_ARGS=TRUE&amp;DOC_NAME=FAT:FQL_AUDITING_CLIENT_TEMPLATE.FAT&amp;display_string=Audit&amp;VAR:KEY=YXMRGDUVUF&amp;VAR:QUERY=UkdGX0VOVFJQUl9WQUxfREFJTFkoNC8wNy8yMDA5LCwsLCwsJ0RJTCcpL0lDX0VTVElNQVRFKEVCSVREQV9FT","lVNRVJBVElPTixNRUFOX0VOVU1FUkFUSU9OLE5UTV9UV0FfRU5VTUVSQVRJT04sLDQvMDcvMjAwOSk=&amp;WINDOW=FIRST_POPUP&amp;HEIGHT=450&amp;WIDTH=450&amp;START_MAXIMIZED=FALSE&amp;VAR:CALENDAR=US&amp;VAR:SYMBOL=NUVA&amp;VAR:INDEX=0"}</definedName>
    <definedName name="_438__FDSAUDITLINK__" localSheetId="1" hidden="1">{"fdsup://directions/FAT Viewer?action=UPDATE&amp;creator=factset&amp;DYN_ARGS=TRUE&amp;DOC_NAME=FAT:FQL_AUDITING_CLIENT_TEMPLATE.FAT&amp;display_string=Audit&amp;VAR:KEY=WDGFMBCBCP&amp;VAR:QUERY=UkdGX0VOVFJQUl9WQUxfREFJTFkoNC8wNi8yMDA5LCwsLCwsJ0RJTCcpL0lDX0VTVElNQVRFKEVCSVREQV9FT","lVNRVJBVElPTixNRUFOX0VOVU1FUkFUSU9OLE5UTV9UV0FfRU5VTUVSQVRJT04sLDQvMDYvMjAwOSk=&amp;WINDOW=FIRST_POPUP&amp;HEIGHT=450&amp;WIDTH=450&amp;START_MAXIMIZED=FALSE&amp;VAR:CALENDAR=US&amp;VAR:SYMBOL=NUVA&amp;VAR:INDEX=0"}</definedName>
    <definedName name="_438__FDSAUDITLINK__" hidden="1">{"fdsup://directions/FAT Viewer?action=UPDATE&amp;creator=factset&amp;DYN_ARGS=TRUE&amp;DOC_NAME=FAT:FQL_AUDITING_CLIENT_TEMPLATE.FAT&amp;display_string=Audit&amp;VAR:KEY=WDGFMBCBCP&amp;VAR:QUERY=UkdGX0VOVFJQUl9WQUxfREFJTFkoNC8wNi8yMDA5LCwsLCwsJ0RJTCcpL0lDX0VTVElNQVRFKEVCSVREQV9FT","lVNRVJBVElPTixNRUFOX0VOVU1FUkFUSU9OLE5UTV9UV0FfRU5VTUVSQVRJT04sLDQvMDYvMjAwOSk=&amp;WINDOW=FIRST_POPUP&amp;HEIGHT=450&amp;WIDTH=450&amp;START_MAXIMIZED=FALSE&amp;VAR:CALENDAR=US&amp;VAR:SYMBOL=NUVA&amp;VAR:INDEX=0"}</definedName>
    <definedName name="_439__FDSAUDITLINK__" localSheetId="1" hidden="1">{"fdsup://directions/FAT Viewer?action=UPDATE&amp;creator=factset&amp;DYN_ARGS=TRUE&amp;DOC_NAME=FAT:FQL_AUDITING_CLIENT_TEMPLATE.FAT&amp;display_string=Audit&amp;VAR:KEY=SPITSDWBUP&amp;VAR:QUERY=UkdGX0VOVFJQUl9WQUxfREFJTFkoNC8wMy8yMDA5LCwsLCwsJ0RJTCcpL0lDX0VTVElNQVRFKEVCSVREQV9FT","lVNRVJBVElPTixNRUFOX0VOVU1FUkFUSU9OLE5UTV9UV0FfRU5VTUVSQVRJT04sLDQvMDMvMjAwOSk=&amp;WINDOW=FIRST_POPUP&amp;HEIGHT=450&amp;WIDTH=450&amp;START_MAXIMIZED=FALSE&amp;VAR:CALENDAR=US&amp;VAR:SYMBOL=NUVA&amp;VAR:INDEX=0"}</definedName>
    <definedName name="_439__FDSAUDITLINK__" hidden="1">{"fdsup://directions/FAT Viewer?action=UPDATE&amp;creator=factset&amp;DYN_ARGS=TRUE&amp;DOC_NAME=FAT:FQL_AUDITING_CLIENT_TEMPLATE.FAT&amp;display_string=Audit&amp;VAR:KEY=SPITSDWBUP&amp;VAR:QUERY=UkdGX0VOVFJQUl9WQUxfREFJTFkoNC8wMy8yMDA5LCwsLCwsJ0RJTCcpL0lDX0VTVElNQVRFKEVCSVREQV9FT","lVNRVJBVElPTixNRUFOX0VOVU1FUkFUSU9OLE5UTV9UV0FfRU5VTUVSQVRJT04sLDQvMDMvMjAwOSk=&amp;WINDOW=FIRST_POPUP&amp;HEIGHT=450&amp;WIDTH=450&amp;START_MAXIMIZED=FALSE&amp;VAR:CALENDAR=US&amp;VAR:SYMBOL=NUVA&amp;VAR:INDEX=0"}</definedName>
    <definedName name="_44__FDSAUDITLINK__" localSheetId="1" hidden="1">{"fdsup://IBCentral/FAT Viewer?action=UPDATE&amp;creator=factset&amp;DOC_NAME=fat:reuters_qtrly_source_window.fat&amp;display_string=Audit&amp;DYN_ARGS=TRUE&amp;VAR:ID1=81257810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4__FDSAUDITLINK__" hidden="1">{"fdsup://IBCentral/FAT Viewer?action=UPDATE&amp;creator=factset&amp;DOC_NAME=fat:reuters_qtrly_source_window.fat&amp;display_string=Audit&amp;DYN_ARGS=TRUE&amp;VAR:ID1=81257810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40__FDSAUDITLINK__" localSheetId="1" hidden="1">{"fdsup://directions/FAT Viewer?action=UPDATE&amp;creator=factset&amp;DYN_ARGS=TRUE&amp;DOC_NAME=FAT:FQL_AUDITING_CLIENT_TEMPLATE.FAT&amp;display_string=Audit&amp;VAR:KEY=EVIFEBMVUB&amp;VAR:QUERY=UkdGX0VOVFJQUl9WQUxfREFJTFkoNC8wMi8yMDA5LCwsLCwsJ0RJTCcpL0lDX0VTVElNQVRFKEVCSVREQV9FT","lVNRVJBVElPTixNRUFOX0VOVU1FUkFUSU9OLE5UTV9UV0FfRU5VTUVSQVRJT04sLDQvMDIvMjAwOSk=&amp;WINDOW=FIRST_POPUP&amp;HEIGHT=450&amp;WIDTH=450&amp;START_MAXIMIZED=FALSE&amp;VAR:CALENDAR=US&amp;VAR:SYMBOL=NUVA&amp;VAR:INDEX=0"}</definedName>
    <definedName name="_440__FDSAUDITLINK__" hidden="1">{"fdsup://directions/FAT Viewer?action=UPDATE&amp;creator=factset&amp;DYN_ARGS=TRUE&amp;DOC_NAME=FAT:FQL_AUDITING_CLIENT_TEMPLATE.FAT&amp;display_string=Audit&amp;VAR:KEY=EVIFEBMVUB&amp;VAR:QUERY=UkdGX0VOVFJQUl9WQUxfREFJTFkoNC8wMi8yMDA5LCwsLCwsJ0RJTCcpL0lDX0VTVElNQVRFKEVCSVREQV9FT","lVNRVJBVElPTixNRUFOX0VOVU1FUkFUSU9OLE5UTV9UV0FfRU5VTUVSQVRJT04sLDQvMDIvMjAwOSk=&amp;WINDOW=FIRST_POPUP&amp;HEIGHT=450&amp;WIDTH=450&amp;START_MAXIMIZED=FALSE&amp;VAR:CALENDAR=US&amp;VAR:SYMBOL=NUVA&amp;VAR:INDEX=0"}</definedName>
    <definedName name="_441__FDSAUDITLINK__" localSheetId="1" hidden="1">{"fdsup://directions/FAT Viewer?action=UPDATE&amp;creator=factset&amp;DYN_ARGS=TRUE&amp;DOC_NAME=FAT:FQL_AUDITING_CLIENT_TEMPLATE.FAT&amp;display_string=Audit&amp;VAR:KEY=UFYFQDWXQD&amp;VAR:QUERY=UkdGX0VOVFJQUl9WQUxfREFJTFkoNC8wMS8yMDA5LCwsLCwsJ0RJTCcpL0lDX0VTVElNQVRFKEVCSVREQV9FT","lVNRVJBVElPTixNRUFOX0VOVU1FUkFUSU9OLE5UTV9UV0FfRU5VTUVSQVRJT04sLDQvMDEvMjAwOSk=&amp;WINDOW=FIRST_POPUP&amp;HEIGHT=450&amp;WIDTH=450&amp;START_MAXIMIZED=FALSE&amp;VAR:CALENDAR=US&amp;VAR:SYMBOL=NUVA&amp;VAR:INDEX=0"}</definedName>
    <definedName name="_441__FDSAUDITLINK__" hidden="1">{"fdsup://directions/FAT Viewer?action=UPDATE&amp;creator=factset&amp;DYN_ARGS=TRUE&amp;DOC_NAME=FAT:FQL_AUDITING_CLIENT_TEMPLATE.FAT&amp;display_string=Audit&amp;VAR:KEY=UFYFQDWXQD&amp;VAR:QUERY=UkdGX0VOVFJQUl9WQUxfREFJTFkoNC8wMS8yMDA5LCwsLCwsJ0RJTCcpL0lDX0VTVElNQVRFKEVCSVREQV9FT","lVNRVJBVElPTixNRUFOX0VOVU1FUkFUSU9OLE5UTV9UV0FfRU5VTUVSQVRJT04sLDQvMDEvMjAwOSk=&amp;WINDOW=FIRST_POPUP&amp;HEIGHT=450&amp;WIDTH=450&amp;START_MAXIMIZED=FALSE&amp;VAR:CALENDAR=US&amp;VAR:SYMBOL=NUVA&amp;VAR:INDEX=0"}</definedName>
    <definedName name="_442__FDSAUDITLINK__" localSheetId="1" hidden="1">{"fdsup://directions/FAT Viewer?action=UPDATE&amp;creator=factset&amp;DYN_ARGS=TRUE&amp;DOC_NAME=FAT:FQL_AUDITING_CLIENT_TEMPLATE.FAT&amp;display_string=Audit&amp;VAR:KEY=UPAXMTSNGB&amp;VAR:QUERY=UkdGX0VOVFJQUl9WQUxfREFJTFkoMy8zMS8yMDA5LCwsLCwsJ0RJTCcpL0lDX0VTVElNQVRFKEVCSVREQV9FT","lVNRVJBVElPTixNRUFOX0VOVU1FUkFUSU9OLE5UTV9UV0FfRU5VTUVSQVRJT04sLDMvMzEvMjAwOSk=&amp;WINDOW=FIRST_POPUP&amp;HEIGHT=450&amp;WIDTH=450&amp;START_MAXIMIZED=FALSE&amp;VAR:CALENDAR=US&amp;VAR:SYMBOL=NUVA&amp;VAR:INDEX=0"}</definedName>
    <definedName name="_442__FDSAUDITLINK__" hidden="1">{"fdsup://directions/FAT Viewer?action=UPDATE&amp;creator=factset&amp;DYN_ARGS=TRUE&amp;DOC_NAME=FAT:FQL_AUDITING_CLIENT_TEMPLATE.FAT&amp;display_string=Audit&amp;VAR:KEY=UPAXMTSNGB&amp;VAR:QUERY=UkdGX0VOVFJQUl9WQUxfREFJTFkoMy8zMS8yMDA5LCwsLCwsJ0RJTCcpL0lDX0VTVElNQVRFKEVCSVREQV9FT","lVNRVJBVElPTixNRUFOX0VOVU1FUkFUSU9OLE5UTV9UV0FfRU5VTUVSQVRJT04sLDMvMzEvMjAwOSk=&amp;WINDOW=FIRST_POPUP&amp;HEIGHT=450&amp;WIDTH=450&amp;START_MAXIMIZED=FALSE&amp;VAR:CALENDAR=US&amp;VAR:SYMBOL=NUVA&amp;VAR:INDEX=0"}</definedName>
    <definedName name="_443__FDSAUDITLINK__" localSheetId="1" hidden="1">{"fdsup://directions/FAT Viewer?action=UPDATE&amp;creator=factset&amp;DYN_ARGS=TRUE&amp;DOC_NAME=FAT:FQL_AUDITING_CLIENT_TEMPLATE.FAT&amp;display_string=Audit&amp;VAR:KEY=WXMFSXEVQB&amp;VAR:QUERY=UkdGX1BGRF9TVEsoUVRSLDQwNzIzLCwsLFVTRCwsTk9BVURJVCk=&amp;WINDOW=FIRST_POPUP&amp;HEIGHT=450&amp;WI","DTH=450&amp;START_MAXIMIZED=FALSE&amp;VAR:CALENDAR=LOCAL&amp;VAR:SYMBOL=PMC&amp;VAR:INDEX=0"}</definedName>
    <definedName name="_443__FDSAUDITLINK__" hidden="1">{"fdsup://directions/FAT Viewer?action=UPDATE&amp;creator=factset&amp;DYN_ARGS=TRUE&amp;DOC_NAME=FAT:FQL_AUDITING_CLIENT_TEMPLATE.FAT&amp;display_string=Audit&amp;VAR:KEY=WXMFSXEVQB&amp;VAR:QUERY=UkdGX1BGRF9TVEsoUVRSLDQwNzIzLCwsLFVTRCwsTk9BVURJVCk=&amp;WINDOW=FIRST_POPUP&amp;HEIGHT=450&amp;WI","DTH=450&amp;START_MAXIMIZED=FALSE&amp;VAR:CALENDAR=LOCAL&amp;VAR:SYMBOL=PMC&amp;VAR:INDEX=0"}</definedName>
    <definedName name="_444__FDSAUDITLINK__" localSheetId="1" hidden="1">{"fdsup://directions/FAT Viewer?action=UPDATE&amp;creator=factset&amp;DYN_ARGS=TRUE&amp;DOC_NAME=FAT:FQL_AUDITING_CLIENT_TEMPLATE.FAT&amp;display_string=Audit&amp;VAR:KEY=ORGLMFENKH&amp;VAR:QUERY=UkdGX0VOVFJQUl9WQUxfREFJTFkoMy8yNy8yMDA5LCwsLCwsJ0RJTCcpL0lDX0VTVElNQVRFKEVCSVREQV9FT","lVNRVJBVElPTixNRUFOX0VOVU1FUkFUSU9OLE5UTV9UV0FfRU5VTUVSQVRJT04sLDMvMjcvMjAwOSk=&amp;WINDOW=FIRST_POPUP&amp;HEIGHT=450&amp;WIDTH=450&amp;START_MAXIMIZED=FALSE&amp;VAR:CALENDAR=US&amp;VAR:SYMBOL=NUVA&amp;VAR:INDEX=0"}</definedName>
    <definedName name="_444__FDSAUDITLINK__" hidden="1">{"fdsup://directions/FAT Viewer?action=UPDATE&amp;creator=factset&amp;DYN_ARGS=TRUE&amp;DOC_NAME=FAT:FQL_AUDITING_CLIENT_TEMPLATE.FAT&amp;display_string=Audit&amp;VAR:KEY=ORGLMFENKH&amp;VAR:QUERY=UkdGX0VOVFJQUl9WQUxfREFJTFkoMy8yNy8yMDA5LCwsLCwsJ0RJTCcpL0lDX0VTVElNQVRFKEVCSVREQV9FT","lVNRVJBVElPTixNRUFOX0VOVU1FUkFUSU9OLE5UTV9UV0FfRU5VTUVSQVRJT04sLDMvMjcvMjAwOSk=&amp;WINDOW=FIRST_POPUP&amp;HEIGHT=450&amp;WIDTH=450&amp;START_MAXIMIZED=FALSE&amp;VAR:CALENDAR=US&amp;VAR:SYMBOL=NUVA&amp;VAR:INDEX=0"}</definedName>
    <definedName name="_445__FDSAUDITLINK__" localSheetId="1" hidden="1">{"fdsup://directions/FAT Viewer?action=UPDATE&amp;creator=factset&amp;DYN_ARGS=TRUE&amp;DOC_NAME=FAT:FQL_AUDITING_CLIENT_TEMPLATE.FAT&amp;display_string=Audit&amp;VAR:KEY=WFGDQFMTGD&amp;VAR:QUERY=UkdGX0VOVFJQUl9WQUxfREFJTFkoMy8yNi8yMDA5LCwsLCwsJ0RJTCcpL0lDX0VTVElNQVRFKEVCSVREQV9FT","lVNRVJBVElPTixNRUFOX0VOVU1FUkFUSU9OLE5UTV9UV0FfRU5VTUVSQVRJT04sLDMvMjYvMjAwOSk=&amp;WINDOW=FIRST_POPUP&amp;HEIGHT=450&amp;WIDTH=450&amp;START_MAXIMIZED=FALSE&amp;VAR:CALENDAR=US&amp;VAR:SYMBOL=NUVA&amp;VAR:INDEX=0"}</definedName>
    <definedName name="_445__FDSAUDITLINK__" hidden="1">{"fdsup://directions/FAT Viewer?action=UPDATE&amp;creator=factset&amp;DYN_ARGS=TRUE&amp;DOC_NAME=FAT:FQL_AUDITING_CLIENT_TEMPLATE.FAT&amp;display_string=Audit&amp;VAR:KEY=WFGDQFMTGD&amp;VAR:QUERY=UkdGX0VOVFJQUl9WQUxfREFJTFkoMy8yNi8yMDA5LCwsLCwsJ0RJTCcpL0lDX0VTVElNQVRFKEVCSVREQV9FT","lVNRVJBVElPTixNRUFOX0VOVU1FUkFUSU9OLE5UTV9UV0FfRU5VTUVSQVRJT04sLDMvMjYvMjAwOSk=&amp;WINDOW=FIRST_POPUP&amp;HEIGHT=450&amp;WIDTH=450&amp;START_MAXIMIZED=FALSE&amp;VAR:CALENDAR=US&amp;VAR:SYMBOL=NUVA&amp;VAR:INDEX=0"}</definedName>
    <definedName name="_446__FDSAUDITLINK__" localSheetId="1" hidden="1">{"fdsup://directions/FAT Viewer?action=UPDATE&amp;creator=factset&amp;DYN_ARGS=TRUE&amp;DOC_NAME=FAT:FQL_AUDITING_CLIENT_TEMPLATE.FAT&amp;display_string=Audit&amp;VAR:KEY=GZQJGVSRIX&amp;VAR:QUERY=UkdGX0VOVFJQUl9WQUxfREFJTFkoMy8yNS8yMDA5LCwsLCwsJ0RJTCcpL0lDX0VTVElNQVRFKEVCSVREQV9FT","lVNRVJBVElPTixNRUFOX0VOVU1FUkFUSU9OLE5UTV9UV0FfRU5VTUVSQVRJT04sLDMvMjUvMjAwOSk=&amp;WINDOW=FIRST_POPUP&amp;HEIGHT=450&amp;WIDTH=450&amp;START_MAXIMIZED=FALSE&amp;VAR:CALENDAR=US&amp;VAR:SYMBOL=NUVA&amp;VAR:INDEX=0"}</definedName>
    <definedName name="_446__FDSAUDITLINK__" hidden="1">{"fdsup://directions/FAT Viewer?action=UPDATE&amp;creator=factset&amp;DYN_ARGS=TRUE&amp;DOC_NAME=FAT:FQL_AUDITING_CLIENT_TEMPLATE.FAT&amp;display_string=Audit&amp;VAR:KEY=GZQJGVSRIX&amp;VAR:QUERY=UkdGX0VOVFJQUl9WQUxfREFJTFkoMy8yNS8yMDA5LCwsLCwsJ0RJTCcpL0lDX0VTVElNQVRFKEVCSVREQV9FT","lVNRVJBVElPTixNRUFOX0VOVU1FUkFUSU9OLE5UTV9UV0FfRU5VTUVSQVRJT04sLDMvMjUvMjAwOSk=&amp;WINDOW=FIRST_POPUP&amp;HEIGHT=450&amp;WIDTH=450&amp;START_MAXIMIZED=FALSE&amp;VAR:CALENDAR=US&amp;VAR:SYMBOL=NUVA&amp;VAR:INDEX=0"}</definedName>
    <definedName name="_447__FDSAUDITLINK__" localSheetId="1" hidden="1">{"fdsup://directions/FAT Viewer?action=UPDATE&amp;creator=factset&amp;DYN_ARGS=TRUE&amp;DOC_NAME=FAT:FQL_AUDITING_CLIENT_TEMPLATE.FAT&amp;display_string=Audit&amp;VAR:KEY=KHAVMFMHMT&amp;VAR:QUERY=UkdGX0VOVFJQUl9WQUxfREFJTFkoMy8yNC8yMDA5LCwsLCwsJ0RJTCcpL0lDX0VTVElNQVRFKEVCSVREQV9FT","lVNRVJBVElPTixNRUFOX0VOVU1FUkFUSU9OLE5UTV9UV0FfRU5VTUVSQVRJT04sLDMvMjQvMjAwOSk=&amp;WINDOW=FIRST_POPUP&amp;HEIGHT=450&amp;WIDTH=450&amp;START_MAXIMIZED=FALSE&amp;VAR:CALENDAR=US&amp;VAR:SYMBOL=NUVA&amp;VAR:INDEX=0"}</definedName>
    <definedName name="_447__FDSAUDITLINK__" hidden="1">{"fdsup://directions/FAT Viewer?action=UPDATE&amp;creator=factset&amp;DYN_ARGS=TRUE&amp;DOC_NAME=FAT:FQL_AUDITING_CLIENT_TEMPLATE.FAT&amp;display_string=Audit&amp;VAR:KEY=KHAVMFMHMT&amp;VAR:QUERY=UkdGX0VOVFJQUl9WQUxfREFJTFkoMy8yNC8yMDA5LCwsLCwsJ0RJTCcpL0lDX0VTVElNQVRFKEVCSVREQV9FT","lVNRVJBVElPTixNRUFOX0VOVU1FUkFUSU9OLE5UTV9UV0FfRU5VTUVSQVRJT04sLDMvMjQvMjAwOSk=&amp;WINDOW=FIRST_POPUP&amp;HEIGHT=450&amp;WIDTH=450&amp;START_MAXIMIZED=FALSE&amp;VAR:CALENDAR=US&amp;VAR:SYMBOL=NUVA&amp;VAR:INDEX=0"}</definedName>
    <definedName name="_448__FDSAUDITLINK__" localSheetId="1" hidden="1">{"fdsup://directions/FAT Viewer?action=UPDATE&amp;creator=factset&amp;DYN_ARGS=TRUE&amp;DOC_NAME=FAT:FQL_AUDITING_CLIENT_TEMPLATE.FAT&amp;display_string=Audit&amp;VAR:KEY=UNGTQJKLEL&amp;VAR:QUERY=UkdGX0VOVFJQUl9WQUxfREFJTFkoMy8yMy8yMDA5LCwsLCwsJ0RJTCcpL0lDX0VTVElNQVRFKEVCSVREQV9FT","lVNRVJBVElPTixNRUFOX0VOVU1FUkFUSU9OLE5UTV9UV0FfRU5VTUVSQVRJT04sLDMvMjMvMjAwOSk=&amp;WINDOW=FIRST_POPUP&amp;HEIGHT=450&amp;WIDTH=450&amp;START_MAXIMIZED=FALSE&amp;VAR:CALENDAR=US&amp;VAR:SYMBOL=NUVA&amp;VAR:INDEX=0"}</definedName>
    <definedName name="_448__FDSAUDITLINK__" hidden="1">{"fdsup://directions/FAT Viewer?action=UPDATE&amp;creator=factset&amp;DYN_ARGS=TRUE&amp;DOC_NAME=FAT:FQL_AUDITING_CLIENT_TEMPLATE.FAT&amp;display_string=Audit&amp;VAR:KEY=UNGTQJKLEL&amp;VAR:QUERY=UkdGX0VOVFJQUl9WQUxfREFJTFkoMy8yMy8yMDA5LCwsLCwsJ0RJTCcpL0lDX0VTVElNQVRFKEVCSVREQV9FT","lVNRVJBVElPTixNRUFOX0VOVU1FUkFUSU9OLE5UTV9UV0FfRU5VTUVSQVRJT04sLDMvMjMvMjAwOSk=&amp;WINDOW=FIRST_POPUP&amp;HEIGHT=450&amp;WIDTH=450&amp;START_MAXIMIZED=FALSE&amp;VAR:CALENDAR=US&amp;VAR:SYMBOL=NUVA&amp;VAR:INDEX=0"}</definedName>
    <definedName name="_449__FDSAUDITLINK__" localSheetId="1" hidden="1">{"fdsup://directions/FAT Viewer?action=UPDATE&amp;creator=factset&amp;DYN_ARGS=TRUE&amp;DOC_NAME=FAT:FQL_AUDITING_CLIENT_TEMPLATE.FAT&amp;display_string=Audit&amp;VAR:KEY=STEVQJQVEJ&amp;VAR:QUERY=UkdGX0VOVFJQUl9WQUxfREFJTFkoMy8yMC8yMDA5LCwsLCwsJ0RJTCcpL0lDX0VTVElNQVRFKEVCSVREQV9FT","lVNRVJBVElPTixNRUFOX0VOVU1FUkFUSU9OLE5UTV9UV0FfRU5VTUVSQVRJT04sLDMvMjAvMjAwOSk=&amp;WINDOW=FIRST_POPUP&amp;HEIGHT=450&amp;WIDTH=450&amp;START_MAXIMIZED=FALSE&amp;VAR:CALENDAR=US&amp;VAR:SYMBOL=NUVA&amp;VAR:INDEX=0"}</definedName>
    <definedName name="_449__FDSAUDITLINK__" hidden="1">{"fdsup://directions/FAT Viewer?action=UPDATE&amp;creator=factset&amp;DYN_ARGS=TRUE&amp;DOC_NAME=FAT:FQL_AUDITING_CLIENT_TEMPLATE.FAT&amp;display_string=Audit&amp;VAR:KEY=STEVQJQVEJ&amp;VAR:QUERY=UkdGX0VOVFJQUl9WQUxfREFJTFkoMy8yMC8yMDA5LCwsLCwsJ0RJTCcpL0lDX0VTVElNQVRFKEVCSVREQV9FT","lVNRVJBVElPTixNRUFOX0VOVU1FUkFUSU9OLE5UTV9UV0FfRU5VTUVSQVRJT04sLDMvMjAvMjAwOSk=&amp;WINDOW=FIRST_POPUP&amp;HEIGHT=450&amp;WIDTH=450&amp;START_MAXIMIZED=FALSE&amp;VAR:CALENDAR=US&amp;VAR:SYMBOL=NUVA&amp;VAR:INDEX=0"}</definedName>
    <definedName name="_45__FDSAUDITLINK__" localSheetId="1" hidden="1">{"fdsup://IBCentral/FAT Viewer?action=UPDATE&amp;creator=factset&amp;DOC_NAME=fat:reuters_qtrly_source_window.fat&amp;display_string=Audit&amp;DYN_ARGS=TRUE&amp;VAR:ID1=81257810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5__FDSAUDITLINK__" hidden="1">{"fdsup://IBCentral/FAT Viewer?action=UPDATE&amp;creator=factset&amp;DOC_NAME=fat:reuters_qtrly_source_window.fat&amp;display_string=Audit&amp;DYN_ARGS=TRUE&amp;VAR:ID1=81257810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50__FDSAUDITLINK__" localSheetId="1" hidden="1">{"fdsup://directions/FAT Viewer?action=UPDATE&amp;creator=factset&amp;DYN_ARGS=TRUE&amp;DOC_NAME=FAT:FQL_AUDITING_CLIENT_TEMPLATE.FAT&amp;display_string=Audit&amp;VAR:KEY=MPQDMPGLYF&amp;VAR:QUERY=UkdGX0VOVFJQUl9WQUxfREFJTFkoMy8xOS8yMDA5LCwsLCwsJ0RJTCcpL0lDX0VTVElNQVRFKEVCSVREQV9FT","lVNRVJBVElPTixNRUFOX0VOVU1FUkFUSU9OLE5UTV9UV0FfRU5VTUVSQVRJT04sLDMvMTkvMjAwOSk=&amp;WINDOW=FIRST_POPUP&amp;HEIGHT=450&amp;WIDTH=450&amp;START_MAXIMIZED=FALSE&amp;VAR:CALENDAR=US&amp;VAR:SYMBOL=NUVA&amp;VAR:INDEX=0"}</definedName>
    <definedName name="_450__FDSAUDITLINK__" hidden="1">{"fdsup://directions/FAT Viewer?action=UPDATE&amp;creator=factset&amp;DYN_ARGS=TRUE&amp;DOC_NAME=FAT:FQL_AUDITING_CLIENT_TEMPLATE.FAT&amp;display_string=Audit&amp;VAR:KEY=MPQDMPGLYF&amp;VAR:QUERY=UkdGX0VOVFJQUl9WQUxfREFJTFkoMy8xOS8yMDA5LCwsLCwsJ0RJTCcpL0lDX0VTVElNQVRFKEVCSVREQV9FT","lVNRVJBVElPTixNRUFOX0VOVU1FUkFUSU9OLE5UTV9UV0FfRU5VTUVSQVRJT04sLDMvMTkvMjAwOSk=&amp;WINDOW=FIRST_POPUP&amp;HEIGHT=450&amp;WIDTH=450&amp;START_MAXIMIZED=FALSE&amp;VAR:CALENDAR=US&amp;VAR:SYMBOL=NUVA&amp;VAR:INDEX=0"}</definedName>
    <definedName name="_451__FDSAUDITLINK__" localSheetId="1" hidden="1">{"fdsup://directions/FAT Viewer?action=UPDATE&amp;creator=factset&amp;DYN_ARGS=TRUE&amp;DOC_NAME=FAT:FQL_AUDITING_CLIENT_TEMPLATE.FAT&amp;display_string=Audit&amp;VAR:KEY=WDMJSVGVEH&amp;VAR:QUERY=UkdGX0VOVFJQUl9WQUxfREFJTFkoMy8xOC8yMDA5LCwsLCwsJ0RJTCcpL0lDX0VTVElNQVRFKEVCSVREQV9FT","lVNRVJBVElPTixNRUFOX0VOVU1FUkFUSU9OLE5UTV9UV0FfRU5VTUVSQVRJT04sLDMvMTgvMjAwOSk=&amp;WINDOW=FIRST_POPUP&amp;HEIGHT=450&amp;WIDTH=450&amp;START_MAXIMIZED=FALSE&amp;VAR:CALENDAR=US&amp;VAR:SYMBOL=NUVA&amp;VAR:INDEX=0"}</definedName>
    <definedName name="_451__FDSAUDITLINK__" hidden="1">{"fdsup://directions/FAT Viewer?action=UPDATE&amp;creator=factset&amp;DYN_ARGS=TRUE&amp;DOC_NAME=FAT:FQL_AUDITING_CLIENT_TEMPLATE.FAT&amp;display_string=Audit&amp;VAR:KEY=WDMJSVGVEH&amp;VAR:QUERY=UkdGX0VOVFJQUl9WQUxfREFJTFkoMy8xOC8yMDA5LCwsLCwsJ0RJTCcpL0lDX0VTVElNQVRFKEVCSVREQV9FT","lVNRVJBVElPTixNRUFOX0VOVU1FUkFUSU9OLE5UTV9UV0FfRU5VTUVSQVRJT04sLDMvMTgvMjAwOSk=&amp;WINDOW=FIRST_POPUP&amp;HEIGHT=450&amp;WIDTH=450&amp;START_MAXIMIZED=FALSE&amp;VAR:CALENDAR=US&amp;VAR:SYMBOL=NUVA&amp;VAR:INDEX=0"}</definedName>
    <definedName name="_452__FDSAUDITLINK__" localSheetId="1" hidden="1">{"fdsup://directions/FAT Viewer?action=UPDATE&amp;creator=factset&amp;DYN_ARGS=TRUE&amp;DOC_NAME=FAT:FQL_AUDITING_CLIENT_TEMPLATE.FAT&amp;display_string=Audit&amp;VAR:KEY=GTWBOPUJQX&amp;VAR:QUERY=UkdGX0VOVFJQUl9WQUxfREFJTFkoMy8xNy8yMDA5LCwsLCwsJ0RJTCcpL0lDX0VTVElNQVRFKEVCSVREQV9FT","lVNRVJBVElPTixNRUFOX0VOVU1FUkFUSU9OLE5UTV9UV0FfRU5VTUVSQVRJT04sLDMvMTcvMjAwOSk=&amp;WINDOW=FIRST_POPUP&amp;HEIGHT=450&amp;WIDTH=450&amp;START_MAXIMIZED=FALSE&amp;VAR:CALENDAR=US&amp;VAR:SYMBOL=NUVA&amp;VAR:INDEX=0"}</definedName>
    <definedName name="_452__FDSAUDITLINK__" hidden="1">{"fdsup://directions/FAT Viewer?action=UPDATE&amp;creator=factset&amp;DYN_ARGS=TRUE&amp;DOC_NAME=FAT:FQL_AUDITING_CLIENT_TEMPLATE.FAT&amp;display_string=Audit&amp;VAR:KEY=GTWBOPUJQX&amp;VAR:QUERY=UkdGX0VOVFJQUl9WQUxfREFJTFkoMy8xNy8yMDA5LCwsLCwsJ0RJTCcpL0lDX0VTVElNQVRFKEVCSVREQV9FT","lVNRVJBVElPTixNRUFOX0VOVU1FUkFUSU9OLE5UTV9UV0FfRU5VTUVSQVRJT04sLDMvMTcvMjAwOSk=&amp;WINDOW=FIRST_POPUP&amp;HEIGHT=450&amp;WIDTH=450&amp;START_MAXIMIZED=FALSE&amp;VAR:CALENDAR=US&amp;VAR:SYMBOL=NUVA&amp;VAR:INDEX=0"}</definedName>
    <definedName name="_453__FDSAUDITLINK__" localSheetId="1" hidden="1">{"fdsup://directions/FAT Viewer?action=UPDATE&amp;creator=factset&amp;DYN_ARGS=TRUE&amp;DOC_NAME=FAT:FQL_AUDITING_CLIENT_TEMPLATE.FAT&amp;display_string=Audit&amp;VAR:KEY=GTIBGLYHSX&amp;VAR:QUERY=UkdGX0VOVFJQUl9WQUxfREFJTFkoMy8xNi8yMDA5LCwsLCwsJ0RJTCcpL0lDX0VTVElNQVRFKEVCSVREQV9FT","lVNRVJBVElPTixNRUFOX0VOVU1FUkFUSU9OLE5UTV9UV0FfRU5VTUVSQVRJT04sLDMvMTYvMjAwOSk=&amp;WINDOW=FIRST_POPUP&amp;HEIGHT=450&amp;WIDTH=450&amp;START_MAXIMIZED=FALSE&amp;VAR:CALENDAR=US&amp;VAR:SYMBOL=NUVA&amp;VAR:INDEX=0"}</definedName>
    <definedName name="_453__FDSAUDITLINK__" hidden="1">{"fdsup://directions/FAT Viewer?action=UPDATE&amp;creator=factset&amp;DYN_ARGS=TRUE&amp;DOC_NAME=FAT:FQL_AUDITING_CLIENT_TEMPLATE.FAT&amp;display_string=Audit&amp;VAR:KEY=GTIBGLYHSX&amp;VAR:QUERY=UkdGX0VOVFJQUl9WQUxfREFJTFkoMy8xNi8yMDA5LCwsLCwsJ0RJTCcpL0lDX0VTVElNQVRFKEVCSVREQV9FT","lVNRVJBVElPTixNRUFOX0VOVU1FUkFUSU9OLE5UTV9UV0FfRU5VTUVSQVRJT04sLDMvMTYvMjAwOSk=&amp;WINDOW=FIRST_POPUP&amp;HEIGHT=450&amp;WIDTH=450&amp;START_MAXIMIZED=FALSE&amp;VAR:CALENDAR=US&amp;VAR:SYMBOL=NUVA&amp;VAR:INDEX=0"}</definedName>
    <definedName name="_454__FDSAUDITLINK__" localSheetId="1" hidden="1">{"fdsup://directions/FAT Viewer?action=UPDATE&amp;creator=factset&amp;DYN_ARGS=TRUE&amp;DOC_NAME=FAT:FQL_AUDITING_CLIENT_TEMPLATE.FAT&amp;display_string=Audit&amp;VAR:KEY=IJWHSHOVIH&amp;VAR:QUERY=UkdGX0VOVFJQUl9WQUxfREFJTFkoMy8xMy8yMDA5LCwsLCwsJ0RJTCcpL0lDX0VTVElNQVRFKEVCSVREQV9FT","lVNRVJBVElPTixNRUFOX0VOVU1FUkFUSU9OLE5UTV9UV0FfRU5VTUVSQVRJT04sLDMvMTMvMjAwOSk=&amp;WINDOW=FIRST_POPUP&amp;HEIGHT=450&amp;WIDTH=450&amp;START_MAXIMIZED=FALSE&amp;VAR:CALENDAR=US&amp;VAR:SYMBOL=NUVA&amp;VAR:INDEX=0"}</definedName>
    <definedName name="_454__FDSAUDITLINK__" hidden="1">{"fdsup://directions/FAT Viewer?action=UPDATE&amp;creator=factset&amp;DYN_ARGS=TRUE&amp;DOC_NAME=FAT:FQL_AUDITING_CLIENT_TEMPLATE.FAT&amp;display_string=Audit&amp;VAR:KEY=IJWHSHOVIH&amp;VAR:QUERY=UkdGX0VOVFJQUl9WQUxfREFJTFkoMy8xMy8yMDA5LCwsLCwsJ0RJTCcpL0lDX0VTVElNQVRFKEVCSVREQV9FT","lVNRVJBVElPTixNRUFOX0VOVU1FUkFUSU9OLE5UTV9UV0FfRU5VTUVSQVRJT04sLDMvMTMvMjAwOSk=&amp;WINDOW=FIRST_POPUP&amp;HEIGHT=450&amp;WIDTH=450&amp;START_MAXIMIZED=FALSE&amp;VAR:CALENDAR=US&amp;VAR:SYMBOL=NUVA&amp;VAR:INDEX=0"}</definedName>
    <definedName name="_455__FDSAUDITLINK__" localSheetId="1" hidden="1">{"fdsup://directions/FAT Viewer?action=UPDATE&amp;creator=factset&amp;DYN_ARGS=TRUE&amp;DOC_NAME=FAT:FQL_AUDITING_CLIENT_TEMPLATE.FAT&amp;display_string=Audit&amp;VAR:KEY=KRQFAJQPSV&amp;VAR:QUERY=UkdGX0VOVFJQUl9WQUxfREFJTFkoMy8xMi8yMDA5LCwsLCwsJ0RJTCcpL0lDX0VTVElNQVRFKEVCSVREQV9FT","lVNRVJBVElPTixNRUFOX0VOVU1FUkFUSU9OLE5UTV9UV0FfRU5VTUVSQVRJT04sLDMvMTIvMjAwOSk=&amp;WINDOW=FIRST_POPUP&amp;HEIGHT=450&amp;WIDTH=450&amp;START_MAXIMIZED=FALSE&amp;VAR:CALENDAR=US&amp;VAR:SYMBOL=NUVA&amp;VAR:INDEX=0"}</definedName>
    <definedName name="_455__FDSAUDITLINK__" hidden="1">{"fdsup://directions/FAT Viewer?action=UPDATE&amp;creator=factset&amp;DYN_ARGS=TRUE&amp;DOC_NAME=FAT:FQL_AUDITING_CLIENT_TEMPLATE.FAT&amp;display_string=Audit&amp;VAR:KEY=KRQFAJQPSV&amp;VAR:QUERY=UkdGX0VOVFJQUl9WQUxfREFJTFkoMy8xMi8yMDA5LCwsLCwsJ0RJTCcpL0lDX0VTVElNQVRFKEVCSVREQV9FT","lVNRVJBVElPTixNRUFOX0VOVU1FUkFUSU9OLE5UTV9UV0FfRU5VTUVSQVRJT04sLDMvMTIvMjAwOSk=&amp;WINDOW=FIRST_POPUP&amp;HEIGHT=450&amp;WIDTH=450&amp;START_MAXIMIZED=FALSE&amp;VAR:CALENDAR=US&amp;VAR:SYMBOL=NUVA&amp;VAR:INDEX=0"}</definedName>
    <definedName name="_456__FDSAUDITLINK__" localSheetId="1" hidden="1">{"fdsup://IBCentral/FAT Viewer?action=UPDATE&amp;creator=factset&amp;DOC_NAME=fat:reuters_qtrly_source_window.fat&amp;display_string=Audit&amp;DYN_ARGS=TRUE&amp;VAR:ID1=738572&amp;VAR:RCODE=LTTD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qtrly_source_window.fat&amp;display_string=Audit&amp;DYN_ARGS=TRUE&amp;VAR:ID1=738572&amp;VAR:RCODE=LTTD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57__FDSAUDITLINK__" localSheetId="1" hidden="1">{"fdsup://IBCentral/FAT Viewer?action=UPDATE&amp;creator=factset&amp;DOC_NAME=fat:reuters_qtrly_source_window.fat&amp;display_string=Audit&amp;DYN_ARGS=TRUE&amp;VAR:ID1=738572&amp;VAR:RCODE=DSTT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qtrly_source_window.fat&amp;display_string=Audit&amp;DYN_ARGS=TRUE&amp;VAR:ID1=738572&amp;VAR:RCODE=DSTT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58__FDSAUDITLINK__" localSheetId="1" hidden="1">{"fdsup://IBCentral/FAT Viewer?action=UPDATE&amp;creator=factset&amp;DOC_NAME=fat:reuters_qtrly_source_window.fat&amp;display_string=Audit&amp;DYN_ARGS=TRUE&amp;VAR:ID1=738572&amp;VAR:RCODE=ACAE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qtrly_source_window.fat&amp;display_string=Audit&amp;DYN_ARGS=TRUE&amp;VAR:ID1=738572&amp;VAR:RCODE=ACAE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459__FDSAUDITLINK__" localSheetId="1" hidden="1">{"fdsup://directions/FAT Viewer?action=UPDATE&amp;creator=factset&amp;DYN_ARGS=TRUE&amp;DOC_NAME=FAT:FQL_AUDITING_CLIENT_TEMPLATE.FAT&amp;display_string=Audit&amp;VAR:KEY=GTSJSDEJSZ&amp;VAR:QUERY=UkdGX0VOVFJQUl9WQUxfREFJTFkoMy8wNi8yMDA5LCwsLCwsJ0RJTCcpL0lDX0VTVElNQVRFKEVCSVREQV9FT","lVNRVJBVElPTixNRUFOX0VOVU1FUkFUSU9OLE5UTV9UV0FfRU5VTUVSQVRJT04sLDMvMDYvMjAwOSk=&amp;WINDOW=FIRST_POPUP&amp;HEIGHT=450&amp;WIDTH=450&amp;START_MAXIMIZED=FALSE&amp;VAR:CALENDAR=US&amp;VAR:SYMBOL=NUVA&amp;VAR:INDEX=0"}</definedName>
    <definedName name="_459__FDSAUDITLINK__" hidden="1">{"fdsup://directions/FAT Viewer?action=UPDATE&amp;creator=factset&amp;DYN_ARGS=TRUE&amp;DOC_NAME=FAT:FQL_AUDITING_CLIENT_TEMPLATE.FAT&amp;display_string=Audit&amp;VAR:KEY=GTSJSDEJSZ&amp;VAR:QUERY=UkdGX0VOVFJQUl9WQUxfREFJTFkoMy8wNi8yMDA5LCwsLCwsJ0RJTCcpL0lDX0VTVElNQVRFKEVCSVREQV9FT","lVNRVJBVElPTixNRUFOX0VOVU1FUkFUSU9OLE5UTV9UV0FfRU5VTUVSQVRJT04sLDMvMDYvMjAwOSk=&amp;WINDOW=FIRST_POPUP&amp;HEIGHT=450&amp;WIDTH=450&amp;START_MAXIMIZED=FALSE&amp;VAR:CALENDAR=US&amp;VAR:SYMBOL=NUVA&amp;VAR:INDEX=0"}</definedName>
    <definedName name="_46__FDSAUDITLINK__" localSheetId="1" hidden="1">{"fdsup://IBCentral/FAT Viewer?action=UPDATE&amp;creator=factset&amp;DOC_NAME=fat:reuters_qtrly_source_window.fat&amp;display_string=Audit&amp;DYN_ARGS=TRUE&amp;VAR:ID1=81257810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6__FDSAUDITLINK__" hidden="1">{"fdsup://IBCentral/FAT Viewer?action=UPDATE&amp;creator=factset&amp;DOC_NAME=fat:reuters_qtrly_source_window.fat&amp;display_string=Audit&amp;DYN_ARGS=TRUE&amp;VAR:ID1=81257810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60__FDSAUDITLINK__" localSheetId="1" hidden="1">{"fdsup://directions/FAT Viewer?action=UPDATE&amp;creator=factset&amp;DYN_ARGS=TRUE&amp;DOC_NAME=FAT:FQL_AUDITING_CLIENT_TEMPLATE.FAT&amp;display_string=Audit&amp;VAR:KEY=QJGTYNCNEV&amp;VAR:QUERY=UkdGX0VOVFJQUl9WQUxfREFJTFkoMy8wNS8yMDA5LCwsLCwsJ0RJTCcpL0lDX0VTVElNQVRFKEVCSVREQV9FT","lVNRVJBVElPTixNRUFOX0VOVU1FUkFUSU9OLE5UTV9UV0FfRU5VTUVSQVRJT04sLDMvMDUvMjAwOSk=&amp;WINDOW=FIRST_POPUP&amp;HEIGHT=450&amp;WIDTH=450&amp;START_MAXIMIZED=FALSE&amp;VAR:CALENDAR=US&amp;VAR:SYMBOL=NUVA&amp;VAR:INDEX=0"}</definedName>
    <definedName name="_460__FDSAUDITLINK__" hidden="1">{"fdsup://directions/FAT Viewer?action=UPDATE&amp;creator=factset&amp;DYN_ARGS=TRUE&amp;DOC_NAME=FAT:FQL_AUDITING_CLIENT_TEMPLATE.FAT&amp;display_string=Audit&amp;VAR:KEY=QJGTYNCNEV&amp;VAR:QUERY=UkdGX0VOVFJQUl9WQUxfREFJTFkoMy8wNS8yMDA5LCwsLCwsJ0RJTCcpL0lDX0VTVElNQVRFKEVCSVREQV9FT","lVNRVJBVElPTixNRUFOX0VOVU1FUkFUSU9OLE5UTV9UV0FfRU5VTUVSQVRJT04sLDMvMDUvMjAwOSk=&amp;WINDOW=FIRST_POPUP&amp;HEIGHT=450&amp;WIDTH=450&amp;START_MAXIMIZED=FALSE&amp;VAR:CALENDAR=US&amp;VAR:SYMBOL=NUVA&amp;VAR:INDEX=0"}</definedName>
    <definedName name="_461__FDSAUDITLINK__" localSheetId="1" hidden="1">{"fdsup://directions/FAT Viewer?action=UPDATE&amp;creator=factset&amp;DYN_ARGS=TRUE&amp;DOC_NAME=FAT:FQL_AUDITING_CLIENT_TEMPLATE.FAT&amp;display_string=Audit&amp;VAR:KEY=CNWBQLAZSV&amp;VAR:QUERY=UkdGX0VOVFJQUl9WQUxfREFJTFkoMy8wNC8yMDA5LCwsLCwsJ0RJTCcpL0lDX0VTVElNQVRFKEVCSVREQV9FT","lVNRVJBVElPTixNRUFOX0VOVU1FUkFUSU9OLE5UTV9UV0FfRU5VTUVSQVRJT04sLDMvMDQvMjAwOSk=&amp;WINDOW=FIRST_POPUP&amp;HEIGHT=450&amp;WIDTH=450&amp;START_MAXIMIZED=FALSE&amp;VAR:CALENDAR=US&amp;VAR:SYMBOL=NUVA&amp;VAR:INDEX=0"}</definedName>
    <definedName name="_461__FDSAUDITLINK__" hidden="1">{"fdsup://directions/FAT Viewer?action=UPDATE&amp;creator=factset&amp;DYN_ARGS=TRUE&amp;DOC_NAME=FAT:FQL_AUDITING_CLIENT_TEMPLATE.FAT&amp;display_string=Audit&amp;VAR:KEY=CNWBQLAZSV&amp;VAR:QUERY=UkdGX0VOVFJQUl9WQUxfREFJTFkoMy8wNC8yMDA5LCwsLCwsJ0RJTCcpL0lDX0VTVElNQVRFKEVCSVREQV9FT","lVNRVJBVElPTixNRUFOX0VOVU1FUkFUSU9OLE5UTV9UV0FfRU5VTUVSQVRJT04sLDMvMDQvMjAwOSk=&amp;WINDOW=FIRST_POPUP&amp;HEIGHT=450&amp;WIDTH=450&amp;START_MAXIMIZED=FALSE&amp;VAR:CALENDAR=US&amp;VAR:SYMBOL=NUVA&amp;VAR:INDEX=0"}</definedName>
    <definedName name="_462__FDSAUDITLINK__" localSheetId="1" hidden="1">{"fdsup://directions/FAT Viewer?action=UPDATE&amp;creator=factset&amp;DYN_ARGS=TRUE&amp;DOC_NAME=FAT:FQL_AUDITING_CLIENT_TEMPLATE.FAT&amp;display_string=Audit&amp;VAR:KEY=KXUBQVYVCJ&amp;VAR:QUERY=UkdGX0VOVFJQUl9WQUxfREFJTFkoMy8wMy8yMDA5LCwsLCwsJ0RJTCcpL0lDX0VTVElNQVRFKEVCSVREQV9FT","lVNRVJBVElPTixNRUFOX0VOVU1FUkFUSU9OLE5UTV9UV0FfRU5VTUVSQVRJT04sLDMvMDMvMjAwOSk=&amp;WINDOW=FIRST_POPUP&amp;HEIGHT=450&amp;WIDTH=450&amp;START_MAXIMIZED=FALSE&amp;VAR:CALENDAR=US&amp;VAR:SYMBOL=NUVA&amp;VAR:INDEX=0"}</definedName>
    <definedName name="_462__FDSAUDITLINK__" hidden="1">{"fdsup://directions/FAT Viewer?action=UPDATE&amp;creator=factset&amp;DYN_ARGS=TRUE&amp;DOC_NAME=FAT:FQL_AUDITING_CLIENT_TEMPLATE.FAT&amp;display_string=Audit&amp;VAR:KEY=KXUBQVYVCJ&amp;VAR:QUERY=UkdGX0VOVFJQUl9WQUxfREFJTFkoMy8wMy8yMDA5LCwsLCwsJ0RJTCcpL0lDX0VTVElNQVRFKEVCSVREQV9FT","lVNRVJBVElPTixNRUFOX0VOVU1FUkFUSU9OLE5UTV9UV0FfRU5VTUVSQVRJT04sLDMvMDMvMjAwOSk=&amp;WINDOW=FIRST_POPUP&amp;HEIGHT=450&amp;WIDTH=450&amp;START_MAXIMIZED=FALSE&amp;VAR:CALENDAR=US&amp;VAR:SYMBOL=NUVA&amp;VAR:INDEX=0"}</definedName>
    <definedName name="_463__FDSAUDITLINK__" localSheetId="1" hidden="1">{"fdsup://directions/FAT Viewer?action=UPDATE&amp;creator=factset&amp;DYN_ARGS=TRUE&amp;DOC_NAME=FAT:FQL_AUDITING_CLIENT_TEMPLATE.FAT&amp;display_string=Audit&amp;VAR:KEY=SRCPMVMPGL&amp;VAR:QUERY=UkdGX0VOVFJQUl9WQUxfREFJTFkoMy8wMi8yMDA5LCwsLCwsJ0RJTCcpL0lDX0VTVElNQVRFKEVCSVREQV9FT","lVNRVJBVElPTixNRUFOX0VOVU1FUkFUSU9OLE5UTV9UV0FfRU5VTUVSQVRJT04sLDMvMDIvMjAwOSk=&amp;WINDOW=FIRST_POPUP&amp;HEIGHT=450&amp;WIDTH=450&amp;START_MAXIMIZED=FALSE&amp;VAR:CALENDAR=US&amp;VAR:SYMBOL=NUVA&amp;VAR:INDEX=0"}</definedName>
    <definedName name="_463__FDSAUDITLINK__" hidden="1">{"fdsup://directions/FAT Viewer?action=UPDATE&amp;creator=factset&amp;DYN_ARGS=TRUE&amp;DOC_NAME=FAT:FQL_AUDITING_CLIENT_TEMPLATE.FAT&amp;display_string=Audit&amp;VAR:KEY=SRCPMVMPGL&amp;VAR:QUERY=UkdGX0VOVFJQUl9WQUxfREFJTFkoMy8wMi8yMDA5LCwsLCwsJ0RJTCcpL0lDX0VTVElNQVRFKEVCSVREQV9FT","lVNRVJBVElPTixNRUFOX0VOVU1FUkFUSU9OLE5UTV9UV0FfRU5VTUVSQVRJT04sLDMvMDIvMjAwOSk=&amp;WINDOW=FIRST_POPUP&amp;HEIGHT=450&amp;WIDTH=450&amp;START_MAXIMIZED=FALSE&amp;VAR:CALENDAR=US&amp;VAR:SYMBOL=NUVA&amp;VAR:INDEX=0"}</definedName>
    <definedName name="_464__FDSAUDITLINK__" localSheetId="1" hidden="1">{"fdsup://directions/FAT Viewer?action=UPDATE&amp;creator=factset&amp;DYN_ARGS=TRUE&amp;DOC_NAME=FAT:FQL_AUDITING_CLIENT_TEMPLATE.FAT&amp;display_string=Audit&amp;VAR:KEY=KXYHIRQPMH&amp;VAR:QUERY=UkdGX0VOVFJQUl9WQUxfREFJTFkoMi8yNy8yMDA5LCwsLCwsJ0RJTCcpL0lDX0VTVElNQVRFKEVCSVREQV9FT","lVNRVJBVElPTixNRUFOX0VOVU1FUkFUSU9OLE5UTV9UV0FfRU5VTUVSQVRJT04sLDIvMjcvMjAwOSk=&amp;WINDOW=FIRST_POPUP&amp;HEIGHT=450&amp;WIDTH=450&amp;START_MAXIMIZED=FALSE&amp;VAR:CALENDAR=US&amp;VAR:SYMBOL=NUVA&amp;VAR:INDEX=0"}</definedName>
    <definedName name="_464__FDSAUDITLINK__" hidden="1">{"fdsup://directions/FAT Viewer?action=UPDATE&amp;creator=factset&amp;DYN_ARGS=TRUE&amp;DOC_NAME=FAT:FQL_AUDITING_CLIENT_TEMPLATE.FAT&amp;display_string=Audit&amp;VAR:KEY=KXYHIRQPMH&amp;VAR:QUERY=UkdGX0VOVFJQUl9WQUxfREFJTFkoMi8yNy8yMDA5LCwsLCwsJ0RJTCcpL0lDX0VTVElNQVRFKEVCSVREQV9FT","lVNRVJBVElPTixNRUFOX0VOVU1FUkFUSU9OLE5UTV9UV0FfRU5VTUVSQVRJT04sLDIvMjcvMjAwOSk=&amp;WINDOW=FIRST_POPUP&amp;HEIGHT=450&amp;WIDTH=450&amp;START_MAXIMIZED=FALSE&amp;VAR:CALENDAR=US&amp;VAR:SYMBOL=NUVA&amp;VAR:INDEX=0"}</definedName>
    <definedName name="_465__FDSAUDITLINK__" localSheetId="1" hidden="1">{"fdsup://directions/FAT Viewer?action=UPDATE&amp;creator=factset&amp;DYN_ARGS=TRUE&amp;DOC_NAME=FAT:FQL_AUDITING_CLIENT_TEMPLATE.FAT&amp;display_string=Audit&amp;VAR:KEY=AHAHWXYZOJ&amp;VAR:QUERY=UkdGX0VOVFJQUl9WQUxfREFJTFkoMi8yNi8yMDA5LCwsLCwsJ0RJTCcpL0lDX0VTVElNQVRFKEVCSVREQV9FT","lVNRVJBVElPTixNRUFOX0VOVU1FUkFUSU9OLE5UTV9UV0FfRU5VTUVSQVRJT04sLDIvMjYvMjAwOSk=&amp;WINDOW=FIRST_POPUP&amp;HEIGHT=450&amp;WIDTH=450&amp;START_MAXIMIZED=FALSE&amp;VAR:CALENDAR=US&amp;VAR:SYMBOL=NUVA&amp;VAR:INDEX=0"}</definedName>
    <definedName name="_465__FDSAUDITLINK__" hidden="1">{"fdsup://directions/FAT Viewer?action=UPDATE&amp;creator=factset&amp;DYN_ARGS=TRUE&amp;DOC_NAME=FAT:FQL_AUDITING_CLIENT_TEMPLATE.FAT&amp;display_string=Audit&amp;VAR:KEY=AHAHWXYZOJ&amp;VAR:QUERY=UkdGX0VOVFJQUl9WQUxfREFJTFkoMi8yNi8yMDA5LCwsLCwsJ0RJTCcpL0lDX0VTVElNQVRFKEVCSVREQV9FT","lVNRVJBVElPTixNRUFOX0VOVU1FUkFUSU9OLE5UTV9UV0FfRU5VTUVSQVRJT04sLDIvMjYvMjAwOSk=&amp;WINDOW=FIRST_POPUP&amp;HEIGHT=450&amp;WIDTH=450&amp;START_MAXIMIZED=FALSE&amp;VAR:CALENDAR=US&amp;VAR:SYMBOL=NUVA&amp;VAR:INDEX=0"}</definedName>
    <definedName name="_466__FDSAUDITLINK__" localSheetId="1" hidden="1">{"fdsup://directions/FAT Viewer?action=UPDATE&amp;creator=factset&amp;DYN_ARGS=TRUE&amp;DOC_NAME=FAT:FQL_AUDITING_CLIENT_TEMPLATE.FAT&amp;display_string=Audit&amp;VAR:KEY=WVSXYJEHGD&amp;VAR:QUERY=UkdGX0VOVFJQUl9WQUxfREFJTFkoMi8yNS8yMDA5LCwsLCwsJ0RJTCcpL0lDX0VTVElNQVRFKEVCSVREQV9FT","lVNRVJBVElPTixNRUFOX0VOVU1FUkFUSU9OLE5UTV9UV0FfRU5VTUVSQVRJT04sLDIvMjUvMjAwOSk=&amp;WINDOW=FIRST_POPUP&amp;HEIGHT=450&amp;WIDTH=450&amp;START_MAXIMIZED=FALSE&amp;VAR:CALENDAR=US&amp;VAR:SYMBOL=NUVA&amp;VAR:INDEX=0"}</definedName>
    <definedName name="_466__FDSAUDITLINK__" hidden="1">{"fdsup://directions/FAT Viewer?action=UPDATE&amp;creator=factset&amp;DYN_ARGS=TRUE&amp;DOC_NAME=FAT:FQL_AUDITING_CLIENT_TEMPLATE.FAT&amp;display_string=Audit&amp;VAR:KEY=WVSXYJEHGD&amp;VAR:QUERY=UkdGX0VOVFJQUl9WQUxfREFJTFkoMi8yNS8yMDA5LCwsLCwsJ0RJTCcpL0lDX0VTVElNQVRFKEVCSVREQV9FT","lVNRVJBVElPTixNRUFOX0VOVU1FUkFUSU9OLE5UTV9UV0FfRU5VTUVSQVRJT04sLDIvMjUvMjAwOSk=&amp;WINDOW=FIRST_POPUP&amp;HEIGHT=450&amp;WIDTH=450&amp;START_MAXIMIZED=FALSE&amp;VAR:CALENDAR=US&amp;VAR:SYMBOL=NUVA&amp;VAR:INDEX=0"}</definedName>
    <definedName name="_467__FDSAUDITLINK__" localSheetId="1" hidden="1">{"fdsup://directions/FAT Viewer?action=UPDATE&amp;creator=factset&amp;DYN_ARGS=TRUE&amp;DOC_NAME=FAT:FQL_AUDITING_CLIENT_TEMPLATE.FAT&amp;display_string=Audit&amp;VAR:KEY=UDELOHMHCB&amp;VAR:QUERY=UkdGX0VOVFJQUl9WQUxfREFJTFkoMi8yNC8yMDA5LCwsLCwsJ0RJTCcpL0lDX0VTVElNQVRFKEVCSVREQV9FT","lVNRVJBVElPTixNRUFOX0VOVU1FUkFUSU9OLE5UTV9UV0FfRU5VTUVSQVRJT04sLDIvMjQvMjAwOSk=&amp;WINDOW=FIRST_POPUP&amp;HEIGHT=450&amp;WIDTH=450&amp;START_MAXIMIZED=FALSE&amp;VAR:CALENDAR=US&amp;VAR:SYMBOL=NUVA&amp;VAR:INDEX=0"}</definedName>
    <definedName name="_467__FDSAUDITLINK__" hidden="1">{"fdsup://directions/FAT Viewer?action=UPDATE&amp;creator=factset&amp;DYN_ARGS=TRUE&amp;DOC_NAME=FAT:FQL_AUDITING_CLIENT_TEMPLATE.FAT&amp;display_string=Audit&amp;VAR:KEY=UDELOHMHCB&amp;VAR:QUERY=UkdGX0VOVFJQUl9WQUxfREFJTFkoMi8yNC8yMDA5LCwsLCwsJ0RJTCcpL0lDX0VTVElNQVRFKEVCSVREQV9FT","lVNRVJBVElPTixNRUFOX0VOVU1FUkFUSU9OLE5UTV9UV0FfRU5VTUVSQVRJT04sLDIvMjQvMjAwOSk=&amp;WINDOW=FIRST_POPUP&amp;HEIGHT=450&amp;WIDTH=450&amp;START_MAXIMIZED=FALSE&amp;VAR:CALENDAR=US&amp;VAR:SYMBOL=NUVA&amp;VAR:INDEX=0"}</definedName>
    <definedName name="_468__FDSAUDITLINK__" localSheetId="1" hidden="1">{"fdsup://directions/FAT Viewer?action=UPDATE&amp;creator=factset&amp;DYN_ARGS=TRUE&amp;DOC_NAME=FAT:FQL_AUDITING_CLIENT_TEMPLATE.FAT&amp;display_string=Audit&amp;VAR:KEY=EFMZUZWVSN&amp;VAR:QUERY=UkdGX0VOVFJQUl9WQUxfREFJTFkoMi8yMy8yMDA5LCwsLCwsJ0RJTCcpL0lDX0VTVElNQVRFKEVCSVREQV9FT","lVNRVJBVElPTixNRUFOX0VOVU1FUkFUSU9OLE5UTV9UV0FfRU5VTUVSQVRJT04sLDIvMjMvMjAwOSk=&amp;WINDOW=FIRST_POPUP&amp;HEIGHT=450&amp;WIDTH=450&amp;START_MAXIMIZED=FALSE&amp;VAR:CALENDAR=US&amp;VAR:SYMBOL=NUVA&amp;VAR:INDEX=0"}</definedName>
    <definedName name="_468__FDSAUDITLINK__" hidden="1">{"fdsup://directions/FAT Viewer?action=UPDATE&amp;creator=factset&amp;DYN_ARGS=TRUE&amp;DOC_NAME=FAT:FQL_AUDITING_CLIENT_TEMPLATE.FAT&amp;display_string=Audit&amp;VAR:KEY=EFMZUZWVSN&amp;VAR:QUERY=UkdGX0VOVFJQUl9WQUxfREFJTFkoMi8yMy8yMDA5LCwsLCwsJ0RJTCcpL0lDX0VTVElNQVRFKEVCSVREQV9FT","lVNRVJBVElPTixNRUFOX0VOVU1FUkFUSU9OLE5UTV9UV0FfRU5VTUVSQVRJT04sLDIvMjMvMjAwOSk=&amp;WINDOW=FIRST_POPUP&amp;HEIGHT=450&amp;WIDTH=450&amp;START_MAXIMIZED=FALSE&amp;VAR:CALENDAR=US&amp;VAR:SYMBOL=NUVA&amp;VAR:INDEX=0"}</definedName>
    <definedName name="_469__FDSAUDITLINK__" localSheetId="1" hidden="1">{"fdsup://directions/FAT Viewer?action=UPDATE&amp;creator=factset&amp;DYN_ARGS=TRUE&amp;DOC_NAME=FAT:FQL_AUDITING_CLIENT_TEMPLATE.FAT&amp;display_string=Audit&amp;VAR:KEY=WNMTANEDEN&amp;VAR:QUERY=UkdGX0VOVFJQUl9WQUxfREFJTFkoMi8yMC8yMDA5LCwsLCwsJ0RJTCcpL0lDX0VTVElNQVRFKEVCSVREQV9FT","lVNRVJBVElPTixNRUFOX0VOVU1FUkFUSU9OLE5UTV9UV0FfRU5VTUVSQVRJT04sLDIvMjAvMjAwOSk=&amp;WINDOW=FIRST_POPUP&amp;HEIGHT=450&amp;WIDTH=450&amp;START_MAXIMIZED=FALSE&amp;VAR:CALENDAR=US&amp;VAR:SYMBOL=NUVA&amp;VAR:INDEX=0"}</definedName>
    <definedName name="_469__FDSAUDITLINK__" hidden="1">{"fdsup://directions/FAT Viewer?action=UPDATE&amp;creator=factset&amp;DYN_ARGS=TRUE&amp;DOC_NAME=FAT:FQL_AUDITING_CLIENT_TEMPLATE.FAT&amp;display_string=Audit&amp;VAR:KEY=WNMTANEDEN&amp;VAR:QUERY=UkdGX0VOVFJQUl9WQUxfREFJTFkoMi8yMC8yMDA5LCwsLCwsJ0RJTCcpL0lDX0VTVElNQVRFKEVCSVREQV9FT","lVNRVJBVElPTixNRUFOX0VOVU1FUkFUSU9OLE5UTV9UV0FfRU5VTUVSQVRJT04sLDIvMjAvMjAwOSk=&amp;WINDOW=FIRST_POPUP&amp;HEIGHT=450&amp;WIDTH=450&amp;START_MAXIMIZED=FALSE&amp;VAR:CALENDAR=US&amp;VAR:SYMBOL=NUVA&amp;VAR:INDEX=0"}</definedName>
    <definedName name="_47__FDSAUDITLINK__" localSheetId="1" hidden="1">{"fdsup://IBCentral/FAT Viewer?action=UPDATE&amp;creator=factset&amp;DOC_NAME=fat:reuters_qtrly_source_window.fat&amp;display_string=Audit&amp;DYN_ARGS=TRUE&amp;VAR:ID1=81257810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7__FDSAUDITLINK__" hidden="1">{"fdsup://IBCentral/FAT Viewer?action=UPDATE&amp;creator=factset&amp;DOC_NAME=fat:reuters_qtrly_source_window.fat&amp;display_string=Audit&amp;DYN_ARGS=TRUE&amp;VAR:ID1=81257810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70__FDSAUDITLINK__" localSheetId="1" hidden="1">{"fdsup://directions/FAT Viewer?action=UPDATE&amp;creator=factset&amp;DYN_ARGS=TRUE&amp;DOC_NAME=FAT:FQL_AUDITING_CLIENT_TEMPLATE.FAT&amp;display_string=Audit&amp;VAR:KEY=OXKDCTUVGJ&amp;VAR:QUERY=UkdGX0VOVFJQUl9WQUxfREFJTFkoMi8xOS8yMDA5LCwsLCwsJ0RJTCcpL0lDX0VTVElNQVRFKEVCSVREQV9FT","lVNRVJBVElPTixNRUFOX0VOVU1FUkFUSU9OLE5UTV9UV0FfRU5VTUVSQVRJT04sLDIvMTkvMjAwOSk=&amp;WINDOW=FIRST_POPUP&amp;HEIGHT=450&amp;WIDTH=450&amp;START_MAXIMIZED=FALSE&amp;VAR:CALENDAR=US&amp;VAR:SYMBOL=NUVA&amp;VAR:INDEX=0"}</definedName>
    <definedName name="_470__FDSAUDITLINK__" hidden="1">{"fdsup://directions/FAT Viewer?action=UPDATE&amp;creator=factset&amp;DYN_ARGS=TRUE&amp;DOC_NAME=FAT:FQL_AUDITING_CLIENT_TEMPLATE.FAT&amp;display_string=Audit&amp;VAR:KEY=OXKDCTUVGJ&amp;VAR:QUERY=UkdGX0VOVFJQUl9WQUxfREFJTFkoMi8xOS8yMDA5LCwsLCwsJ0RJTCcpL0lDX0VTVElNQVRFKEVCSVREQV9FT","lVNRVJBVElPTixNRUFOX0VOVU1FUkFUSU9OLE5UTV9UV0FfRU5VTUVSQVRJT04sLDIvMTkvMjAwOSk=&amp;WINDOW=FIRST_POPUP&amp;HEIGHT=450&amp;WIDTH=450&amp;START_MAXIMIZED=FALSE&amp;VAR:CALENDAR=US&amp;VAR:SYMBOL=NUVA&amp;VAR:INDEX=0"}</definedName>
    <definedName name="_471__FDSAUDITLINK__" localSheetId="1" hidden="1">{"fdsup://directions/FAT Viewer?action=UPDATE&amp;creator=factset&amp;DYN_ARGS=TRUE&amp;DOC_NAME=FAT:FQL_AUDITING_CLIENT_TEMPLATE.FAT&amp;display_string=Audit&amp;VAR:KEY=MVWXWRANYR&amp;VAR:QUERY=UkdGX0VOVFJQUl9WQUxfREFJTFkoMi8xOC8yMDA5LCwsLCwsJ0RJTCcpL0lDX0VTVElNQVRFKEVCSVREQV9FT","lVNRVJBVElPTixNRUFOX0VOVU1FUkFUSU9OLE5UTV9UV0FfRU5VTUVSQVRJT04sLDIvMTgvMjAwOSk=&amp;WINDOW=FIRST_POPUP&amp;HEIGHT=450&amp;WIDTH=450&amp;START_MAXIMIZED=FALSE&amp;VAR:CALENDAR=US&amp;VAR:SYMBOL=NUVA&amp;VAR:INDEX=0"}</definedName>
    <definedName name="_471__FDSAUDITLINK__" hidden="1">{"fdsup://directions/FAT Viewer?action=UPDATE&amp;creator=factset&amp;DYN_ARGS=TRUE&amp;DOC_NAME=FAT:FQL_AUDITING_CLIENT_TEMPLATE.FAT&amp;display_string=Audit&amp;VAR:KEY=MVWXWRANYR&amp;VAR:QUERY=UkdGX0VOVFJQUl9WQUxfREFJTFkoMi8xOC8yMDA5LCwsLCwsJ0RJTCcpL0lDX0VTVElNQVRFKEVCSVREQV9FT","lVNRVJBVElPTixNRUFOX0VOVU1FUkFUSU9OLE5UTV9UV0FfRU5VTUVSQVRJT04sLDIvMTgvMjAwOSk=&amp;WINDOW=FIRST_POPUP&amp;HEIGHT=450&amp;WIDTH=450&amp;START_MAXIMIZED=FALSE&amp;VAR:CALENDAR=US&amp;VAR:SYMBOL=NUVA&amp;VAR:INDEX=0"}</definedName>
    <definedName name="_472__FDSAUDITLINK__" localSheetId="1" hidden="1">{"fdsup://directions/FAT Viewer?action=UPDATE&amp;creator=factset&amp;DYN_ARGS=TRUE&amp;DOC_NAME=FAT:FQL_AUDITING_CLIENT_TEMPLATE.FAT&amp;display_string=Audit&amp;VAR:KEY=YJEVAXKBSV&amp;VAR:QUERY=UkdGX0VOVFJQUl9WQUxfREFJTFkoMi8xNy8yMDA5LCwsLCwsJ0RJTCcpL0lDX0VTVElNQVRFKEVCSVREQV9FT","lVNRVJBVElPTixNRUFOX0VOVU1FUkFUSU9OLE5UTV9UV0FfRU5VTUVSQVRJT04sLDIvMTcvMjAwOSk=&amp;WINDOW=FIRST_POPUP&amp;HEIGHT=450&amp;WIDTH=450&amp;START_MAXIMIZED=FALSE&amp;VAR:CALENDAR=US&amp;VAR:SYMBOL=NUVA&amp;VAR:INDEX=0"}</definedName>
    <definedName name="_472__FDSAUDITLINK__" hidden="1">{"fdsup://directions/FAT Viewer?action=UPDATE&amp;creator=factset&amp;DYN_ARGS=TRUE&amp;DOC_NAME=FAT:FQL_AUDITING_CLIENT_TEMPLATE.FAT&amp;display_string=Audit&amp;VAR:KEY=YJEVAXKBSV&amp;VAR:QUERY=UkdGX0VOVFJQUl9WQUxfREFJTFkoMi8xNy8yMDA5LCwsLCwsJ0RJTCcpL0lDX0VTVElNQVRFKEVCSVREQV9FT","lVNRVJBVElPTixNRUFOX0VOVU1FUkFUSU9OLE5UTV9UV0FfRU5VTUVSQVRJT04sLDIvMTcvMjAwOSk=&amp;WINDOW=FIRST_POPUP&amp;HEIGHT=450&amp;WIDTH=450&amp;START_MAXIMIZED=FALSE&amp;VAR:CALENDAR=US&amp;VAR:SYMBOL=NUVA&amp;VAR:INDEX=0"}</definedName>
    <definedName name="_473__FDSAUDITLINK__" localSheetId="1" hidden="1">{"fdsup://directions/FAT Viewer?action=UPDATE&amp;creator=factset&amp;DYN_ARGS=TRUE&amp;DOC_NAME=FAT:FQL_AUDITING_CLIENT_TEMPLATE.FAT&amp;display_string=Audit&amp;VAR:KEY=YDADUVCDGB&amp;VAR:QUERY=UkdGX0VOVFJQUl9WQUxfREFJTFkoMi8xMy8yMDA5LCwsLCwsJ0RJTCcpL0lDX0VTVElNQVRFKEVCSVREQV9FT","lVNRVJBVElPTixNRUFOX0VOVU1FUkFUSU9OLE5UTV9UV0FfRU5VTUVSQVRJT04sLDIvMTMvMjAwOSk=&amp;WINDOW=FIRST_POPUP&amp;HEIGHT=450&amp;WIDTH=450&amp;START_MAXIMIZED=FALSE&amp;VAR:CALENDAR=US&amp;VAR:SYMBOL=NUVA&amp;VAR:INDEX=0"}</definedName>
    <definedName name="_473__FDSAUDITLINK__" hidden="1">{"fdsup://directions/FAT Viewer?action=UPDATE&amp;creator=factset&amp;DYN_ARGS=TRUE&amp;DOC_NAME=FAT:FQL_AUDITING_CLIENT_TEMPLATE.FAT&amp;display_string=Audit&amp;VAR:KEY=YDADUVCDGB&amp;VAR:QUERY=UkdGX0VOVFJQUl9WQUxfREFJTFkoMi8xMy8yMDA5LCwsLCwsJ0RJTCcpL0lDX0VTVElNQVRFKEVCSVREQV9FT","lVNRVJBVElPTixNRUFOX0VOVU1FUkFUSU9OLE5UTV9UV0FfRU5VTUVSQVRJT04sLDIvMTMvMjAwOSk=&amp;WINDOW=FIRST_POPUP&amp;HEIGHT=450&amp;WIDTH=450&amp;START_MAXIMIZED=FALSE&amp;VAR:CALENDAR=US&amp;VAR:SYMBOL=NUVA&amp;VAR:INDEX=0"}</definedName>
    <definedName name="_474__FDSAUDITLINK__" localSheetId="1" hidden="1">{"fdsup://IBCentral/FAT Viewer?action=UPDATE&amp;creator=factset&amp;DOC_NAME=fat:reuters_qtrly_shs_src_window.fat&amp;display_string=Audit&amp;DYN_ARGS=TRUE&amp;VAR:ID1=20530610&amp;VAR:RCODE=FDSSHSOUTDEPS&amp;VAR:SDATE=20090699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qtrly_shs_src_window.fat&amp;display_string=Audit&amp;DYN_ARGS=TRUE&amp;VAR:ID1=20530610&amp;VAR:RCODE=FDSSHSOUTDEPS&amp;VAR:SDATE=20090699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475__FDSAUDITLINK__" localSheetId="1" hidden="1">{"fdsup://directions/FAT Viewer?action=UPDATE&amp;creator=factset&amp;DYN_ARGS=TRUE&amp;DOC_NAME=FAT:FQL_AUDITING_CLIENT_TEMPLATE.FAT&amp;display_string=Audit&amp;VAR:KEY=IHGDUNKHGX&amp;VAR:QUERY=UkdGX0VOVFJQUl9WQUxfREFJTFkoMi8xMS8yMDA5LCwsLCwsJ0RJTCcpL0lDX0VTVElNQVRFKEVCSVREQV9FT","lVNRVJBVElPTixNRUFOX0VOVU1FUkFUSU9OLE5UTV9UV0FfRU5VTUVSQVRJT04sLDIvMTEvMjAwOSk=&amp;WINDOW=FIRST_POPUP&amp;HEIGHT=450&amp;WIDTH=450&amp;START_MAXIMIZED=FALSE&amp;VAR:CALENDAR=US&amp;VAR:SYMBOL=NUVA&amp;VAR:INDEX=0"}</definedName>
    <definedName name="_475__FDSAUDITLINK__" hidden="1">{"fdsup://directions/FAT Viewer?action=UPDATE&amp;creator=factset&amp;DYN_ARGS=TRUE&amp;DOC_NAME=FAT:FQL_AUDITING_CLIENT_TEMPLATE.FAT&amp;display_string=Audit&amp;VAR:KEY=IHGDUNKHGX&amp;VAR:QUERY=UkdGX0VOVFJQUl9WQUxfREFJTFkoMi8xMS8yMDA5LCwsLCwsJ0RJTCcpL0lDX0VTVElNQVRFKEVCSVREQV9FT","lVNRVJBVElPTixNRUFOX0VOVU1FUkFUSU9OLE5UTV9UV0FfRU5VTUVSQVRJT04sLDIvMTEvMjAwOSk=&amp;WINDOW=FIRST_POPUP&amp;HEIGHT=450&amp;WIDTH=450&amp;START_MAXIMIZED=FALSE&amp;VAR:CALENDAR=US&amp;VAR:SYMBOL=NUVA&amp;VAR:INDEX=0"}</definedName>
    <definedName name="_476__FDSAUDITLINK__" localSheetId="1" hidden="1">{"fdsup://directions/FAT Viewer?action=UPDATE&amp;creator=factset&amp;DYN_ARGS=TRUE&amp;DOC_NAME=FAT:FQL_AUDITING_CLIENT_TEMPLATE.FAT&amp;display_string=Audit&amp;VAR:KEY=SDWXCFIPUN&amp;VAR:QUERY=UkdGX0VOVFJQUl9WQUxfREFJTFkoMi8xMC8yMDA5LCwsLCwsJ0RJTCcpL0lDX0VTVElNQVRFKEVCSVREQV9FT","lVNRVJBVElPTixNRUFOX0VOVU1FUkFUSU9OLE5UTV9UV0FfRU5VTUVSQVRJT04sLDIvMTAvMjAwOSk=&amp;WINDOW=FIRST_POPUP&amp;HEIGHT=450&amp;WIDTH=450&amp;START_MAXIMIZED=FALSE&amp;VAR:CALENDAR=US&amp;VAR:SYMBOL=NUVA&amp;VAR:INDEX=0"}</definedName>
    <definedName name="_476__FDSAUDITLINK__" hidden="1">{"fdsup://directions/FAT Viewer?action=UPDATE&amp;creator=factset&amp;DYN_ARGS=TRUE&amp;DOC_NAME=FAT:FQL_AUDITING_CLIENT_TEMPLATE.FAT&amp;display_string=Audit&amp;VAR:KEY=SDWXCFIPUN&amp;VAR:QUERY=UkdGX0VOVFJQUl9WQUxfREFJTFkoMi8xMC8yMDA5LCwsLCwsJ0RJTCcpL0lDX0VTVElNQVRFKEVCSVREQV9FT","lVNRVJBVElPTixNRUFOX0VOVU1FUkFUSU9OLE5UTV9UV0FfRU5VTUVSQVRJT04sLDIvMTAvMjAwOSk=&amp;WINDOW=FIRST_POPUP&amp;HEIGHT=450&amp;WIDTH=450&amp;START_MAXIMIZED=FALSE&amp;VAR:CALENDAR=US&amp;VAR:SYMBOL=NUVA&amp;VAR:INDEX=0"}</definedName>
    <definedName name="_477__FDSAUDITLINK__" localSheetId="1" hidden="1">{"fdsup://directions/FAT Viewer?action=UPDATE&amp;creator=factset&amp;DYN_ARGS=TRUE&amp;DOC_NAME=FAT:FQL_AUDITING_CLIENT_TEMPLATE.FAT&amp;display_string=Audit&amp;VAR:KEY=KXOTKXUBGD&amp;VAR:QUERY=UkdGX0VOVFJQUl9WQUxfREFJTFkoMi8wOS8yMDA5LCwsLCwsJ0RJTCcpL0lDX0VTVElNQVRFKEVCSVREQV9FT","lVNRVJBVElPTixNRUFOX0VOVU1FUkFUSU9OLE5UTV9UV0FfRU5VTUVSQVRJT04sLDIvMDkvMjAwOSk=&amp;WINDOW=FIRST_POPUP&amp;HEIGHT=450&amp;WIDTH=450&amp;START_MAXIMIZED=FALSE&amp;VAR:CALENDAR=US&amp;VAR:SYMBOL=NUVA&amp;VAR:INDEX=0"}</definedName>
    <definedName name="_477__FDSAUDITLINK__" hidden="1">{"fdsup://directions/FAT Viewer?action=UPDATE&amp;creator=factset&amp;DYN_ARGS=TRUE&amp;DOC_NAME=FAT:FQL_AUDITING_CLIENT_TEMPLATE.FAT&amp;display_string=Audit&amp;VAR:KEY=KXOTKXUBGD&amp;VAR:QUERY=UkdGX0VOVFJQUl9WQUxfREFJTFkoMi8wOS8yMDA5LCwsLCwsJ0RJTCcpL0lDX0VTVElNQVRFKEVCSVREQV9FT","lVNRVJBVElPTixNRUFOX0VOVU1FUkFUSU9OLE5UTV9UV0FfRU5VTUVSQVRJT04sLDIvMDkvMjAwOSk=&amp;WINDOW=FIRST_POPUP&amp;HEIGHT=450&amp;WIDTH=450&amp;START_MAXIMIZED=FALSE&amp;VAR:CALENDAR=US&amp;VAR:SYMBOL=NUVA&amp;VAR:INDEX=0"}</definedName>
    <definedName name="_478__FDSAUDITLINK__" localSheetId="1" hidden="1">{"fdsup://directions/FAT Viewer?action=UPDATE&amp;creator=factset&amp;DYN_ARGS=TRUE&amp;DOC_NAME=FAT:FQL_AUDITING_CLIENT_TEMPLATE.FAT&amp;display_string=Audit&amp;VAR:KEY=MXWLUTMZWD&amp;VAR:QUERY=UkdGX0VOVFJQUl9WQUxfREFJTFkoMi8wNi8yMDA5LCwsLCwsJ0RJTCcpL0lDX0VTVElNQVRFKEVCSVREQV9FT","lVNRVJBVElPTixNRUFOX0VOVU1FUkFUSU9OLE5UTV9UV0FfRU5VTUVSQVRJT04sLDIvMDYvMjAwOSk=&amp;WINDOW=FIRST_POPUP&amp;HEIGHT=450&amp;WIDTH=450&amp;START_MAXIMIZED=FALSE&amp;VAR:CALENDAR=US&amp;VAR:SYMBOL=NUVA&amp;VAR:INDEX=0"}</definedName>
    <definedName name="_478__FDSAUDITLINK__" hidden="1">{"fdsup://directions/FAT Viewer?action=UPDATE&amp;creator=factset&amp;DYN_ARGS=TRUE&amp;DOC_NAME=FAT:FQL_AUDITING_CLIENT_TEMPLATE.FAT&amp;display_string=Audit&amp;VAR:KEY=MXWLUTMZWD&amp;VAR:QUERY=UkdGX0VOVFJQUl9WQUxfREFJTFkoMi8wNi8yMDA5LCwsLCwsJ0RJTCcpL0lDX0VTVElNQVRFKEVCSVREQV9FT","lVNRVJBVElPTixNRUFOX0VOVU1FUkFUSU9OLE5UTV9UV0FfRU5VTUVSQVRJT04sLDIvMDYvMjAwOSk=&amp;WINDOW=FIRST_POPUP&amp;HEIGHT=450&amp;WIDTH=450&amp;START_MAXIMIZED=FALSE&amp;VAR:CALENDAR=US&amp;VAR:SYMBOL=NUVA&amp;VAR:INDEX=0"}</definedName>
    <definedName name="_479__FDSAUDITLINK__" localSheetId="1" hidden="1">{"fdsup://directions/FAT Viewer?action=UPDATE&amp;creator=factset&amp;DYN_ARGS=TRUE&amp;DOC_NAME=FAT:FQL_AUDITING_CLIENT_TEMPLATE.FAT&amp;display_string=Audit&amp;VAR:KEY=QDUDCNQDGT&amp;VAR:QUERY=UkdGX0VOVFJQUl9WQUxfREFJTFkoMi8wNS8yMDA5LCwsLCwsJ0RJTCcpL0lDX0VTVElNQVRFKEVCSVREQV9FT","lVNRVJBVElPTixNRUFOX0VOVU1FUkFUSU9OLE5UTV9UV0FfRU5VTUVSQVRJT04sLDIvMDUvMjAwOSk=&amp;WINDOW=FIRST_POPUP&amp;HEIGHT=450&amp;WIDTH=450&amp;START_MAXIMIZED=FALSE&amp;VAR:CALENDAR=US&amp;VAR:SYMBOL=NUVA&amp;VAR:INDEX=0"}</definedName>
    <definedName name="_479__FDSAUDITLINK__" hidden="1">{"fdsup://directions/FAT Viewer?action=UPDATE&amp;creator=factset&amp;DYN_ARGS=TRUE&amp;DOC_NAME=FAT:FQL_AUDITING_CLIENT_TEMPLATE.FAT&amp;display_string=Audit&amp;VAR:KEY=QDUDCNQDGT&amp;VAR:QUERY=UkdGX0VOVFJQUl9WQUxfREFJTFkoMi8wNS8yMDA5LCwsLCwsJ0RJTCcpL0lDX0VTVElNQVRFKEVCSVREQV9FT","lVNRVJBVElPTixNRUFOX0VOVU1FUkFUSU9OLE5UTV9UV0FfRU5VTUVSQVRJT04sLDIvMDUvMjAwOSk=&amp;WINDOW=FIRST_POPUP&amp;HEIGHT=450&amp;WIDTH=450&amp;START_MAXIMIZED=FALSE&amp;VAR:CALENDAR=US&amp;VAR:SYMBOL=NUVA&amp;VAR:INDEX=0"}</definedName>
    <definedName name="_48__FDSAUDITLINK__" localSheetId="1" hidden="1">{"fdsup://IBCentral/FAT Viewer?action=UPDATE&amp;creator=factset&amp;DOC_NAME=fat:reuters_qtrly_source_window.fat&amp;display_string=Audit&amp;DYN_ARGS=TRUE&amp;VAR:ID1=64026810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8__FDSAUDITLINK__" hidden="1">{"fdsup://IBCentral/FAT Viewer?action=UPDATE&amp;creator=factset&amp;DOC_NAME=fat:reuters_qtrly_source_window.fat&amp;display_string=Audit&amp;DYN_ARGS=TRUE&amp;VAR:ID1=64026810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80__FDSAUDITLINK__" localSheetId="1" hidden="1">{"fdsup://directions/FAT Viewer?action=UPDATE&amp;creator=factset&amp;DYN_ARGS=TRUE&amp;DOC_NAME=FAT:FQL_AUDITING_CLIENT_TEMPLATE.FAT&amp;display_string=Audit&amp;VAR:KEY=UBSPQFERCB&amp;VAR:QUERY=UkdGX0VOVFJQUl9WQUxfREFJTFkoMi8wNC8yMDA5LCwsLCwsJ0RJTCcpL0lDX0VTVElNQVRFKEVCSVREQV9FT","lVNRVJBVElPTixNRUFOX0VOVU1FUkFUSU9OLE5UTV9UV0FfRU5VTUVSQVRJT04sLDIvMDQvMjAwOSk=&amp;WINDOW=FIRST_POPUP&amp;HEIGHT=450&amp;WIDTH=450&amp;START_MAXIMIZED=FALSE&amp;VAR:CALENDAR=US&amp;VAR:SYMBOL=NUVA&amp;VAR:INDEX=0"}</definedName>
    <definedName name="_480__FDSAUDITLINK__" hidden="1">{"fdsup://directions/FAT Viewer?action=UPDATE&amp;creator=factset&amp;DYN_ARGS=TRUE&amp;DOC_NAME=FAT:FQL_AUDITING_CLIENT_TEMPLATE.FAT&amp;display_string=Audit&amp;VAR:KEY=UBSPQFERCB&amp;VAR:QUERY=UkdGX0VOVFJQUl9WQUxfREFJTFkoMi8wNC8yMDA5LCwsLCwsJ0RJTCcpL0lDX0VTVElNQVRFKEVCSVREQV9FT","lVNRVJBVElPTixNRUFOX0VOVU1FUkFUSU9OLE5UTV9UV0FfRU5VTUVSQVRJT04sLDIvMDQvMjAwOSk=&amp;WINDOW=FIRST_POPUP&amp;HEIGHT=450&amp;WIDTH=450&amp;START_MAXIMIZED=FALSE&amp;VAR:CALENDAR=US&amp;VAR:SYMBOL=NUVA&amp;VAR:INDEX=0"}</definedName>
    <definedName name="_481__FDSAUDITLINK__" localSheetId="1" hidden="1">{"fdsup://directions/FAT Viewer?action=UPDATE&amp;creator=factset&amp;DYN_ARGS=TRUE&amp;DOC_NAME=FAT:FQL_AUDITING_CLIENT_TEMPLATE.FAT&amp;display_string=Audit&amp;VAR:KEY=IDCNCBERYX&amp;VAR:QUERY=UkdGX0VOVFJQUl9WQUxfREFJTFkoMi8wMy8yMDA5LCwsLCwsJ0RJTCcpL0lDX0VTVElNQVRFKEVCSVREQV9FT","lVNRVJBVElPTixNRUFOX0VOVU1FUkFUSU9OLE5UTV9UV0FfRU5VTUVSQVRJT04sLDIvMDMvMjAwOSk=&amp;WINDOW=FIRST_POPUP&amp;HEIGHT=450&amp;WIDTH=450&amp;START_MAXIMIZED=FALSE&amp;VAR:CALENDAR=US&amp;VAR:SYMBOL=NUVA&amp;VAR:INDEX=0"}</definedName>
    <definedName name="_481__FDSAUDITLINK__" hidden="1">{"fdsup://directions/FAT Viewer?action=UPDATE&amp;creator=factset&amp;DYN_ARGS=TRUE&amp;DOC_NAME=FAT:FQL_AUDITING_CLIENT_TEMPLATE.FAT&amp;display_string=Audit&amp;VAR:KEY=IDCNCBERYX&amp;VAR:QUERY=UkdGX0VOVFJQUl9WQUxfREFJTFkoMi8wMy8yMDA5LCwsLCwsJ0RJTCcpL0lDX0VTVElNQVRFKEVCSVREQV9FT","lVNRVJBVElPTixNRUFOX0VOVU1FUkFUSU9OLE5UTV9UV0FfRU5VTUVSQVRJT04sLDIvMDMvMjAwOSk=&amp;WINDOW=FIRST_POPUP&amp;HEIGHT=450&amp;WIDTH=450&amp;START_MAXIMIZED=FALSE&amp;VAR:CALENDAR=US&amp;VAR:SYMBOL=NUVA&amp;VAR:INDEX=0"}</definedName>
    <definedName name="_482__FDSAUDITLINK__" localSheetId="1" hidden="1">{"fdsup://directions/FAT Viewer?action=UPDATE&amp;creator=factset&amp;DYN_ARGS=TRUE&amp;DOC_NAME=FAT:FQL_AUDITING_CLIENT_TEMPLATE.FAT&amp;display_string=Audit&amp;VAR:KEY=YDKJYDONWX&amp;VAR:QUERY=UkdGX0VOVFJQUl9WQUxfREFJTFkoMi8wMi8yMDA5LCwsLCwsJ0RJTCcpL0lDX0VTVElNQVRFKEVCSVREQV9FT","lVNRVJBVElPTixNRUFOX0VOVU1FUkFUSU9OLE5UTV9UV0FfRU5VTUVSQVRJT04sLDIvMDIvMjAwOSk=&amp;WINDOW=FIRST_POPUP&amp;HEIGHT=450&amp;WIDTH=450&amp;START_MAXIMIZED=FALSE&amp;VAR:CALENDAR=US&amp;VAR:SYMBOL=NUVA&amp;VAR:INDEX=0"}</definedName>
    <definedName name="_482__FDSAUDITLINK__" hidden="1">{"fdsup://directions/FAT Viewer?action=UPDATE&amp;creator=factset&amp;DYN_ARGS=TRUE&amp;DOC_NAME=FAT:FQL_AUDITING_CLIENT_TEMPLATE.FAT&amp;display_string=Audit&amp;VAR:KEY=YDKJYDONWX&amp;VAR:QUERY=UkdGX0VOVFJQUl9WQUxfREFJTFkoMi8wMi8yMDA5LCwsLCwsJ0RJTCcpL0lDX0VTVElNQVRFKEVCSVREQV9FT","lVNRVJBVElPTixNRUFOX0VOVU1FUkFUSU9OLE5UTV9UV0FfRU5VTUVSQVRJT04sLDIvMDIvMjAwOSk=&amp;WINDOW=FIRST_POPUP&amp;HEIGHT=450&amp;WIDTH=450&amp;START_MAXIMIZED=FALSE&amp;VAR:CALENDAR=US&amp;VAR:SYMBOL=NUVA&amp;VAR:INDEX=0"}</definedName>
    <definedName name="_483__FDSAUDITLINK__" localSheetId="1" hidden="1">{"fdsup://directions/FAT Viewer?action=UPDATE&amp;creator=factset&amp;DYN_ARGS=TRUE&amp;DOC_NAME=FAT:FQL_AUDITING_CLIENT_TEMPLATE.FAT&amp;display_string=Audit&amp;VAR:KEY=GVWVMHGFGF&amp;VAR:QUERY=UkdGX0VOVFJQUl9WQUxfREFJTFkoMS8zMC8yMDA5LCwsLCwsJ0RJTCcpL0lDX0VTVElNQVRFKEVCSVREQV9FT","lVNRVJBVElPTixNRUFOX0VOVU1FUkFUSU9OLE5UTV9UV0FfRU5VTUVSQVRJT04sLDEvMzAvMjAwOSk=&amp;WINDOW=FIRST_POPUP&amp;HEIGHT=450&amp;WIDTH=450&amp;START_MAXIMIZED=FALSE&amp;VAR:CALENDAR=US&amp;VAR:SYMBOL=NUVA&amp;VAR:INDEX=0"}</definedName>
    <definedName name="_483__FDSAUDITLINK__" hidden="1">{"fdsup://directions/FAT Viewer?action=UPDATE&amp;creator=factset&amp;DYN_ARGS=TRUE&amp;DOC_NAME=FAT:FQL_AUDITING_CLIENT_TEMPLATE.FAT&amp;display_string=Audit&amp;VAR:KEY=GVWVMHGFGF&amp;VAR:QUERY=UkdGX0VOVFJQUl9WQUxfREFJTFkoMS8zMC8yMDA5LCwsLCwsJ0RJTCcpL0lDX0VTVElNQVRFKEVCSVREQV9FT","lVNRVJBVElPTixNRUFOX0VOVU1FUkFUSU9OLE5UTV9UV0FfRU5VTUVSQVRJT04sLDEvMzAvMjAwOSk=&amp;WINDOW=FIRST_POPUP&amp;HEIGHT=450&amp;WIDTH=450&amp;START_MAXIMIZED=FALSE&amp;VAR:CALENDAR=US&amp;VAR:SYMBOL=NUVA&amp;VAR:INDEX=0"}</definedName>
    <definedName name="_484__FDSAUDITLINK__" localSheetId="1" hidden="1">{"fdsup://directions/FAT Viewer?action=UPDATE&amp;creator=factset&amp;DYN_ARGS=TRUE&amp;DOC_NAME=FAT:FQL_AUDITING_CLIENT_TEMPLATE.FAT&amp;display_string=Audit&amp;VAR:KEY=YRUHKTQHAL&amp;VAR:QUERY=UkdGX0VOVFJQUl9WQUxfREFJTFkoMS8yOS8yMDA5LCwsLCwsJ0RJTCcpL0lDX0VTVElNQVRFKEVCSVREQV9FT","lVNRVJBVElPTixNRUFOX0VOVU1FUkFUSU9OLE5UTV9UV0FfRU5VTUVSQVRJT04sLDEvMjkvMjAwOSk=&amp;WINDOW=FIRST_POPUP&amp;HEIGHT=450&amp;WIDTH=450&amp;START_MAXIMIZED=FALSE&amp;VAR:CALENDAR=US&amp;VAR:SYMBOL=NUVA&amp;VAR:INDEX=0"}</definedName>
    <definedName name="_484__FDSAUDITLINK__" hidden="1">{"fdsup://directions/FAT Viewer?action=UPDATE&amp;creator=factset&amp;DYN_ARGS=TRUE&amp;DOC_NAME=FAT:FQL_AUDITING_CLIENT_TEMPLATE.FAT&amp;display_string=Audit&amp;VAR:KEY=YRUHKTQHAL&amp;VAR:QUERY=UkdGX0VOVFJQUl9WQUxfREFJTFkoMS8yOS8yMDA5LCwsLCwsJ0RJTCcpL0lDX0VTVElNQVRFKEVCSVREQV9FT","lVNRVJBVElPTixNRUFOX0VOVU1FUkFUSU9OLE5UTV9UV0FfRU5VTUVSQVRJT04sLDEvMjkvMjAwOSk=&amp;WINDOW=FIRST_POPUP&amp;HEIGHT=450&amp;WIDTH=450&amp;START_MAXIMIZED=FALSE&amp;VAR:CALENDAR=US&amp;VAR:SYMBOL=NUVA&amp;VAR:INDEX=0"}</definedName>
    <definedName name="_485__FDSAUDITLINK__" localSheetId="1" hidden="1">{"fdsup://directions/FAT Viewer?action=UPDATE&amp;creator=factset&amp;DYN_ARGS=TRUE&amp;DOC_NAME=FAT:FQL_AUDITING_CLIENT_TEMPLATE.FAT&amp;display_string=Audit&amp;VAR:KEY=AFIBYVKHUJ&amp;VAR:QUERY=UkdGX0VOVFJQUl9WQUxfREFJTFkoMS8yOC8yMDA5LCwsLCwsJ0RJTCcpL0lDX0VTVElNQVRFKEVCSVREQV9FT","lVNRVJBVElPTixNRUFOX0VOVU1FUkFUSU9OLE5UTV9UV0FfRU5VTUVSQVRJT04sLDEvMjgvMjAwOSk=&amp;WINDOW=FIRST_POPUP&amp;HEIGHT=450&amp;WIDTH=450&amp;START_MAXIMIZED=FALSE&amp;VAR:CALENDAR=US&amp;VAR:SYMBOL=NUVA&amp;VAR:INDEX=0"}</definedName>
    <definedName name="_485__FDSAUDITLINK__" hidden="1">{"fdsup://directions/FAT Viewer?action=UPDATE&amp;creator=factset&amp;DYN_ARGS=TRUE&amp;DOC_NAME=FAT:FQL_AUDITING_CLIENT_TEMPLATE.FAT&amp;display_string=Audit&amp;VAR:KEY=AFIBYVKHUJ&amp;VAR:QUERY=UkdGX0VOVFJQUl9WQUxfREFJTFkoMS8yOC8yMDA5LCwsLCwsJ0RJTCcpL0lDX0VTVElNQVRFKEVCSVREQV9FT","lVNRVJBVElPTixNRUFOX0VOVU1FUkFUSU9OLE5UTV9UV0FfRU5VTUVSQVRJT04sLDEvMjgvMjAwOSk=&amp;WINDOW=FIRST_POPUP&amp;HEIGHT=450&amp;WIDTH=450&amp;START_MAXIMIZED=FALSE&amp;VAR:CALENDAR=US&amp;VAR:SYMBOL=NUVA&amp;VAR:INDEX=0"}</definedName>
    <definedName name="_486__FDSAUDITLINK__" localSheetId="1" hidden="1">{"fdsup://directions/FAT Viewer?action=UPDATE&amp;creator=factset&amp;DYN_ARGS=TRUE&amp;DOC_NAME=FAT:FQL_AUDITING_CLIENT_TEMPLATE.FAT&amp;display_string=Audit&amp;VAR:KEY=UFMPUZITAN&amp;VAR:QUERY=UkdGX0VOVFJQUl9WQUxfREFJTFkoMS8yNy8yMDA5LCwsLCwsJ0RJTCcpL0lDX0VTVElNQVRFKEVCSVREQV9FT","lVNRVJBVElPTixNRUFOX0VOVU1FUkFUSU9OLE5UTV9UV0FfRU5VTUVSQVRJT04sLDEvMjcvMjAwOSk=&amp;WINDOW=FIRST_POPUP&amp;HEIGHT=450&amp;WIDTH=450&amp;START_MAXIMIZED=FALSE&amp;VAR:CALENDAR=US&amp;VAR:SYMBOL=NUVA&amp;VAR:INDEX=0"}</definedName>
    <definedName name="_486__FDSAUDITLINK__" hidden="1">{"fdsup://directions/FAT Viewer?action=UPDATE&amp;creator=factset&amp;DYN_ARGS=TRUE&amp;DOC_NAME=FAT:FQL_AUDITING_CLIENT_TEMPLATE.FAT&amp;display_string=Audit&amp;VAR:KEY=UFMPUZITAN&amp;VAR:QUERY=UkdGX0VOVFJQUl9WQUxfREFJTFkoMS8yNy8yMDA5LCwsLCwsJ0RJTCcpL0lDX0VTVElNQVRFKEVCSVREQV9FT","lVNRVJBVElPTixNRUFOX0VOVU1FUkFUSU9OLE5UTV9UV0FfRU5VTUVSQVRJT04sLDEvMjcvMjAwOSk=&amp;WINDOW=FIRST_POPUP&amp;HEIGHT=450&amp;WIDTH=450&amp;START_MAXIMIZED=FALSE&amp;VAR:CALENDAR=US&amp;VAR:SYMBOL=NUVA&amp;VAR:INDEX=0"}</definedName>
    <definedName name="_487__FDSAUDITLINK__" localSheetId="1" hidden="1">{"fdsup://directions/FAT Viewer?action=UPDATE&amp;creator=factset&amp;DYN_ARGS=TRUE&amp;DOC_NAME=FAT:FQL_AUDITING_CLIENT_TEMPLATE.FAT&amp;display_string=Audit&amp;VAR:KEY=EPMVGXAVYN&amp;VAR:QUERY=UkdGX0VOVFJQUl9WQUxfREFJTFkoMS8yNi8yMDA5LCwsLCwsJ0RJTCcpL0lDX0VTVElNQVRFKEVCSVREQV9FT","lVNRVJBVElPTixNRUFOX0VOVU1FUkFUSU9OLE5UTV9UV0FfRU5VTUVSQVRJT04sLDEvMjYvMjAwOSk=&amp;WINDOW=FIRST_POPUP&amp;HEIGHT=450&amp;WIDTH=450&amp;START_MAXIMIZED=FALSE&amp;VAR:CALENDAR=US&amp;VAR:SYMBOL=NUVA&amp;VAR:INDEX=0"}</definedName>
    <definedName name="_487__FDSAUDITLINK__" hidden="1">{"fdsup://directions/FAT Viewer?action=UPDATE&amp;creator=factset&amp;DYN_ARGS=TRUE&amp;DOC_NAME=FAT:FQL_AUDITING_CLIENT_TEMPLATE.FAT&amp;display_string=Audit&amp;VAR:KEY=EPMVGXAVYN&amp;VAR:QUERY=UkdGX0VOVFJQUl9WQUxfREFJTFkoMS8yNi8yMDA5LCwsLCwsJ0RJTCcpL0lDX0VTVElNQVRFKEVCSVREQV9FT","lVNRVJBVElPTixNRUFOX0VOVU1FUkFUSU9OLE5UTV9UV0FfRU5VTUVSQVRJT04sLDEvMjYvMjAwOSk=&amp;WINDOW=FIRST_POPUP&amp;HEIGHT=450&amp;WIDTH=450&amp;START_MAXIMIZED=FALSE&amp;VAR:CALENDAR=US&amp;VAR:SYMBOL=NUVA&amp;VAR:INDEX=0"}</definedName>
    <definedName name="_488__FDSAUDITLINK__" localSheetId="1" hidden="1">{"fdsup://directions/FAT Viewer?action=UPDATE&amp;creator=factset&amp;DYN_ARGS=TRUE&amp;DOC_NAME=FAT:FQL_AUDITING_CLIENT_TEMPLATE.FAT&amp;display_string=Audit&amp;VAR:KEY=KJQDCXAZGL&amp;VAR:QUERY=UkdGX0VOVFJQUl9WQUxfREFJTFkoMS8yMy8yMDA5LCwsLCwsJ0RJTCcpL0lDX0VTVElNQVRFKEVCSVREQV9FT","lVNRVJBVElPTixNRUFOX0VOVU1FUkFUSU9OLE5UTV9UV0FfRU5VTUVSQVRJT04sLDEvMjMvMjAwOSk=&amp;WINDOW=FIRST_POPUP&amp;HEIGHT=450&amp;WIDTH=450&amp;START_MAXIMIZED=FALSE&amp;VAR:CALENDAR=US&amp;VAR:SYMBOL=NUVA&amp;VAR:INDEX=0"}</definedName>
    <definedName name="_488__FDSAUDITLINK__" hidden="1">{"fdsup://directions/FAT Viewer?action=UPDATE&amp;creator=factset&amp;DYN_ARGS=TRUE&amp;DOC_NAME=FAT:FQL_AUDITING_CLIENT_TEMPLATE.FAT&amp;display_string=Audit&amp;VAR:KEY=KJQDCXAZGL&amp;VAR:QUERY=UkdGX0VOVFJQUl9WQUxfREFJTFkoMS8yMy8yMDA5LCwsLCwsJ0RJTCcpL0lDX0VTVElNQVRFKEVCSVREQV9FT","lVNRVJBVElPTixNRUFOX0VOVU1FUkFUSU9OLE5UTV9UV0FfRU5VTUVSQVRJT04sLDEvMjMvMjAwOSk=&amp;WINDOW=FIRST_POPUP&amp;HEIGHT=450&amp;WIDTH=450&amp;START_MAXIMIZED=FALSE&amp;VAR:CALENDAR=US&amp;VAR:SYMBOL=NUVA&amp;VAR:INDEX=0"}</definedName>
    <definedName name="_489__FDSAUDITLINK__" localSheetId="1" hidden="1">{"fdsup://directions/FAT Viewer?action=UPDATE&amp;creator=factset&amp;DYN_ARGS=TRUE&amp;DOC_NAME=FAT:FQL_AUDITING_CLIENT_TEMPLATE.FAT&amp;display_string=Audit&amp;VAR:KEY=MZCVITAFKL&amp;VAR:QUERY=UkdGX0VOVFJQUl9WQUxfREFJTFkoMS8yMi8yMDA5LCwsLCwsJ0RJTCcpL0lDX0VTVElNQVRFKEVCSVREQV9FT","lVNRVJBVElPTixNRUFOX0VOVU1FUkFUSU9OLE5UTV9UV0FfRU5VTUVSQVRJT04sLDEvMjIvMjAwOSk=&amp;WINDOW=FIRST_POPUP&amp;HEIGHT=450&amp;WIDTH=450&amp;START_MAXIMIZED=FALSE&amp;VAR:CALENDAR=US&amp;VAR:SYMBOL=NUVA&amp;VAR:INDEX=0"}</definedName>
    <definedName name="_489__FDSAUDITLINK__" hidden="1">{"fdsup://directions/FAT Viewer?action=UPDATE&amp;creator=factset&amp;DYN_ARGS=TRUE&amp;DOC_NAME=FAT:FQL_AUDITING_CLIENT_TEMPLATE.FAT&amp;display_string=Audit&amp;VAR:KEY=MZCVITAFKL&amp;VAR:QUERY=UkdGX0VOVFJQUl9WQUxfREFJTFkoMS8yMi8yMDA5LCwsLCwsJ0RJTCcpL0lDX0VTVElNQVRFKEVCSVREQV9FT","lVNRVJBVElPTixNRUFOX0VOVU1FUkFUSU9OLE5UTV9UV0FfRU5VTUVSQVRJT04sLDEvMjIvMjAwOSk=&amp;WINDOW=FIRST_POPUP&amp;HEIGHT=450&amp;WIDTH=450&amp;START_MAXIMIZED=FALSE&amp;VAR:CALENDAR=US&amp;VAR:SYMBOL=NUVA&amp;VAR:INDEX=0"}</definedName>
    <definedName name="_49__FDSAUDITLINK__" localSheetId="1" hidden="1">{"fdsup://IBCentral/FAT Viewer?action=UPDATE&amp;creator=factset&amp;DOC_NAME=fat:reuters_qtrly_source_window.fat&amp;display_string=Audit&amp;DYN_ARGS=TRUE&amp;VAR:ID1=64026810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__FDSAUDITLINK__" hidden="1">{"fdsup://IBCentral/FAT Viewer?action=UPDATE&amp;creator=factset&amp;DOC_NAME=fat:reuters_qtrly_source_window.fat&amp;display_string=Audit&amp;DYN_ARGS=TRUE&amp;VAR:ID1=64026810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0__FDSAUDITLINK__" localSheetId="1" hidden="1">{"fdsup://directions/FAT Viewer?action=UPDATE&amp;creator=factset&amp;DYN_ARGS=TRUE&amp;DOC_NAME=FAT:FQL_AUDITING_CLIENT_TEMPLATE.FAT&amp;display_string=Audit&amp;VAR:KEY=IZMXANQVWN&amp;VAR:QUERY=UkdGX0VOVFJQUl9WQUxfREFJTFkoMS8yMS8yMDA5LCwsLCwsJ0RJTCcpL0lDX0VTVElNQVRFKEVCSVREQV9FT","lVNRVJBVElPTixNRUFOX0VOVU1FUkFUSU9OLE5UTV9UV0FfRU5VTUVSQVRJT04sLDEvMjEvMjAwOSk=&amp;WINDOW=FIRST_POPUP&amp;HEIGHT=450&amp;WIDTH=450&amp;START_MAXIMIZED=FALSE&amp;VAR:CALENDAR=US&amp;VAR:SYMBOL=NUVA&amp;VAR:INDEX=0"}</definedName>
    <definedName name="_490__FDSAUDITLINK__" hidden="1">{"fdsup://directions/FAT Viewer?action=UPDATE&amp;creator=factset&amp;DYN_ARGS=TRUE&amp;DOC_NAME=FAT:FQL_AUDITING_CLIENT_TEMPLATE.FAT&amp;display_string=Audit&amp;VAR:KEY=IZMXANQVWN&amp;VAR:QUERY=UkdGX0VOVFJQUl9WQUxfREFJTFkoMS8yMS8yMDA5LCwsLCwsJ0RJTCcpL0lDX0VTVElNQVRFKEVCSVREQV9FT","lVNRVJBVElPTixNRUFOX0VOVU1FUkFUSU9OLE5UTV9UV0FfRU5VTUVSQVRJT04sLDEvMjEvMjAwOSk=&amp;WINDOW=FIRST_POPUP&amp;HEIGHT=450&amp;WIDTH=450&amp;START_MAXIMIZED=FALSE&amp;VAR:CALENDAR=US&amp;VAR:SYMBOL=NUVA&amp;VAR:INDEX=0"}</definedName>
    <definedName name="_491__FDSAUDITLINK__" localSheetId="1" hidden="1">{"fdsup://directions/FAT Viewer?action=UPDATE&amp;creator=factset&amp;DYN_ARGS=TRUE&amp;DOC_NAME=FAT:FQL_AUDITING_CLIENT_TEMPLATE.FAT&amp;display_string=Audit&amp;VAR:KEY=QVSFMDETGR&amp;VAR:QUERY=UkdGX0VOVFJQUl9WQUxfREFJTFkoMS8yMC8yMDA5LCwsLCwsJ0RJTCcpL0lDX0VTVElNQVRFKEVCSVREQV9FT","lVNRVJBVElPTixNRUFOX0VOVU1FUkFUSU9OLE5UTV9UV0FfRU5VTUVSQVRJT04sLDEvMjAvMjAwOSk=&amp;WINDOW=FIRST_POPUP&amp;HEIGHT=450&amp;WIDTH=450&amp;START_MAXIMIZED=FALSE&amp;VAR:CALENDAR=US&amp;VAR:SYMBOL=NUVA&amp;VAR:INDEX=0"}</definedName>
    <definedName name="_491__FDSAUDITLINK__" hidden="1">{"fdsup://directions/FAT Viewer?action=UPDATE&amp;creator=factset&amp;DYN_ARGS=TRUE&amp;DOC_NAME=FAT:FQL_AUDITING_CLIENT_TEMPLATE.FAT&amp;display_string=Audit&amp;VAR:KEY=QVSFMDETGR&amp;VAR:QUERY=UkdGX0VOVFJQUl9WQUxfREFJTFkoMS8yMC8yMDA5LCwsLCwsJ0RJTCcpL0lDX0VTVElNQVRFKEVCSVREQV9FT","lVNRVJBVElPTixNRUFOX0VOVU1FUkFUSU9OLE5UTV9UV0FfRU5VTUVSQVRJT04sLDEvMjAvMjAwOSk=&amp;WINDOW=FIRST_POPUP&amp;HEIGHT=450&amp;WIDTH=450&amp;START_MAXIMIZED=FALSE&amp;VAR:CALENDAR=US&amp;VAR:SYMBOL=NUVA&amp;VAR:INDEX=0"}</definedName>
    <definedName name="_492__FDSAUDITLINK__" localSheetId="1" hidden="1">{"fdsup://directions/FAT Viewer?action=UPDATE&amp;creator=factset&amp;DYN_ARGS=TRUE&amp;DOC_NAME=FAT:FQL_AUDITING_CLIENT_TEMPLATE.FAT&amp;display_string=Audit&amp;VAR:KEY=YPIVQNOZCH&amp;VAR:QUERY=UkdGX0VOVFJQUl9WQUxfREFJTFkoMS8xNi8yMDA5LCwsLCwsJ0RJTCcpL0lDX0VTVElNQVRFKEVCSVREQV9FT","lVNRVJBVElPTixNRUFOX0VOVU1FUkFUSU9OLE5UTV9UV0FfRU5VTUVSQVRJT04sLDEvMTYvMjAwOSk=&amp;WINDOW=FIRST_POPUP&amp;HEIGHT=450&amp;WIDTH=450&amp;START_MAXIMIZED=FALSE&amp;VAR:CALENDAR=US&amp;VAR:SYMBOL=NUVA&amp;VAR:INDEX=0"}</definedName>
    <definedName name="_492__FDSAUDITLINK__" hidden="1">{"fdsup://directions/FAT Viewer?action=UPDATE&amp;creator=factset&amp;DYN_ARGS=TRUE&amp;DOC_NAME=FAT:FQL_AUDITING_CLIENT_TEMPLATE.FAT&amp;display_string=Audit&amp;VAR:KEY=YPIVQNOZCH&amp;VAR:QUERY=UkdGX0VOVFJQUl9WQUxfREFJTFkoMS8xNi8yMDA5LCwsLCwsJ0RJTCcpL0lDX0VTVElNQVRFKEVCSVREQV9FT","lVNRVJBVElPTixNRUFOX0VOVU1FUkFUSU9OLE5UTV9UV0FfRU5VTUVSQVRJT04sLDEvMTYvMjAwOSk=&amp;WINDOW=FIRST_POPUP&amp;HEIGHT=450&amp;WIDTH=450&amp;START_MAXIMIZED=FALSE&amp;VAR:CALENDAR=US&amp;VAR:SYMBOL=NUVA&amp;VAR:INDEX=0"}</definedName>
    <definedName name="_493__FDSAUDITLINK__" localSheetId="1" hidden="1">{"fdsup://directions/FAT Viewer?action=UPDATE&amp;creator=factset&amp;DYN_ARGS=TRUE&amp;DOC_NAME=FAT:FQL_AUDITING_CLIENT_TEMPLATE.FAT&amp;display_string=Audit&amp;VAR:KEY=SNCXCHUDYJ&amp;VAR:QUERY=UkdGX0VOVFJQUl9WQUxfREFJTFkoMS8xNS8yMDA5LCwsLCwsJ0RJTCcpL0lDX0VTVElNQVRFKEVCSVREQV9FT","lVNRVJBVElPTixNRUFOX0VOVU1FUkFUSU9OLE5UTV9UV0FfRU5VTUVSQVRJT04sLDEvMTUvMjAwOSk=&amp;WINDOW=FIRST_POPUP&amp;HEIGHT=450&amp;WIDTH=450&amp;START_MAXIMIZED=FALSE&amp;VAR:CALENDAR=US&amp;VAR:SYMBOL=NUVA&amp;VAR:INDEX=0"}</definedName>
    <definedName name="_493__FDSAUDITLINK__" hidden="1">{"fdsup://directions/FAT Viewer?action=UPDATE&amp;creator=factset&amp;DYN_ARGS=TRUE&amp;DOC_NAME=FAT:FQL_AUDITING_CLIENT_TEMPLATE.FAT&amp;display_string=Audit&amp;VAR:KEY=SNCXCHUDYJ&amp;VAR:QUERY=UkdGX0VOVFJQUl9WQUxfREFJTFkoMS8xNS8yMDA5LCwsLCwsJ0RJTCcpL0lDX0VTVElNQVRFKEVCSVREQV9FT","lVNRVJBVElPTixNRUFOX0VOVU1FUkFUSU9OLE5UTV9UV0FfRU5VTUVSQVRJT04sLDEvMTUvMjAwOSk=&amp;WINDOW=FIRST_POPUP&amp;HEIGHT=450&amp;WIDTH=450&amp;START_MAXIMIZED=FALSE&amp;VAR:CALENDAR=US&amp;VAR:SYMBOL=NUVA&amp;VAR:INDEX=0"}</definedName>
    <definedName name="_494__FDSAUDITLINK__" localSheetId="1" hidden="1">{"fdsup://directions/FAT Viewer?action=UPDATE&amp;creator=factset&amp;DYN_ARGS=TRUE&amp;DOC_NAME=FAT:FQL_AUDITING_CLIENT_TEMPLATE.FAT&amp;display_string=Audit&amp;VAR:KEY=CRIREHMZWX&amp;VAR:QUERY=UkdGX0VOVFJQUl9WQUxfREFJTFkoMS8xNC8yMDA5LCwsLCwsJ0RJTCcpL0lDX0VTVElNQVRFKEVCSVREQV9FT","lVNRVJBVElPTixNRUFOX0VOVU1FUkFUSU9OLE5UTV9UV0FfRU5VTUVSQVRJT04sLDEvMTQvMjAwOSk=&amp;WINDOW=FIRST_POPUP&amp;HEIGHT=450&amp;WIDTH=450&amp;START_MAXIMIZED=FALSE&amp;VAR:CALENDAR=US&amp;VAR:SYMBOL=NUVA&amp;VAR:INDEX=0"}</definedName>
    <definedName name="_494__FDSAUDITLINK__" hidden="1">{"fdsup://directions/FAT Viewer?action=UPDATE&amp;creator=factset&amp;DYN_ARGS=TRUE&amp;DOC_NAME=FAT:FQL_AUDITING_CLIENT_TEMPLATE.FAT&amp;display_string=Audit&amp;VAR:KEY=CRIREHMZWX&amp;VAR:QUERY=UkdGX0VOVFJQUl9WQUxfREFJTFkoMS8xNC8yMDA5LCwsLCwsJ0RJTCcpL0lDX0VTVElNQVRFKEVCSVREQV9FT","lVNRVJBVElPTixNRUFOX0VOVU1FUkFUSU9OLE5UTV9UV0FfRU5VTUVSQVRJT04sLDEvMTQvMjAwOSk=&amp;WINDOW=FIRST_POPUP&amp;HEIGHT=450&amp;WIDTH=450&amp;START_MAXIMIZED=FALSE&amp;VAR:CALENDAR=US&amp;VAR:SYMBOL=NUVA&amp;VAR:INDEX=0"}</definedName>
    <definedName name="_495__FDSAUDITLINK__" localSheetId="1" hidden="1">{"fdsup://directions/FAT Viewer?action=UPDATE&amp;creator=factset&amp;DYN_ARGS=TRUE&amp;DOC_NAME=FAT:FQL_AUDITING_CLIENT_TEMPLATE.FAT&amp;display_string=Audit&amp;VAR:KEY=MVEVMHGVUD&amp;VAR:QUERY=UkdGX0VOVFJQUl9WQUxfREFJTFkoMS8xMy8yMDA5LCwsLCwsJ0RJTCcpL0lDX0VTVElNQVRFKEVCSVREQV9FT","lVNRVJBVElPTixNRUFOX0VOVU1FUkFUSU9OLE5UTV9UV0FfRU5VTUVSQVRJT04sLDEvMTMvMjAwOSk=&amp;WINDOW=FIRST_POPUP&amp;HEIGHT=450&amp;WIDTH=450&amp;START_MAXIMIZED=FALSE&amp;VAR:CALENDAR=US&amp;VAR:SYMBOL=NUVA&amp;VAR:INDEX=0"}</definedName>
    <definedName name="_495__FDSAUDITLINK__" hidden="1">{"fdsup://directions/FAT Viewer?action=UPDATE&amp;creator=factset&amp;DYN_ARGS=TRUE&amp;DOC_NAME=FAT:FQL_AUDITING_CLIENT_TEMPLATE.FAT&amp;display_string=Audit&amp;VAR:KEY=MVEVMHGVUD&amp;VAR:QUERY=UkdGX0VOVFJQUl9WQUxfREFJTFkoMS8xMy8yMDA5LCwsLCwsJ0RJTCcpL0lDX0VTVElNQVRFKEVCSVREQV9FT","lVNRVJBVElPTixNRUFOX0VOVU1FUkFUSU9OLE5UTV9UV0FfRU5VTUVSQVRJT04sLDEvMTMvMjAwOSk=&amp;WINDOW=FIRST_POPUP&amp;HEIGHT=450&amp;WIDTH=450&amp;START_MAXIMIZED=FALSE&amp;VAR:CALENDAR=US&amp;VAR:SYMBOL=NUVA&amp;VAR:INDEX=0"}</definedName>
    <definedName name="_496__FDSAUDITLINK__" localSheetId="1" hidden="1">{"fdsup://IBCentral/FAT Viewer?action=UPDATE&amp;creator=factset&amp;DOC_NAME=fat:reuters_qtrly_source_window.fat&amp;display_string=Audit&amp;DYN_ARGS=TRUE&amp;VAR:ID1=20530610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qtrly_source_window.fat&amp;display_string=Audit&amp;DYN_ARGS=TRUE&amp;VAR:ID1=20530610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7__FDSAUDITLINK__" localSheetId="1" hidden="1">{"fdsup://IBCentral/FAT Viewer?action=UPDATE&amp;creator=factset&amp;DOC_NAME=fat:reuters_qtrly_source_window.fat&amp;display_string=Audit&amp;DYN_ARGS=TRUE&amp;VAR:ID1=88517530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qtrly_source_window.fat&amp;display_string=Audit&amp;DYN_ARGS=TRUE&amp;VAR:ID1=88517530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498__FDSAUDITLINK__" localSheetId="1" hidden="1">{"fdsup://directions/FAT Viewer?action=UPDATE&amp;creator=factset&amp;DYN_ARGS=TRUE&amp;DOC_NAME=FAT:FQL_AUDITING_CLIENT_TEMPLATE.FAT&amp;display_string=Audit&amp;VAR:KEY=ENOPMZWNQX&amp;VAR:QUERY=UkdGX0VOVFJQUl9WQUxfREFJTFkoMS8wOC8yMDA5LCwsLCwsJ0RJTCcpL0lDX0VTVElNQVRFKEVCSVREQV9FT","lVNRVJBVElPTixNRUFOX0VOVU1FUkFUSU9OLE5UTV9UV0FfRU5VTUVSQVRJT04sLDEvMDgvMjAwOSk=&amp;WINDOW=FIRST_POPUP&amp;HEIGHT=450&amp;WIDTH=450&amp;START_MAXIMIZED=FALSE&amp;VAR:CALENDAR=US&amp;VAR:SYMBOL=NUVA&amp;VAR:INDEX=0"}</definedName>
    <definedName name="_498__FDSAUDITLINK__" hidden="1">{"fdsup://directions/FAT Viewer?action=UPDATE&amp;creator=factset&amp;DYN_ARGS=TRUE&amp;DOC_NAME=FAT:FQL_AUDITING_CLIENT_TEMPLATE.FAT&amp;display_string=Audit&amp;VAR:KEY=ENOPMZWNQX&amp;VAR:QUERY=UkdGX0VOVFJQUl9WQUxfREFJTFkoMS8wOC8yMDA5LCwsLCwsJ0RJTCcpL0lDX0VTVElNQVRFKEVCSVREQV9FT","lVNRVJBVElPTixNRUFOX0VOVU1FUkFUSU9OLE5UTV9UV0FfRU5VTUVSQVRJT04sLDEvMDgvMjAwOSk=&amp;WINDOW=FIRST_POPUP&amp;HEIGHT=450&amp;WIDTH=450&amp;START_MAXIMIZED=FALSE&amp;VAR:CALENDAR=US&amp;VAR:SYMBOL=NUVA&amp;VAR:INDEX=0"}</definedName>
    <definedName name="_499__FDSAUDITLINK__" localSheetId="1" hidden="1">{"fdsup://directions/FAT Viewer?action=UPDATE&amp;creator=factset&amp;DYN_ARGS=TRUE&amp;DOC_NAME=FAT:FQL_AUDITING_CLIENT_TEMPLATE.FAT&amp;display_string=Audit&amp;VAR:KEY=GBEBCXKZIN&amp;VAR:QUERY=UkdGX0VOVFJQUl9WQUxfREFJTFkoMS8wNy8yMDA5LCwsLCwsJ0RJTCcpL0lDX0VTVElNQVRFKEVCSVREQV9FT","lVNRVJBVElPTixNRUFOX0VOVU1FUkFUSU9OLE5UTV9UV0FfRU5VTUVSQVRJT04sLDEvMDcvMjAwOSk=&amp;WINDOW=FIRST_POPUP&amp;HEIGHT=450&amp;WIDTH=450&amp;START_MAXIMIZED=FALSE&amp;VAR:CALENDAR=US&amp;VAR:SYMBOL=NUVA&amp;VAR:INDEX=0"}</definedName>
    <definedName name="_499__FDSAUDITLINK__" hidden="1">{"fdsup://directions/FAT Viewer?action=UPDATE&amp;creator=factset&amp;DYN_ARGS=TRUE&amp;DOC_NAME=FAT:FQL_AUDITING_CLIENT_TEMPLATE.FAT&amp;display_string=Audit&amp;VAR:KEY=GBEBCXKZIN&amp;VAR:QUERY=UkdGX0VOVFJQUl9WQUxfREFJTFkoMS8wNy8yMDA5LCwsLCwsJ0RJTCcpL0lDX0VTVElNQVRFKEVCSVREQV9FT","lVNRVJBVElPTixNRUFOX0VOVU1FUkFUSU9OLE5UTV9UV0FfRU5VTUVSQVRJT04sLDEvMDcvMjAwOSk=&amp;WINDOW=FIRST_POPUP&amp;HEIGHT=450&amp;WIDTH=450&amp;START_MAXIMIZED=FALSE&amp;VAR:CALENDAR=US&amp;VAR:SYMBOL=NUVA&amp;VAR:INDEX=0"}</definedName>
    <definedName name="_5__FDSAUDITLINK__" localSheetId="1" hidden="1">{"fdsup://IBCentral/FAT Viewer?action=UPDATE&amp;creator=factset&amp;DOC_NAME=fat:reuters_semi_source_window.fat&amp;display_string=Audit&amp;DYN_ARGS=TRUE&amp;VAR:ID1=SVNT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5__FDSAUDITLINK__" hidden="1">{"fdsup://IBCentral/FAT Viewer?action=UPDATE&amp;creator=factset&amp;DOC_NAME=fat:reuters_semi_source_window.fat&amp;display_string=Audit&amp;DYN_ARGS=TRUE&amp;VAR:ID1=SVNT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50__FDSAUDITLINK__" localSheetId="1" hidden="1">{"fdsup://IBCentral/FAT Viewer?action=UPDATE&amp;creator=factset&amp;DOC_NAME=fat:reuters_qtrly_source_window.fat&amp;display_string=Audit&amp;DYN_ARGS=TRUE&amp;VAR:ID1=64026810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__FDSAUDITLINK__" hidden="1">{"fdsup://IBCentral/FAT Viewer?action=UPDATE&amp;creator=factset&amp;DOC_NAME=fat:reuters_qtrly_source_window.fat&amp;display_string=Audit&amp;DYN_ARGS=TRUE&amp;VAR:ID1=64026810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0__FDSAUDITLINK__" localSheetId="1" hidden="1">{"fdsup://directions/FAT Viewer?action=UPDATE&amp;creator=factset&amp;DYN_ARGS=TRUE&amp;DOC_NAME=FAT:FQL_AUDITING_CLIENT_TEMPLATE.FAT&amp;display_string=Audit&amp;VAR:KEY=YRUDKDCXEH&amp;VAR:QUERY=UkdGX0VOVFJQUl9WQUxfREFJTFkoMS8wNi8yMDA5LCwsLCwsJ0RJTCcpL0lDX0VTVElNQVRFKEVCSVREQV9FT","lVNRVJBVElPTixNRUFOX0VOVU1FUkFUSU9OLE5UTV9UV0FfRU5VTUVSQVRJT04sLDEvMDYvMjAwOSk=&amp;WINDOW=FIRST_POPUP&amp;HEIGHT=450&amp;WIDTH=450&amp;START_MAXIMIZED=FALSE&amp;VAR:CALENDAR=US&amp;VAR:SYMBOL=NUVA&amp;VAR:INDEX=0"}</definedName>
    <definedName name="_500__FDSAUDITLINK__" hidden="1">{"fdsup://directions/FAT Viewer?action=UPDATE&amp;creator=factset&amp;DYN_ARGS=TRUE&amp;DOC_NAME=FAT:FQL_AUDITING_CLIENT_TEMPLATE.FAT&amp;display_string=Audit&amp;VAR:KEY=YRUDKDCXEH&amp;VAR:QUERY=UkdGX0VOVFJQUl9WQUxfREFJTFkoMS8wNi8yMDA5LCwsLCwsJ0RJTCcpL0lDX0VTVElNQVRFKEVCSVREQV9FT","lVNRVJBVElPTixNRUFOX0VOVU1FUkFUSU9OLE5UTV9UV0FfRU5VTUVSQVRJT04sLDEvMDYvMjAwOSk=&amp;WINDOW=FIRST_POPUP&amp;HEIGHT=450&amp;WIDTH=450&amp;START_MAXIMIZED=FALSE&amp;VAR:CALENDAR=US&amp;VAR:SYMBOL=NUVA&amp;VAR:INDEX=0"}</definedName>
    <definedName name="_501__FDSAUDITLINK__" localSheetId="1" hidden="1">{"fdsup://directions/FAT Viewer?action=UPDATE&amp;creator=factset&amp;DYN_ARGS=TRUE&amp;DOC_NAME=FAT:FQL_AUDITING_CLIENT_TEMPLATE.FAT&amp;display_string=Audit&amp;VAR:KEY=OHCZGTANAH&amp;VAR:QUERY=UkdGX0VOVFJQUl9WQUxfREFJTFkoMS8wNS8yMDA5LCwsLCwsJ0RJTCcpL0lDX0VTVElNQVRFKEVCSVREQV9FT","lVNRVJBVElPTixNRUFOX0VOVU1FUkFUSU9OLE5UTV9UV0FfRU5VTUVSQVRJT04sLDEvMDUvMjAwOSk=&amp;WINDOW=FIRST_POPUP&amp;HEIGHT=450&amp;WIDTH=450&amp;START_MAXIMIZED=FALSE&amp;VAR:CALENDAR=US&amp;VAR:SYMBOL=NUVA&amp;VAR:INDEX=0"}</definedName>
    <definedName name="_501__FDSAUDITLINK__" hidden="1">{"fdsup://directions/FAT Viewer?action=UPDATE&amp;creator=factset&amp;DYN_ARGS=TRUE&amp;DOC_NAME=FAT:FQL_AUDITING_CLIENT_TEMPLATE.FAT&amp;display_string=Audit&amp;VAR:KEY=OHCZGTANAH&amp;VAR:QUERY=UkdGX0VOVFJQUl9WQUxfREFJTFkoMS8wNS8yMDA5LCwsLCwsJ0RJTCcpL0lDX0VTVElNQVRFKEVCSVREQV9FT","lVNRVJBVElPTixNRUFOX0VOVU1FUkFUSU9OLE5UTV9UV0FfRU5VTUVSQVRJT04sLDEvMDUvMjAwOSk=&amp;WINDOW=FIRST_POPUP&amp;HEIGHT=450&amp;WIDTH=450&amp;START_MAXIMIZED=FALSE&amp;VAR:CALENDAR=US&amp;VAR:SYMBOL=NUVA&amp;VAR:INDEX=0"}</definedName>
    <definedName name="_502__FDSAUDITLINK__" localSheetId="1" hidden="1">{"fdsup://IBCentral/FAT Viewer?action=UPDATE&amp;creator=factset&amp;DOC_NAME=fat:reuters_qtrly_source_window.fat&amp;display_string=Audit&amp;DYN_ARGS=TRUE&amp;VAR:ID1=20530610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qtrly_source_window.fat&amp;display_string=Audit&amp;DYN_ARGS=TRUE&amp;VAR:ID1=20530610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3__FDSAUDITLINK__" localSheetId="1" hidden="1">{"fdsup://IBCentral/FAT Viewer?action=UPDATE&amp;creator=factset&amp;DOC_NAME=fat:reuters_qtrly_source_window.fat&amp;display_string=Audit&amp;DYN_ARGS=TRUE&amp;VAR:ID1=20530610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qtrly_source_window.fat&amp;display_string=Audit&amp;DYN_ARGS=TRUE&amp;VAR:ID1=20530610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4__FDSAUDITLINK__" localSheetId="1" hidden="1">{"fdsup://IBCentral/FAT Viewer?action=UPDATE&amp;creator=factset&amp;DOC_NAME=fat:reuters_qtrly_source_window.fat&amp;display_string=Audit&amp;DYN_ARGS=TRUE&amp;VAR:ID1=37555810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qtrly_source_window.fat&amp;display_string=Audit&amp;DYN_ARGS=TRUE&amp;VAR:ID1=37555810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5__FDSAUDITLINK__" localSheetId="1" hidden="1">{"fdsup://IBCentral/FAT Viewer?action=UPDATE&amp;creator=factset&amp;DOC_NAME=fat:reuters_qtrly_source_window.fat&amp;display_string=Audit&amp;DYN_ARGS=TRUE&amp;VAR:ID1=37555810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qtrly_source_window.fat&amp;display_string=Audit&amp;DYN_ARGS=TRUE&amp;VAR:ID1=37555810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6__FDSAUDITLINK__" localSheetId="1" hidden="1">{"fdsup://IBCentral/FAT Viewer?action=UPDATE&amp;creator=factset&amp;DOC_NAME=fat:reuters_qtrly_source_window.fat&amp;display_string=Audit&amp;DYN_ARGS=TRUE&amp;VAR:ID1=27885610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qtrly_source_window.fat&amp;display_string=Audit&amp;DYN_ARGS=TRUE&amp;VAR:ID1=27885610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7__FDSAUDITLINK__" localSheetId="1" hidden="1">{"fdsup://IBCentral/FAT Viewer?action=UPDATE&amp;creator=factset&amp;DOC_NAME=fat:reuters_qtrly_source_window.fat&amp;display_string=Audit&amp;DYN_ARGS=TRUE&amp;VAR:ID1=27885610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qtrly_source_window.fat&amp;display_string=Audit&amp;DYN_ARGS=TRUE&amp;VAR:ID1=27885610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8__FDSAUDITLINK__" localSheetId="1" hidden="1">{"fdsup://IBCentral/FAT Viewer?action=UPDATE&amp;creator=factset&amp;DOC_NAME=fat:reuters_qtrly_source_window.fat&amp;display_string=Audit&amp;DYN_ARGS=TRUE&amp;VAR:ID1=27885610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qtrly_source_window.fat&amp;display_string=Audit&amp;DYN_ARGS=TRUE&amp;VAR:ID1=27885610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9__FDSAUDITLINK__" localSheetId="1" hidden="1">{"fdsup://IBCentral/FAT Viewer?action=UPDATE&amp;creator=factset&amp;DOC_NAME=fat:reuters_qtrly_source_window.fat&amp;display_string=Audit&amp;DYN_ARGS=TRUE&amp;VAR:ID1=37555810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qtrly_source_window.fat&amp;display_string=Audit&amp;DYN_ARGS=TRUE&amp;VAR:ID1=37555810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__FDSAUDITLINK__" localSheetId="1" hidden="1">{"fdsup://IBCentral/FAT Viewer?action=UPDATE&amp;creator=factset&amp;DOC_NAME=fat:reuters_qtrly_source_window.fat&amp;display_string=Audit&amp;DYN_ARGS=TRUE&amp;VAR:ID1=64026810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qtrly_source_window.fat&amp;display_string=Audit&amp;DYN_ARGS=TRUE&amp;VAR:ID1=64026810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0__FDSAUDITLINK__" localSheetId="1" hidden="1">{"fdsup://IBCentral/FAT Viewer?action=UPDATE&amp;creator=factset&amp;DOC_NAME=fat:reuters_qtrly_source_window.fat&amp;display_string=Audit&amp;DYN_ARGS=TRUE&amp;VAR:ID1=37555810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qtrly_source_window.fat&amp;display_string=Audit&amp;DYN_ARGS=TRUE&amp;VAR:ID1=37555810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1__FDSAUDITLINK__" localSheetId="1" hidden="1">{"fdsup://IBCentral/FAT Viewer?action=UPDATE&amp;creator=factset&amp;DOC_NAME=fat:reuters_qtrly_source_window.fat&amp;display_string=Audit&amp;DYN_ARGS=TRUE&amp;VAR:ID1=71721R40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qtrly_source_window.fat&amp;display_string=Audit&amp;DYN_ARGS=TRUE&amp;VAR:ID1=71721R40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2__FDSAUDITLINK__" localSheetId="1" hidden="1">{"fdsup://IBCentral/FAT Viewer?action=UPDATE&amp;creator=factset&amp;DOC_NAME=fat:reuters_qtrly_source_window.fat&amp;display_string=Audit&amp;DYN_ARGS=TRUE&amp;VAR:ID1=71721R40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qtrly_source_window.fat&amp;display_string=Audit&amp;DYN_ARGS=TRUE&amp;VAR:ID1=71721R40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3__FDSAUDITLINK__" localSheetId="1" hidden="1">{"fdsup://IBCentral/FAT Viewer?action=UPDATE&amp;creator=factset&amp;DOC_NAME=fat:reuters_qtrly_source_window.fat&amp;display_string=Audit&amp;DYN_ARGS=TRUE&amp;VAR:ID1=71721R40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qtrly_source_window.fat&amp;display_string=Audit&amp;DYN_ARGS=TRUE&amp;VAR:ID1=71721R40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4__FDSAUDITLINK__" localSheetId="1" hidden="1">{"fdsup://IBCentral/FAT Viewer?action=UPDATE&amp;creator=factset&amp;DOC_NAME=fat:reuters_qtrly_source_window.fat&amp;display_string=Audit&amp;DYN_ARGS=TRUE&amp;VAR:ID1=37555810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qtrly_source_window.fat&amp;display_string=Audit&amp;DYN_ARGS=TRUE&amp;VAR:ID1=37555810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5__FDSAUDITLINK__" localSheetId="1" hidden="1">{"fdsup://IBCentral/FAT Viewer?action=UPDATE&amp;creator=factset&amp;DOC_NAME=fat:reuters_qtrly_source_window.fat&amp;display_string=Audit&amp;DYN_ARGS=TRUE&amp;VAR:ID1=74758210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qtrly_source_window.fat&amp;display_string=Audit&amp;DYN_ARGS=TRUE&amp;VAR:ID1=74758210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6__FDSAUDITLINK__" localSheetId="1" hidden="1">{"fdsup://IBCentral/FAT Viewer?action=UPDATE&amp;creator=factset&amp;DOC_NAME=fat:reuters_qtrly_source_window.fat&amp;display_string=Audit&amp;DYN_ARGS=TRUE&amp;VAR:ID1=15678210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qtrly_source_window.fat&amp;display_string=Audit&amp;DYN_ARGS=TRUE&amp;VAR:ID1=15678210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7__FDSAUDITLINK__" localSheetId="1" hidden="1">{"fdsup://IBCentral/FAT Viewer?action=UPDATE&amp;creator=factset&amp;DOC_NAME=fat:reuters_qtrly_source_window.fat&amp;display_string=Audit&amp;DYN_ARGS=TRUE&amp;VAR:ID1=15678210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qtrly_source_window.fat&amp;display_string=Audit&amp;DYN_ARGS=TRUE&amp;VAR:ID1=15678210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8__FDSAUDITLINK__" localSheetId="1" hidden="1">{"fdsup://IBCentral/FAT Viewer?action=UPDATE&amp;creator=factset&amp;DOC_NAME=fat:reuters_qtrly_source_window.fat&amp;display_string=Audit&amp;DYN_ARGS=TRUE&amp;VAR:ID1=15678210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qtrly_source_window.fat&amp;display_string=Audit&amp;DYN_ARGS=TRUE&amp;VAR:ID1=15678210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9__FDSAUDITLINK__" localSheetId="1" hidden="1">{"fdsup://IBCentral/FAT Viewer?action=UPDATE&amp;creator=factset&amp;DOC_NAME=fat:reuters_qtrly_source_window.fat&amp;display_string=Audit&amp;DYN_ARGS=TRUE&amp;VAR:ID1=15678210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qtrly_source_window.fat&amp;display_string=Audit&amp;DYN_ARGS=TRUE&amp;VAR:ID1=15678210&amp;VAR:RCODE=ACAE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__FDSAUDITLINK__" localSheetId="1" hidden="1">{"fdsup://IBCentral/FAT Viewer?action=UPDATE&amp;creator=factset&amp;DOC_NAME=fat:reuters_qtrly_source_window.fat&amp;display_string=Audit&amp;DYN_ARGS=TRUE&amp;VAR:ID1=64026810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__FDSAUDITLINK__" hidden="1">{"fdsup://IBCentral/FAT Viewer?action=UPDATE&amp;creator=factset&amp;DOC_NAME=fat:reuters_qtrly_source_window.fat&amp;display_string=Audit&amp;DYN_ARGS=TRUE&amp;VAR:ID1=64026810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0__FDSAUDITLINK__" localSheetId="1" hidden="1">{"fdsup://IBCentral/FAT Viewer?action=UPDATE&amp;creator=factset&amp;DOC_NAME=fat:reuters_qtrly_source_window.fat&amp;display_string=Audit&amp;DYN_ARGS=TRUE&amp;VAR:ID1=40425J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qtrly_source_window.fat&amp;display_string=Audit&amp;DYN_ARGS=TRUE&amp;VAR:ID1=40425J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1__FDSAUDITLINK__" localSheetId="1" hidden="1">{"fdsup://IBCentral/FAT Viewer?action=UPDATE&amp;creator=factset&amp;DOC_NAME=fat:reuters_qtrly_source_window.fat&amp;display_string=Audit&amp;DYN_ARGS=TRUE&amp;VAR:ID1=40425J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qtrly_source_window.fat&amp;display_string=Audit&amp;DYN_ARGS=TRUE&amp;VAR:ID1=40425J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2__FDSAUDITLINK__" localSheetId="1" hidden="1">{"fdsup://IBCentral/FAT Viewer?action=UPDATE&amp;creator=factset&amp;DOC_NAME=fat:reuters_qtrly_source_window.fat&amp;display_string=Audit&amp;DYN_ARGS=TRUE&amp;VAR:ID1=40425J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qtrly_source_window.fat&amp;display_string=Audit&amp;DYN_ARGS=TRUE&amp;VAR:ID1=40425J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3__FDSAUDITLINK__" localSheetId="1" hidden="1">{"fdsup://IBCentral/FAT Viewer?action=UPDATE&amp;creator=factset&amp;DOC_NAME=fat:reuters_qtrly_source_window.fat&amp;display_string=Audit&amp;DYN_ARGS=TRUE&amp;VAR:ID1=40425J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qtrly_source_window.fat&amp;display_string=Audit&amp;DYN_ARGS=TRUE&amp;VAR:ID1=40425J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4__FDSAUDITLINK__" localSheetId="1" hidden="1">{"fdsup://IBCentral/FAT Viewer?action=UPDATE&amp;creator=factset&amp;DOC_NAME=fat:reuters_qtrly_source_window.fat&amp;display_string=Audit&amp;DYN_ARGS=TRUE&amp;VAR:ID1=58404510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qtrly_source_window.fat&amp;display_string=Audit&amp;DYN_ARGS=TRUE&amp;VAR:ID1=58404510&amp;VAR:RCODE=LMIN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5__FDSAUDITLINK__" localSheetId="1" hidden="1">{"fdsup://IBCentral/FAT Viewer?action=UPDATE&amp;creator=factset&amp;DOC_NAME=fat:reuters_qtrly_source_window.fat&amp;display_string=Audit&amp;DYN_ARGS=TRUE&amp;VAR:ID1=58404510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qtrly_source_window.fat&amp;display_string=Audit&amp;DYN_ARGS=TRUE&amp;VAR:ID1=58404510&amp;VAR:RCODE=ZCPS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6__FDSAUDITLINK__" localSheetId="1" hidden="1">{"fdsup://IBCentral/FAT Viewer?action=UPDATE&amp;creator=factset&amp;DOC_NAME=fat:reuters_qtrly_source_window.fat&amp;display_string=Audit&amp;DYN_ARGS=TRUE&amp;VAR:ID1=58404510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qtrly_source_window.fat&amp;display_string=Audit&amp;DYN_ARGS=TRUE&amp;VAR:ID1=58404510&amp;VAR:RCODE=LTT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7__FDSAUDITLINK__" localSheetId="1" hidden="1">{"fdsup://IBCentral/FAT Viewer?action=UPDATE&amp;creator=factset&amp;DOC_NAME=fat:reuters_qtrly_source_window.fat&amp;display_string=Audit&amp;DYN_ARGS=TRUE&amp;VAR:ID1=58404510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qtrly_source_window.fat&amp;display_string=Audit&amp;DYN_ARGS=TRUE&amp;VAR:ID1=58404510&amp;VAR:RCODE=DSTT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8__FDSAUDITLINK__" localSheetId="1" hidden="1">{"fdsup://IBCentral/FAT Viewer?action=UPDATE&amp;creator=factset&amp;DOC_NAME=fat:reuters_qtrly_source_window.fat&amp;display_string=Audit&amp;DYN_ARGS=TRUE&amp;VAR:ID1=58404510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qtrly_source_window.fat&amp;display_string=Audit&amp;DYN_ARGS=TRUE&amp;VAR:ID1=58404510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29__FDSAUDITLINK__" localSheetId="1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53__FDSAUDITLINK__" localSheetId="1" hidden="1">{"fdsup://IBCentral/FAT Viewer?action=UPDATE&amp;creator=factset&amp;DOC_NAME=fat:reuters_qtrly_source_window.fat&amp;display_string=Audit&amp;DYN_ARGS=TRUE&amp;VAR:ID1=45884X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__FDSAUDITLINK__" hidden="1">{"fdsup://IBCentral/FAT Viewer?action=UPDATE&amp;creator=factset&amp;DOC_NAME=fat:reuters_qtrly_source_window.fat&amp;display_string=Audit&amp;DYN_ARGS=TRUE&amp;VAR:ID1=45884X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0__FDSAUDITLINK__" localSheetId="1" hidden="1">{"fdsup://IBCentral/FAT Viewer?action=UPDATE&amp;creator=factset&amp;DOC_NAME=fat:reuters_qtrly_source_window.fat&amp;display_string=Audit&amp;DYN_ARGS=TRUE&amp;VAR:ID1=29084T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0__FDSAUDITLINK__" hidden="1">{"fdsup://IBCentral/FAT Viewer?action=UPDATE&amp;creator=factset&amp;DOC_NAME=fat:reuters_qtrly_source_window.fat&amp;display_string=Audit&amp;DYN_ARGS=TRUE&amp;VAR:ID1=29084T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1__FDSAUDITLINK__" localSheetId="1" hidden="1">{"fdsup://IBCentral/FAT Viewer?action=UPDATE&amp;creator=factset&amp;DOC_NAME=fat:reuters_qtrly_source_window.fat&amp;display_string=Audit&amp;DYN_ARGS=TRUE&amp;VAR:ID1=29084T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qtrly_source_window.fat&amp;display_string=Audit&amp;DYN_ARGS=TRUE&amp;VAR:ID1=29084T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2__FDSAUDITLINK__" localSheetId="1" hidden="1">{"fdsup://IBCentral/FAT Viewer?action=UPDATE&amp;creator=factset&amp;DOC_NAME=fat:reuters_qtrly_source_window.fat&amp;display_string=Audit&amp;DYN_ARGS=TRUE&amp;VAR:ID1=04685W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qtrly_source_window.fat&amp;display_string=Audit&amp;DYN_ARGS=TRUE&amp;VAR:ID1=04685W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33__FDSAUDITLINK__" localSheetId="1" hidden="1">{"fdsup://IBCentral/FAT Viewer?action=UPDATE&amp;creator=factset&amp;DOC_NAME=fat:reuters_qtrly_source_window.fat&amp;display_string=Audit&amp;DYN_ARGS=TRUE&amp;VAR:ID1=04685W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qtrly_source_window.fat&amp;display_string=Audit&amp;DYN_ARGS=TRUE&amp;VAR:ID1=04685W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4__FDSAUDITLINK__" localSheetId="1" hidden="1">{"fdsup://IBCentral/FAT Viewer?action=UPDATE&amp;creator=factset&amp;DOC_NAME=fat:reuters_qtrly_shs_src_window.fat&amp;display_string=Audit&amp;DYN_ARGS=TRUE&amp;VAR:ID1=40425J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qtrly_shs_src_window.fat&amp;display_string=Audit&amp;DYN_ARGS=TRUE&amp;VAR:ID1=40425J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5__FDSAUDITLINK__" localSheetId="1" hidden="1">{"fdsup://IBCentral/FAT Viewer?action=UPDATE&amp;creator=factset&amp;DOC_NAME=fat:reuters_qtrly_shs_src_window.fat&amp;display_string=Audit&amp;DYN_ARGS=TRUE&amp;VAR:ID1=20530610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qtrly_shs_src_window.fat&amp;display_string=Audit&amp;DYN_ARGS=TRUE&amp;VAR:ID1=20530610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6__FDSAUDITLINK__" localSheetId="1" hidden="1">{"fdsup://IBCentral/FAT Viewer?action=UPDATE&amp;creator=factset&amp;DOC_NAME=fat:reuters_qtrly_shs_src_window.fat&amp;display_string=Audit&amp;DYN_ARGS=TRUE&amp;VAR:ID1=01988P10&amp;VAR:RCODE=FDSSHSOUTDEPS&amp;VAR:SDATE=20090899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qtrly_shs_src_window.fat&amp;display_string=Audit&amp;DYN_ARGS=TRUE&amp;VAR:ID1=01988P10&amp;VAR:RCODE=FDSSHSOUTDEPS&amp;VAR:SDATE=20090899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7__FDSAUDITLINK__" localSheetId="1" hidden="1">{"fdsup://IBCentral/FAT Viewer?action=UPDATE&amp;creator=factset&amp;DOC_NAME=fat:reuters_qtrly_shs_src_window.fat&amp;display_string=Audit&amp;DYN_ARGS=TRUE&amp;VAR:ID1=74758210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qtrly_shs_src_window.fat&amp;display_string=Audit&amp;DYN_ARGS=TRUE&amp;VAR:ID1=74758210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8__FDSAUDITLINK__" localSheetId="1" hidden="1">{"fdsup://IBCentral/FAT Viewer?action=UPDATE&amp;creator=factset&amp;DOC_NAME=fat:reuters_qtrly_shs_src_window.fat&amp;display_string=Audit&amp;DYN_ARGS=TRUE&amp;VAR:ID1=27885610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qtrly_shs_src_window.fat&amp;display_string=Audit&amp;DYN_ARGS=TRUE&amp;VAR:ID1=27885610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9__FDSAUDITLINK__" localSheetId="1" hidden="1">{"fdsup://IBCentral/FAT Viewer?action=UPDATE&amp;creator=factset&amp;DOC_NAME=fat:reuters_qtrly_shs_src_window.fat&amp;display_string=Audit&amp;DYN_ARGS=TRUE&amp;VAR:ID1=58404510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qtrly_shs_src_window.fat&amp;display_string=Audit&amp;DYN_ARGS=TRUE&amp;VAR:ID1=58404510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4__FDSAUDITLINK__" localSheetId="1" hidden="1">{"fdsup://IBCentral/FAT Viewer?action=UPDATE&amp;creator=factset&amp;DOC_NAME=fat:reuters_qtrly_source_window.fat&amp;display_string=Audit&amp;DYN_ARGS=TRUE&amp;VAR:ID1=45884X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__FDSAUDITLINK__" hidden="1">{"fdsup://IBCentral/FAT Viewer?action=UPDATE&amp;creator=factset&amp;DOC_NAME=fat:reuters_qtrly_source_window.fat&amp;display_string=Audit&amp;DYN_ARGS=TRUE&amp;VAR:ID1=45884X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0__FDSAUDITLINK__" localSheetId="1" hidden="1">{"fdsup://IBCentral/FAT Viewer?action=UPDATE&amp;creator=factset&amp;DOC_NAME=fat:reuters_qtrly_shs_src_window.fat&amp;display_string=Audit&amp;DYN_ARGS=TRUE&amp;VAR:ID1=29084T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qtrly_shs_src_window.fat&amp;display_string=Audit&amp;DYN_ARGS=TRUE&amp;VAR:ID1=29084T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41__FDSAUDITLINK__" localSheetId="1" hidden="1">{"fdsup://IBCentral/FAT Viewer?action=UPDATE&amp;creator=factset&amp;DOC_NAME=fat:reuters_qtrly_shs_src_window.fat&amp;display_string=Audit&amp;DYN_ARGS=TRUE&amp;VAR:ID1=04685W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qtrly_shs_src_window.fat&amp;display_string=Audit&amp;DYN_ARGS=TRUE&amp;VAR:ID1=04685W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42__FDSAUDITLINK__" localSheetId="1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3__FDSAUDITLINK__" localSheetId="1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4__FDSAUDITLINK__" localSheetId="1" hidden="1">{"fdsup://IBCentral/FAT Viewer?action=UPDATE&amp;creator=factset&amp;DOC_NAME=fat:reuters_qtrly_source_window.fat&amp;display_string=Audit&amp;DYN_ARGS=TRUE&amp;VAR:ID1=00762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qtrly_source_window.fat&amp;display_string=Audit&amp;DYN_ARGS=TRUE&amp;VAR:ID1=00762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5__FDSAUDITLINK__" localSheetId="1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6__FDSAUDITLINK__" localSheetId="1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7__FDSAUDITLINK__" localSheetId="1" hidden="1">{"fdsup://IBCentral/FAT Viewer?action=UPDATE&amp;creator=factset&amp;DOC_NAME=fat:reuters_qtrly_source_window.fat&amp;display_string=Audit&amp;DYN_ARGS=TRUE&amp;VAR:ID1=58155Q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qtrly_source_window.fat&amp;display_string=Audit&amp;DYN_ARGS=TRUE&amp;VAR:ID1=58155Q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8__FDSAUDITLINK__" localSheetId="1" hidden="1">{"fdsup://IBCentral/FAT Viewer?action=UPDATE&amp;creator=factset&amp;DOC_NAME=fat:reuters_qtrly_source_window.fat&amp;display_string=Audit&amp;DYN_ARGS=TRUE&amp;VAR:ID1=27885610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qtrly_source_window.fat&amp;display_string=Audit&amp;DYN_ARGS=TRUE&amp;VAR:ID1=27885610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9__FDSAUDITLINK__" localSheetId="1" hidden="1">{"fdsup://IBCentral/FAT Viewer?action=UPDATE&amp;creator=factset&amp;DOC_NAME=fat:reuters_qtrly_source_window.fat&amp;display_string=Audit&amp;DYN_ARGS=TRUE&amp;VAR:ID1=15678210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qtrly_source_window.fat&amp;display_string=Audit&amp;DYN_ARGS=TRUE&amp;VAR:ID1=15678210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__FDSAUDITLINK__" localSheetId="1" hidden="1">{"fdsup://IBCentral/FAT Viewer?action=UPDATE&amp;creator=factset&amp;DOC_NAME=fat:reuters_qtrly_source_window.fat&amp;display_string=Audit&amp;DYN_ARGS=TRUE&amp;VAR:ID1=45884X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__FDSAUDITLINK__" hidden="1">{"fdsup://IBCentral/FAT Viewer?action=UPDATE&amp;creator=factset&amp;DOC_NAME=fat:reuters_qtrly_source_window.fat&amp;display_string=Audit&amp;DYN_ARGS=TRUE&amp;VAR:ID1=45884X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0__FDSAUDITLINK__" localSheetId="1" hidden="1">{"fdsup://IBCentral/FAT Viewer?action=UPDATE&amp;creator=factset&amp;DOC_NAME=fat:reuters_qtrly_source_window.fat&amp;display_string=Audit&amp;DYN_ARGS=TRUE&amp;VAR:ID1=40425J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0__FDSAUDITLINK__" hidden="1">{"fdsup://IBCentral/FAT Viewer?action=UPDATE&amp;creator=factset&amp;DOC_NAME=fat:reuters_qtrly_source_window.fat&amp;display_string=Audit&amp;DYN_ARGS=TRUE&amp;VAR:ID1=40425J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1__FDSAUDITLINK__" localSheetId="1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2__FDSAUDITLINK__" localSheetId="1" hidden="1">{"fdsup://directions/FAT Viewer?action=UPDATE&amp;creator=factset&amp;DYN_ARGS=TRUE&amp;DOC_NAME=FAT:FQL_AUDITING_CLIENT_TEMPLATE.FAT&amp;display_string=Audit&amp;VAR:KEY=YROZSBCHKR&amp;VAR:QUERY=UkdGX0VOVFJQUl9WQUxfREFJTFkoMTAvMjAvMjAxMCwsLCwsLCdESUwnKS9JQ19FU1RJTUFURShFQklUREFfR","U5VTUVSQVRJT04sTUVBTl9FTlVNRVJBVElPTixOVE1fVFdBX0VOVU1FUkFUSU9OLCwxMC8yMC8yMDEwKQ==&amp;WINDOW=FIRST_POPUP&amp;HEIGHT=450&amp;WIDTH=450&amp;START_MAXIMIZED=FALSE&amp;VAR:CALENDAR=US&amp;VAR:SYMBOL=NUVA&amp;VAR:INDEX=0"}</definedName>
    <definedName name="_552__FDSAUDITLINK__" hidden="1">{"fdsup://directions/FAT Viewer?action=UPDATE&amp;creator=factset&amp;DYN_ARGS=TRUE&amp;DOC_NAME=FAT:FQL_AUDITING_CLIENT_TEMPLATE.FAT&amp;display_string=Audit&amp;VAR:KEY=YROZSBCHKR&amp;VAR:QUERY=UkdGX0VOVFJQUl9WQUxfREFJTFkoMTAvMjAvMjAxMCwsLCwsLCdESUwnKS9JQ19FU1RJTUFURShFQklUREFfR","U5VTUVSQVRJT04sTUVBTl9FTlVNRVJBVElPTixOVE1fVFdBX0VOVU1FUkFUSU9OLCwxMC8yMC8yMDEwKQ==&amp;WINDOW=FIRST_POPUP&amp;HEIGHT=450&amp;WIDTH=450&amp;START_MAXIMIZED=FALSE&amp;VAR:CALENDAR=US&amp;VAR:SYMBOL=NUVA&amp;VAR:INDEX=0"}</definedName>
    <definedName name="_553__FDSAUDITLINK__" localSheetId="1" hidden="1">{"fdsup://IBCentral/FAT Viewer?action=UPDATE&amp;creator=factset&amp;DOC_NAME=fat:reuters_qtrly_source_window.fat&amp;display_string=Audit&amp;DYN_ARGS=TRUE&amp;VAR:ID1=27885610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qtrly_source_window.fat&amp;display_string=Audit&amp;DYN_ARGS=TRUE&amp;VAR:ID1=27885610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4__FDSAUDITLINK__" localSheetId="1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5__FDSAUDITLINK__" localSheetId="1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6__FDSAUDITLINK__" localSheetId="1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7__FDSAUDITLINK__" localSheetId="1" hidden="1">{"fdsup://directions/FAT Viewer?action=UPDATE&amp;creator=factset&amp;DYN_ARGS=TRUE&amp;DOC_NAME=FAT:FQL_AUDITING_CLIENT_TEMPLATE.FAT&amp;display_string=Audit&amp;VAR:KEY=OPMLOBKZCB&amp;VAR:QUERY=UkdGX0VOVFJQUl9WQUxfREFJTFkoMTAvMTMvMjAxMCwsLCwsLCdESUwnKS9JQ19FU1RJTUFURShFQklUREFfR","U5VTUVSQVRJT04sTUVBTl9FTlVNRVJBVElPTixOVE1fVFdBX0VOVU1FUkFUSU9OLCwxMC8xMy8yMDEwKQ==&amp;WINDOW=FIRST_POPUP&amp;HEIGHT=450&amp;WIDTH=450&amp;START_MAXIMIZED=FALSE&amp;VAR:CALENDAR=US&amp;VAR:SYMBOL=NUVA&amp;VAR:INDEX=0"}</definedName>
    <definedName name="_557__FDSAUDITLINK__" hidden="1">{"fdsup://directions/FAT Viewer?action=UPDATE&amp;creator=factset&amp;DYN_ARGS=TRUE&amp;DOC_NAME=FAT:FQL_AUDITING_CLIENT_TEMPLATE.FAT&amp;display_string=Audit&amp;VAR:KEY=OPMLOBKZCB&amp;VAR:QUERY=UkdGX0VOVFJQUl9WQUxfREFJTFkoMTAvMTMvMjAxMCwsLCwsLCdESUwnKS9JQ19FU1RJTUFURShFQklUREFfR","U5VTUVSQVRJT04sTUVBTl9FTlVNRVJBVElPTixOVE1fVFdBX0VOVU1FUkFUSU9OLCwxMC8xMy8yMDEwKQ==&amp;WINDOW=FIRST_POPUP&amp;HEIGHT=450&amp;WIDTH=450&amp;START_MAXIMIZED=FALSE&amp;VAR:CALENDAR=US&amp;VAR:SYMBOL=NUVA&amp;VAR:INDEX=0"}</definedName>
    <definedName name="_558__FDSAUDITLINK__" localSheetId="1" hidden="1">{"fdsup://IBCentral/FAT Viewer?action=UPDATE&amp;creator=factset&amp;DOC_NAME=fat:reuters_qtrly_source_window.fat&amp;display_string=Audit&amp;DYN_ARGS=TRUE&amp;VAR:ID1=74758210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qtrly_source_window.fat&amp;display_string=Audit&amp;DYN_ARGS=TRUE&amp;VAR:ID1=74758210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9__FDSAUDITLINK__" localSheetId="1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__FDSAUDITLINK__" localSheetId="1" hidden="1">{"fdsup://IBCentral/FAT Viewer?action=UPDATE&amp;creator=factset&amp;DOC_NAME=fat:reuters_qtrly_source_window.fat&amp;display_string=Audit&amp;DYN_ARGS=TRUE&amp;VAR:ID1=45884X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__FDSAUDITLINK__" hidden="1">{"fdsup://IBCentral/FAT Viewer?action=UPDATE&amp;creator=factset&amp;DOC_NAME=fat:reuters_qtrly_source_window.fat&amp;display_string=Audit&amp;DYN_ARGS=TRUE&amp;VAR:ID1=45884X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0__FDSAUDITLINK__" localSheetId="1" hidden="1">{"fdsup://IBCentral/FAT Viewer?action=UPDATE&amp;creator=factset&amp;DOC_NAME=fat:reuters_qtrly_source_window.fat&amp;display_string=Audit&amp;DYN_ARGS=TRUE&amp;VAR:ID1=04685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0__FDSAUDITLINK__" hidden="1">{"fdsup://IBCentral/FAT Viewer?action=UPDATE&amp;creator=factset&amp;DOC_NAME=fat:reuters_qtrly_source_window.fat&amp;display_string=Audit&amp;DYN_ARGS=TRUE&amp;VAR:ID1=04685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1__FDSAUDITLINK__" localSheetId="1" hidden="1">{"fdsup://directions/FAT Viewer?action=UPDATE&amp;creator=factset&amp;DYN_ARGS=TRUE&amp;DOC_NAME=FAT:FQL_AUDITING_CLIENT_TEMPLATE.FAT&amp;display_string=Audit&amp;VAR:KEY=MLCZCNCXIN&amp;VAR:QUERY=UkdGX0VOVFJQUl9WQUxfREFJTFkoMTAvMDcvMjAxMCwsLCwsLCdESUwnKS9JQ19FU1RJTUFURShFQklUREFfR","U5VTUVSQVRJT04sTUVBTl9FTlVNRVJBVElPTixOVE1fVFdBX0VOVU1FUkFUSU9OLCwxMC8wNy8yMDEwKQ==&amp;WINDOW=FIRST_POPUP&amp;HEIGHT=450&amp;WIDTH=450&amp;START_MAXIMIZED=FALSE&amp;VAR:CALENDAR=US&amp;VAR:SYMBOL=NUVA&amp;VAR:INDEX=0"}</definedName>
    <definedName name="_561__FDSAUDITLINK__" hidden="1">{"fdsup://directions/FAT Viewer?action=UPDATE&amp;creator=factset&amp;DYN_ARGS=TRUE&amp;DOC_NAME=FAT:FQL_AUDITING_CLIENT_TEMPLATE.FAT&amp;display_string=Audit&amp;VAR:KEY=MLCZCNCXIN&amp;VAR:QUERY=UkdGX0VOVFJQUl9WQUxfREFJTFkoMTAvMDcvMjAxMCwsLCwsLCdESUwnKS9JQ19FU1RJTUFURShFQklUREFfR","U5VTUVSQVRJT04sTUVBTl9FTlVNRVJBVElPTixOVE1fVFdBX0VOVU1FUkFUSU9OLCwxMC8wNy8yMDEwKQ==&amp;WINDOW=FIRST_POPUP&amp;HEIGHT=450&amp;WIDTH=450&amp;START_MAXIMIZED=FALSE&amp;VAR:CALENDAR=US&amp;VAR:SYMBOL=NUVA&amp;VAR:INDEX=0"}</definedName>
    <definedName name="_562__FDSAUDITLINK__" localSheetId="1" hidden="1">{"fdsup://IBCentral/FAT Viewer?action=UPDATE&amp;creator=factset&amp;DOC_NAME=fat:reuters_qtrly_source_window.fat&amp;display_string=Audit&amp;DYN_ARGS=TRUE&amp;VAR:ID1=88517530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qtrly_source_window.fat&amp;display_string=Audit&amp;DYN_ARGS=TRUE&amp;VAR:ID1=88517530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3__FDSAUDITLINK__" localSheetId="1" hidden="1">{"fdsup://IBCentral/FAT Viewer?action=UPDATE&amp;creator=factset&amp;DOC_NAME=fat:reuters_qtrly_source_window.fat&amp;display_string=Audit&amp;DYN_ARGS=TRUE&amp;VAR:ID1=88517530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qtrly_source_window.fat&amp;display_string=Audit&amp;DYN_ARGS=TRUE&amp;VAR:ID1=88517530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4__FDSAUDITLINK__" localSheetId="1" hidden="1">{"fdsup://IBCentral/FAT Viewer?action=UPDATE&amp;creator=factset&amp;DOC_NAME=fat:reuters_qtrly_source_window.fat&amp;display_string=Audit&amp;DYN_ARGS=TRUE&amp;VAR:ID1=88517530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qtrly_source_window.fat&amp;display_string=Audit&amp;DYN_ARGS=TRUE&amp;VAR:ID1=88517530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5__FDSAUDITLINK__" localSheetId="1" hidden="1">{"fdsup://IBCentral/FAT Viewer?action=UPDATE&amp;creator=factset&amp;DOC_NAME=fat:reuters_qtrly_source_window.fat&amp;display_string=Audit&amp;DYN_ARGS=TRUE&amp;VAR:ID1=57479510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qtrly_source_window.fat&amp;display_string=Audit&amp;DYN_ARGS=TRUE&amp;VAR:ID1=57479510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6__FDSAUDITLINK__" localSheetId="1" hidden="1">{"fdsup://IBCentral/FAT Viewer?action=UPDATE&amp;creator=factset&amp;DOC_NAME=fat:reuters_qtrly_source_window.fat&amp;display_string=Audit&amp;DYN_ARGS=TRUE&amp;VAR:ID1=57479510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qtrly_source_window.fat&amp;display_string=Audit&amp;DYN_ARGS=TRUE&amp;VAR:ID1=57479510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67__FDSAUDITLINK__" localSheetId="1" hidden="1">{"fdsup://directions/FAT Viewer?action=UPDATE&amp;creator=factset&amp;DYN_ARGS=TRUE&amp;DOC_NAME=FAT:FQL_AUDITING_CLIENT_TEMPLATE.FAT&amp;display_string=Audit&amp;VAR:KEY=QHODCZODCD&amp;VAR:QUERY=UkdGX0VOVFJQUl9WQUxfREFJTFkoOS8yOS8yMDEwLCwsLCwsJ0RJTCcpL0lDX0VTVElNQVRFKEVCSVREQV9FT","lVNRVJBVElPTixNRUFOX0VOVU1FUkFUSU9OLE5UTV9UV0FfRU5VTUVSQVRJT04sLDkvMjkvMjAxMCk=&amp;WINDOW=FIRST_POPUP&amp;HEIGHT=450&amp;WIDTH=450&amp;START_MAXIMIZED=FALSE&amp;VAR:CALENDAR=US&amp;VAR:SYMBOL=NUVA&amp;VAR:INDEX=0"}</definedName>
    <definedName name="_567__FDSAUDITLINK__" hidden="1">{"fdsup://directions/FAT Viewer?action=UPDATE&amp;creator=factset&amp;DYN_ARGS=TRUE&amp;DOC_NAME=FAT:FQL_AUDITING_CLIENT_TEMPLATE.FAT&amp;display_string=Audit&amp;VAR:KEY=QHODCZODCD&amp;VAR:QUERY=UkdGX0VOVFJQUl9WQUxfREFJTFkoOS8yOS8yMDEwLCwsLCwsJ0RJTCcpL0lDX0VTVElNQVRFKEVCSVREQV9FT","lVNRVJBVElPTixNRUFOX0VOVU1FUkFUSU9OLE5UTV9UV0FfRU5VTUVSQVRJT04sLDkvMjkvMjAxMCk=&amp;WINDOW=FIRST_POPUP&amp;HEIGHT=450&amp;WIDTH=450&amp;START_MAXIMIZED=FALSE&amp;VAR:CALENDAR=US&amp;VAR:SYMBOL=NUVA&amp;VAR:INDEX=0"}</definedName>
    <definedName name="_568__FDSAUDITLINK__" localSheetId="1" hidden="1">{"fdsup://directions/FAT Viewer?action=UPDATE&amp;creator=factset&amp;DYN_ARGS=TRUE&amp;DOC_NAME=FAT:FQL_AUDITING_CLIENT_TEMPLATE.FAT&amp;display_string=Audit&amp;VAR:KEY=GTEBYFWRIB&amp;VAR:QUERY=UkdGX0VOVFJQUl9WQUxfREFJTFkoOS8yOC8yMDEwLCwsLCwsJ0RJTCcpL0lDX0VTVElNQVRFKEVCSVREQV9FT","lVNRVJBVElPTixNRUFOX0VOVU1FUkFUSU9OLE5UTV9UV0FfRU5VTUVSQVRJT04sLDkvMjgvMjAxMCk=&amp;WINDOW=FIRST_POPUP&amp;HEIGHT=450&amp;WIDTH=450&amp;START_MAXIMIZED=FALSE&amp;VAR:CALENDAR=US&amp;VAR:SYMBOL=NUVA&amp;VAR:INDEX=0"}</definedName>
    <definedName name="_568__FDSAUDITLINK__" hidden="1">{"fdsup://directions/FAT Viewer?action=UPDATE&amp;creator=factset&amp;DYN_ARGS=TRUE&amp;DOC_NAME=FAT:FQL_AUDITING_CLIENT_TEMPLATE.FAT&amp;display_string=Audit&amp;VAR:KEY=GTEBYFWRIB&amp;VAR:QUERY=UkdGX0VOVFJQUl9WQUxfREFJTFkoOS8yOC8yMDEwLCwsLCwsJ0RJTCcpL0lDX0VTVElNQVRFKEVCSVREQV9FT","lVNRVJBVElPTixNRUFOX0VOVU1FUkFUSU9OLE5UTV9UV0FfRU5VTUVSQVRJT04sLDkvMjgvMjAxMCk=&amp;WINDOW=FIRST_POPUP&amp;HEIGHT=450&amp;WIDTH=450&amp;START_MAXIMIZED=FALSE&amp;VAR:CALENDAR=US&amp;VAR:SYMBOL=NUVA&amp;VAR:INDEX=0"}</definedName>
    <definedName name="_569__FDSAUDITLINK__" localSheetId="1" hidden="1">{"fdsup://directions/FAT Viewer?action=UPDATE&amp;creator=factset&amp;DYN_ARGS=TRUE&amp;DOC_NAME=FAT:FQL_AUDITING_CLIENT_TEMPLATE.FAT&amp;display_string=Audit&amp;VAR:KEY=EDEZULYFCH&amp;VAR:QUERY=UkdGX0VOVFJQUl9WQUxfREFJTFkoOS8yNy8yMDEwLCwsLCwsJ0RJTCcpL0lDX0VTVElNQVRFKEVCSVREQV9FT","lVNRVJBVElPTixNRUFOX0VOVU1FUkFUSU9OLE5UTV9UV0FfRU5VTUVSQVRJT04sLDkvMjcvMjAxMCk=&amp;WINDOW=FIRST_POPUP&amp;HEIGHT=450&amp;WIDTH=450&amp;START_MAXIMIZED=FALSE&amp;VAR:CALENDAR=US&amp;VAR:SYMBOL=NUVA&amp;VAR:INDEX=0"}</definedName>
    <definedName name="_569__FDSAUDITLINK__" hidden="1">{"fdsup://directions/FAT Viewer?action=UPDATE&amp;creator=factset&amp;DYN_ARGS=TRUE&amp;DOC_NAME=FAT:FQL_AUDITING_CLIENT_TEMPLATE.FAT&amp;display_string=Audit&amp;VAR:KEY=EDEZULYFCH&amp;VAR:QUERY=UkdGX0VOVFJQUl9WQUxfREFJTFkoOS8yNy8yMDEwLCwsLCwsJ0RJTCcpL0lDX0VTVElNQVRFKEVCSVREQV9FT","lVNRVJBVElPTixNRUFOX0VOVU1FUkFUSU9OLE5UTV9UV0FfRU5VTUVSQVRJT04sLDkvMjcvMjAxMCk=&amp;WINDOW=FIRST_POPUP&amp;HEIGHT=450&amp;WIDTH=450&amp;START_MAXIMIZED=FALSE&amp;VAR:CALENDAR=US&amp;VAR:SYMBOL=NUVA&amp;VAR:INDEX=0"}</definedName>
    <definedName name="_57__FDSAUDITLINK__" localSheetId="1" hidden="1">{"fdsup://IBCentral/FAT Viewer?action=UPDATE&amp;creator=factset&amp;DOC_NAME=fat:reuters_qtrly_source_window.fat&amp;display_string=Audit&amp;DYN_ARGS=TRUE&amp;VAR:ID1=45884X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__FDSAUDITLINK__" hidden="1">{"fdsup://IBCentral/FAT Viewer?action=UPDATE&amp;creator=factset&amp;DOC_NAME=fat:reuters_qtrly_source_window.fat&amp;display_string=Audit&amp;DYN_ARGS=TRUE&amp;VAR:ID1=45884X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0__FDSAUDITLINK__" localSheetId="1" hidden="1">{"fdsup://directions/FAT Viewer?action=UPDATE&amp;creator=factset&amp;DYN_ARGS=TRUE&amp;DOC_NAME=FAT:FQL_AUDITING_CLIENT_TEMPLATE.FAT&amp;display_string=Audit&amp;VAR:KEY=OZGVERIVWT&amp;VAR:QUERY=UkdGX0VOVFJQUl9WQUxfREFJTFkoOS8yNC8yMDEwLCwsLCwsJ0RJTCcpL0lDX0VTVElNQVRFKEVCSVREQV9FT","lVNRVJBVElPTixNRUFOX0VOVU1FUkFUSU9OLE5UTV9UV0FfRU5VTUVSQVRJT04sLDkvMjQvMjAxMCk=&amp;WINDOW=FIRST_POPUP&amp;HEIGHT=450&amp;WIDTH=450&amp;START_MAXIMIZED=FALSE&amp;VAR:CALENDAR=US&amp;VAR:SYMBOL=NUVA&amp;VAR:INDEX=0"}</definedName>
    <definedName name="_570__FDSAUDITLINK__" hidden="1">{"fdsup://directions/FAT Viewer?action=UPDATE&amp;creator=factset&amp;DYN_ARGS=TRUE&amp;DOC_NAME=FAT:FQL_AUDITING_CLIENT_TEMPLATE.FAT&amp;display_string=Audit&amp;VAR:KEY=OZGVERIVWT&amp;VAR:QUERY=UkdGX0VOVFJQUl9WQUxfREFJTFkoOS8yNC8yMDEwLCwsLCwsJ0RJTCcpL0lDX0VTVElNQVRFKEVCSVREQV9FT","lVNRVJBVElPTixNRUFOX0VOVU1FUkFUSU9OLE5UTV9UV0FfRU5VTUVSQVRJT04sLDkvMjQvMjAxMCk=&amp;WINDOW=FIRST_POPUP&amp;HEIGHT=450&amp;WIDTH=450&amp;START_MAXIMIZED=FALSE&amp;VAR:CALENDAR=US&amp;VAR:SYMBOL=NUVA&amp;VAR:INDEX=0"}</definedName>
    <definedName name="_571__FDSAUDITLINK__" localSheetId="1" hidden="1">{"fdsup://directions/FAT Viewer?action=UPDATE&amp;creator=factset&amp;DYN_ARGS=TRUE&amp;DOC_NAME=FAT:FQL_AUDITING_CLIENT_TEMPLATE.FAT&amp;display_string=Audit&amp;VAR:KEY=QLABQJKTET&amp;VAR:QUERY=UkdGX0VOVFJQUl9WQUxfREFJTFkoOS8yMy8yMDEwLCwsLCwsJ0RJTCcpL0lDX0VTVElNQVRFKEVCSVREQV9FT","lVNRVJBVElPTixNRUFOX0VOVU1FUkFUSU9OLE5UTV9UV0FfRU5VTUVSQVRJT04sLDkvMjMvMjAxMCk=&amp;WINDOW=FIRST_POPUP&amp;HEIGHT=450&amp;WIDTH=450&amp;START_MAXIMIZED=FALSE&amp;VAR:CALENDAR=US&amp;VAR:SYMBOL=NUVA&amp;VAR:INDEX=0"}</definedName>
    <definedName name="_571__FDSAUDITLINK__" hidden="1">{"fdsup://directions/FAT Viewer?action=UPDATE&amp;creator=factset&amp;DYN_ARGS=TRUE&amp;DOC_NAME=FAT:FQL_AUDITING_CLIENT_TEMPLATE.FAT&amp;display_string=Audit&amp;VAR:KEY=QLABQJKTET&amp;VAR:QUERY=UkdGX0VOVFJQUl9WQUxfREFJTFkoOS8yMy8yMDEwLCwsLCwsJ0RJTCcpL0lDX0VTVElNQVRFKEVCSVREQV9FT","lVNRVJBVElPTixNRUFOX0VOVU1FUkFUSU9OLE5UTV9UV0FfRU5VTUVSQVRJT04sLDkvMjMvMjAxMCk=&amp;WINDOW=FIRST_POPUP&amp;HEIGHT=450&amp;WIDTH=450&amp;START_MAXIMIZED=FALSE&amp;VAR:CALENDAR=US&amp;VAR:SYMBOL=NUVA&amp;VAR:INDEX=0"}</definedName>
    <definedName name="_572__FDSAUDITLINK__" localSheetId="1" hidden="1">{"fdsup://IBCentral/FAT Viewer?action=UPDATE&amp;creator=factset&amp;DOC_NAME=fat:reuters_qtrly_source_window.fat&amp;display_string=Audit&amp;DYN_ARGS=TRUE&amp;VAR:ID1=00439710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qtrly_source_window.fat&amp;display_string=Audit&amp;DYN_ARGS=TRUE&amp;VAR:ID1=00439710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3__FDSAUDITLINK__" localSheetId="1" hidden="1">{"fdsup://IBCentral/FAT Viewer?action=UPDATE&amp;creator=factset&amp;DOC_NAME=fat:reuters_qtrly_source_window.fat&amp;display_string=Audit&amp;DYN_ARGS=TRUE&amp;VAR:ID1=00439710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qtrly_source_window.fat&amp;display_string=Audit&amp;DYN_ARGS=TRUE&amp;VAR:ID1=00439710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4__FDSAUDITLINK__" localSheetId="1" hidden="1">{"fdsup://IBCentral/FAT Viewer?action=UPDATE&amp;creator=factset&amp;DOC_NAME=fat:reuters_qtrly_source_window.fat&amp;display_string=Audit&amp;DYN_ARGS=TRUE&amp;VAR:ID1=00439710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qtrly_source_window.fat&amp;display_string=Audit&amp;DYN_ARGS=TRUE&amp;VAR:ID1=00439710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5__FDSAUDITLINK__" localSheetId="1" hidden="1">{"fdsup://IBCentral/FAT Viewer?action=UPDATE&amp;creator=factset&amp;DOC_NAME=fat:reuters_qtrly_source_window.fat&amp;display_string=Audit&amp;DYN_ARGS=TRUE&amp;VAR:ID1=N6748L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qtrly_source_window.fat&amp;display_string=Audit&amp;DYN_ARGS=TRUE&amp;VAR:ID1=N6748L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6__FDSAUDITLINK__" localSheetId="1" hidden="1">{"fdsup://IBCentral/FAT Viewer?action=UPDATE&amp;creator=factset&amp;DOC_NAME=fat:reuters_qtrly_source_window.fat&amp;display_string=Audit&amp;DYN_ARGS=TRUE&amp;VAR:ID1=N6748L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qtrly_source_window.fat&amp;display_string=Audit&amp;DYN_ARGS=TRUE&amp;VAR:ID1=N6748L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7__FDSAUDITLINK__" localSheetId="1" hidden="1">{"fdsup://IBCentral/FAT Viewer?action=UPDATE&amp;creator=factset&amp;DOC_NAME=fat:reuters_qtrly_source_window.fat&amp;display_string=Audit&amp;DYN_ARGS=TRUE&amp;VAR:ID1=N6748L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qtrly_source_window.fat&amp;display_string=Audit&amp;DYN_ARGS=TRUE&amp;VAR:ID1=N6748L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8__FDSAUDITLINK__" localSheetId="1" hidden="1">{"fdsup://IBCentral/FAT Viewer?action=UPDATE&amp;creator=factset&amp;DOC_NAME=fat:reuters_qtrly_source_window.fat&amp;display_string=Audit&amp;DYN_ARGS=TRUE&amp;VAR:ID1=N6748L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qtrly_source_window.fat&amp;display_string=Audit&amp;DYN_ARGS=TRUE&amp;VAR:ID1=N6748L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9__FDSAUDITLINK__" localSheetId="1" hidden="1">{"fdsup://IBCentral/FAT Viewer?action=UPDATE&amp;creator=factset&amp;DOC_NAME=fat:reuters_qtrly_source_window.fat&amp;display_string=Audit&amp;DYN_ARGS=TRUE&amp;VAR:ID1=N6748L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qtrly_source_window.fat&amp;display_string=Audit&amp;DYN_ARGS=TRUE&amp;VAR:ID1=N6748L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__FDSAUDITLINK__" localSheetId="1" hidden="1">{"fdsup://IBCentral/FAT Viewer?action=UPDATE&amp;creator=factset&amp;DOC_NAME=fat:reuters_qtrly_source_window.fat&amp;display_string=Audit&amp;DYN_ARGS=TRUE&amp;VAR:ID1=45253H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__FDSAUDITLINK__" hidden="1">{"fdsup://IBCentral/FAT Viewer?action=UPDATE&amp;creator=factset&amp;DOC_NAME=fat:reuters_qtrly_source_window.fat&amp;display_string=Audit&amp;DYN_ARGS=TRUE&amp;VAR:ID1=45253H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0__FDSAUDITLINK__" localSheetId="1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ource_window.fat&amp;display_string=Audit&amp;DYN_ARGS=TRUE&amp;VAR:ID1=MDA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localSheetId="1" hidden="1">{"fdsup://IBCentral/FAT Viewer?action=UPDATE&amp;creator=factset&amp;DOC_NAME=fat:reuters_qtrly_source_window.fat&amp;display_string=Audit&amp;DYN_ARGS=TRUE&amp;VAR:ID1=29084T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qtrly_source_window.fat&amp;display_string=Audit&amp;DYN_ARGS=TRUE&amp;VAR:ID1=29084T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2__FDSAUDITLINK__" localSheetId="1" hidden="1">{"fdsup://IBCentral/FAT Viewer?action=UPDATE&amp;creator=factset&amp;DOC_NAME=fat:reuters_qtrly_source_window.fat&amp;display_string=Audit&amp;DYN_ARGS=TRUE&amp;VAR:ID1=29084T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qtrly_source_window.fat&amp;display_string=Audit&amp;DYN_ARGS=TRUE&amp;VAR:ID1=29084T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83__FDSAUDITLINK__" localSheetId="1" hidden="1">{"fdsup://IBCentral/FAT Viewer?action=UPDATE&amp;creator=factset&amp;DOC_NAME=fat:reuters_qtrly_source_window.fat&amp;display_string=Audit&amp;DYN_ARGS=TRUE&amp;VAR:ID1=04685W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qtrly_source_window.fat&amp;display_string=Audit&amp;DYN_ARGS=TRUE&amp;VAR:ID1=04685W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4__FDSAUDITLINK__" localSheetId="1" hidden="1">{"fdsup://IBCentral/FAT Viewer?action=UPDATE&amp;creator=factset&amp;DOC_NAME=fat:reuters_qtrly_source_window.fat&amp;display_string=Audit&amp;DYN_ARGS=TRUE&amp;VAR:ID1=04685W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qtrly_source_window.fat&amp;display_string=Audit&amp;DYN_ARGS=TRUE&amp;VAR:ID1=04685W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585__FDSAUDITLINK__" localSheetId="1" hidden="1">{"fdsup://IBCentral/FAT Viewer?action=UPDATE&amp;creator=factset&amp;DOC_NAME=fat:reuters_qtrly_source_window.fat&amp;display_string=Audit&amp;DYN_ARGS=TRUE&amp;VAR:ID1=49460W20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qtrly_source_window.fat&amp;display_string=Audit&amp;DYN_ARGS=TRUE&amp;VAR:ID1=49460W20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6__FDSAUDITLINK__" localSheetId="1" hidden="1">{"fdsup://IBCentral/FAT Viewer?action=UPDATE&amp;creator=factset&amp;DOC_NAME=fat:reuters_qtrly_source_window.fat&amp;display_string=Audit&amp;DYN_ARGS=TRUE&amp;VAR:ID1=26928A20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qtrly_source_window.fat&amp;display_string=Audit&amp;DYN_ARGS=TRUE&amp;VAR:ID1=26928A20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7__FDSAUDITLINK__" localSheetId="1" hidden="1">{"fdsup://IBCentral/FAT Viewer?action=UPDATE&amp;creator=factset&amp;DOC_NAME=fat:reuters_qtrly_source_window.fat&amp;display_string=Audit&amp;DYN_ARGS=TRUE&amp;VAR:ID1=26928A20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qtrly_source_window.fat&amp;display_string=Audit&amp;DYN_ARGS=TRUE&amp;VAR:ID1=26928A20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8__FDSAUDITLINK__" localSheetId="1" hidden="1">{"fdsup://IBCentral/FAT Viewer?action=UPDATE&amp;creator=factset&amp;DOC_NAME=fat:reuters_qtrly_source_window.fat&amp;display_string=Audit&amp;DYN_ARGS=TRUE&amp;VAR:ID1=26928A20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qtrly_source_window.fat&amp;display_string=Audit&amp;DYN_ARGS=TRUE&amp;VAR:ID1=26928A20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9__FDSAUDITLINK__" localSheetId="1" hidden="1">{"fdsup://IBCentral/FAT Viewer?action=UPDATE&amp;creator=factset&amp;DOC_NAME=fat:reuters_qtrly_source_window.fat&amp;display_string=Audit&amp;DYN_ARGS=TRUE&amp;VAR:ID1=26928A20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qtrly_source_window.fat&amp;display_string=Audit&amp;DYN_ARGS=TRUE&amp;VAR:ID1=26928A20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__FDSAUDITLINK__" localSheetId="1" hidden="1">{"fdsup://IBCentral/FAT Viewer?action=UPDATE&amp;creator=factset&amp;DOC_NAME=fat:reuters_qtrly_source_window.fat&amp;display_string=Audit&amp;DYN_ARGS=TRUE&amp;VAR:ID1=45253H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__FDSAUDITLINK__" hidden="1">{"fdsup://IBCentral/FAT Viewer?action=UPDATE&amp;creator=factset&amp;DOC_NAME=fat:reuters_qtrly_source_window.fat&amp;display_string=Audit&amp;DYN_ARGS=TRUE&amp;VAR:ID1=45253H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0__FDSAUDITLINK__" localSheetId="1" hidden="1">{"fdsup://IBCentral/FAT Viewer?action=UPDATE&amp;creator=factset&amp;DOC_NAME=fat:reuters_qtrly_source_window.fat&amp;display_string=Audit&amp;DYN_ARGS=TRUE&amp;VAR:ID1=26928A20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qtrly_source_window.fat&amp;display_string=Audit&amp;DYN_ARGS=TRUE&amp;VAR:ID1=26928A20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1__FDSAUDITLINK__" localSheetId="1" hidden="1">{"fdsup://IBCentral/FAT Viewer?action=UPDATE&amp;creator=factset&amp;DOC_NAME=fat:reuters_qtrly_source_window.fat&amp;display_string=Audit&amp;DYN_ARGS=TRUE&amp;VAR:ID1=02744M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qtrly_source_window.fat&amp;display_string=Audit&amp;DYN_ARGS=TRUE&amp;VAR:ID1=02744M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2__FDSAUDITLINK__" localSheetId="1" hidden="1">{"fdsup://IBCentral/FAT Viewer?action=UPDATE&amp;creator=factset&amp;DOC_NAME=fat:reuters_qtrly_source_window.fat&amp;display_string=Audit&amp;DYN_ARGS=TRUE&amp;VAR:ID1=02744M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qtrly_source_window.fat&amp;display_string=Audit&amp;DYN_ARGS=TRUE&amp;VAR:ID1=02744M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3__FDSAUDITLINK__" localSheetId="1" hidden="1">{"fdsup://IBCentral/FAT Viewer?action=UPDATE&amp;creator=factset&amp;DOC_NAME=fat:reuters_qtrly_source_window.fat&amp;display_string=Audit&amp;DYN_ARGS=TRUE&amp;VAR:ID1=02744M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qtrly_source_window.fat&amp;display_string=Audit&amp;DYN_ARGS=TRUE&amp;VAR:ID1=02744M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4__FDSAUDITLINK__" localSheetId="1" hidden="1">{"fdsup://IBCentral/FAT Viewer?action=UPDATE&amp;creator=factset&amp;DOC_NAME=fat:reuters_qtrly_source_window.fat&amp;display_string=Audit&amp;DYN_ARGS=TRUE&amp;VAR:ID1=43644010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qtrly_source_window.fat&amp;display_string=Audit&amp;DYN_ARGS=TRUE&amp;VAR:ID1=43644010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5__FDSAUDITLINK__" localSheetId="1" hidden="1">{"fdsup://IBCentral/FAT Viewer?action=UPDATE&amp;creator=factset&amp;DOC_NAME=fat:reuters_qtrly_source_window.fat&amp;display_string=Audit&amp;DYN_ARGS=TRUE&amp;VAR:ID1=43644010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qtrly_source_window.fat&amp;display_string=Audit&amp;DYN_ARGS=TRUE&amp;VAR:ID1=43644010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6__FDSAUDITLINK__" localSheetId="1" hidden="1">{"fdsup://IBCentral/FAT Viewer?action=UPDATE&amp;creator=factset&amp;DOC_NAME=fat:reuters_qtrly_source_window.fat&amp;display_string=Audit&amp;DYN_ARGS=TRUE&amp;VAR:ID1=43644010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qtrly_source_window.fat&amp;display_string=Audit&amp;DYN_ARGS=TRUE&amp;VAR:ID1=43644010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7__FDSAUDITLINK__" localSheetId="1" hidden="1">{"fdsup://IBCentral/FAT Viewer?action=UPDATE&amp;creator=factset&amp;DOC_NAME=fat:reuters_qtrly_source_window.fat&amp;display_string=Audit&amp;DYN_ARGS=TRUE&amp;VAR:ID1=43644010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qtrly_source_window.fat&amp;display_string=Audit&amp;DYN_ARGS=TRUE&amp;VAR:ID1=43644010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8__FDSAUDITLINK__" localSheetId="1" hidden="1">{"fdsup://IBCentral/FAT Viewer?action=UPDATE&amp;creator=factset&amp;DOC_NAME=fat:reuters_qtrly_source_window.fat&amp;display_string=Audit&amp;DYN_ARGS=TRUE&amp;VAR:ID1=43644010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qtrly_source_window.fat&amp;display_string=Audit&amp;DYN_ARGS=TRUE&amp;VAR:ID1=43644010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9__FDSAUDITLINK__" localSheetId="1" hidden="1">{"fdsup://IBCentral/FAT Viewer?action=UPDATE&amp;creator=factset&amp;DOC_NAME=fat:reuters_qtrly_source_window.fat&amp;display_string=Audit&amp;DYN_ARGS=TRUE&amp;VAR:ID1=01625510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qtrly_source_window.fat&amp;display_string=Audit&amp;DYN_ARGS=TRUE&amp;VAR:ID1=01625510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__FDSAUDITLINK__" localSheetId="1" hidden="1">{"fdsup://IBCentral/FAT Viewer?action=UPDATE&amp;creator=factset&amp;DOC_NAME=fat:reuters_qtrly_source_window.fat&amp;display_string=Audit&amp;DYN_ARGS=TRUE&amp;VAR:ID1=58404510&amp;VAR:RCODE=DSTT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__FDSAUDITLINK__" hidden="1">{"fdsup://IBCentral/FAT Viewer?action=UPDATE&amp;creator=factset&amp;DOC_NAME=fat:reuters_qtrly_source_window.fat&amp;display_string=Audit&amp;DYN_ARGS=TRUE&amp;VAR:ID1=58404510&amp;VAR:RCODE=DSTT&amp;VAR:SDATE=20110699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__FDSAUDITLINK__" localSheetId="1" hidden="1">{"fdsup://IBCentral/FAT Viewer?action=UPDATE&amp;creator=factset&amp;DOC_NAME=fat:reuters_qtrly_source_window.fat&amp;display_string=Audit&amp;DYN_ARGS=TRUE&amp;VAR:ID1=45253H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__FDSAUDITLINK__" hidden="1">{"fdsup://IBCentral/FAT Viewer?action=UPDATE&amp;creator=factset&amp;DOC_NAME=fat:reuters_qtrly_source_window.fat&amp;display_string=Audit&amp;DYN_ARGS=TRUE&amp;VAR:ID1=45253H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0__FDSAUDITLINK__" localSheetId="1" hidden="1">{"fdsup://IBCentral/FAT Viewer?action=UPDATE&amp;creator=factset&amp;DOC_NAME=fat:reuters_qtrly_source_window.fat&amp;display_string=Audit&amp;DYN_ARGS=TRUE&amp;VAR:ID1=01625510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0__FDSAUDITLINK__" hidden="1">{"fdsup://IBCentral/FAT Viewer?action=UPDATE&amp;creator=factset&amp;DOC_NAME=fat:reuters_qtrly_source_window.fat&amp;display_string=Audit&amp;DYN_ARGS=TRUE&amp;VAR:ID1=01625510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1__FDSAUDITLINK__" localSheetId="1" hidden="1">{"fdsup://IBCentral/FAT Viewer?action=UPDATE&amp;creator=factset&amp;DOC_NAME=fat:reuters_qtrly_source_window.fat&amp;display_string=Audit&amp;DYN_ARGS=TRUE&amp;VAR:ID1=68389X10&amp;VAR:RCODE=LMIN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qtrly_source_window.fat&amp;display_string=Audit&amp;DYN_ARGS=TRUE&amp;VAR:ID1=68389X10&amp;VAR:RCODE=LMIN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2__FDSAUDITLINK__" localSheetId="1" hidden="1">{"fdsup://IBCentral/FAT Viewer?action=UPDATE&amp;creator=factset&amp;DOC_NAME=fat:reuters_qtrly_source_window.fat&amp;display_string=Audit&amp;DYN_ARGS=TRUE&amp;VAR:ID1=68389X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qtrly_source_window.fat&amp;display_string=Audit&amp;DYN_ARGS=TRUE&amp;VAR:ID1=68389X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3__FDSAUDITLINK__" localSheetId="1" hidden="1">{"fdsup://IBCentral/FAT Viewer?action=UPDATE&amp;creator=factset&amp;DOC_NAME=fat:reuters_qtrly_source_window.fat&amp;display_string=Audit&amp;DYN_ARGS=TRUE&amp;VAR:ID1=68389X10&amp;VAR:RCODE=ACAE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qtrly_source_window.fat&amp;display_string=Audit&amp;DYN_ARGS=TRUE&amp;VAR:ID1=68389X10&amp;VAR:RCODE=ACAE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4__FDSAUDITLINK__" localSheetId="1" hidden="1">{"fdsup://IBCentral/FAT Viewer?action=UPDATE&amp;creator=factset&amp;DOC_NAME=fat:reuters_qtrly_source_window.fat&amp;display_string=Audit&amp;DYN_ARGS=TRUE&amp;VAR:ID1=G1151C10&amp;VAR:RCODE=LMIN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qtrly_source_window.fat&amp;display_string=Audit&amp;DYN_ARGS=TRUE&amp;VAR:ID1=G1151C10&amp;VAR:RCODE=LMIN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5__FDSAUDITLINK__" localSheetId="1" hidden="1">{"fdsup://IBCentral/FAT Viewer?action=UPDATE&amp;creator=factset&amp;DOC_NAME=fat:reuters_qtrly_source_window.fat&amp;display_string=Audit&amp;DYN_ARGS=TRUE&amp;VAR:ID1=G1151C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qtrly_source_window.fat&amp;display_string=Audit&amp;DYN_ARGS=TRUE&amp;VAR:ID1=G1151C10&amp;VAR:RCODE=ZCPS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6__FDSAUDITLINK__" localSheetId="1" hidden="1">{"fdsup://IBCentral/FAT Viewer?action=UPDATE&amp;creator=factset&amp;DOC_NAME=fat:reuters_qtrly_source_window.fat&amp;display_string=Audit&amp;DYN_ARGS=TRUE&amp;VAR:ID1=G1151C10&amp;VAR:RCODE=ACAE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qtrly_source_window.fat&amp;display_string=Audit&amp;DYN_ARGS=TRUE&amp;VAR:ID1=G1151C10&amp;VAR:RCODE=ACAE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7__FDSAUDITLINK__" localSheetId="1" hidden="1">{"fdsup://IBCentral/FAT Viewer?action=UPDATE&amp;creator=factset&amp;DOC_NAME=fat:reuters_qtrly_source_window.fat&amp;display_string=Audit&amp;DYN_ARGS=TRUE&amp;VAR:ID1=G1151C10&amp;VAR:RCODE=LTTD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qtrly_source_window.fat&amp;display_string=Audit&amp;DYN_ARGS=TRUE&amp;VAR:ID1=G1151C10&amp;VAR:RCODE=LTTD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8__FDSAUDITLINK__" localSheetId="1" hidden="1">{"fdsup://IBCentral/FAT Viewer?action=UPDATE&amp;creator=factset&amp;DOC_NAME=fat:reuters_qtrly_source_window.fat&amp;display_string=Audit&amp;DYN_ARGS=TRUE&amp;VAR:ID1=G1151C10&amp;VAR:RCODE=DSTT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qtrly_source_window.fat&amp;display_string=Audit&amp;DYN_ARGS=TRUE&amp;VAR:ID1=G1151C10&amp;VAR:RCODE=DSTT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9__FDSAUDITLINK__" localSheetId="1" hidden="1">{"fdsup://IBCentral/FAT Viewer?action=UPDATE&amp;creator=factset&amp;DOC_NAME=fat:reuters_qtrly_source_window.fat&amp;display_string=Audit&amp;DYN_ARGS=TRUE&amp;VAR:ID1=68389X10&amp;VAR:RCODE=LTTD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qtrly_source_window.fat&amp;display_string=Audit&amp;DYN_ARGS=TRUE&amp;VAR:ID1=68389X10&amp;VAR:RCODE=LTTD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__FDSAUDITLINK__" localSheetId="1" hidden="1">{"fdsup://IBCentral/FAT Viewer?action=UPDATE&amp;creator=factset&amp;DOC_NAME=fat:reuters_qtrly_source_window.fat&amp;display_string=Audit&amp;DYN_ARGS=TRUE&amp;VAR:ID1=45253H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__FDSAUDITLINK__" hidden="1">{"fdsup://IBCentral/FAT Viewer?action=UPDATE&amp;creator=factset&amp;DOC_NAME=fat:reuters_qtrly_source_window.fat&amp;display_string=Audit&amp;DYN_ARGS=TRUE&amp;VAR:ID1=45253H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0__FDSAUDITLINK__" localSheetId="1" hidden="1">{"fdsup://IBCentral/FAT Viewer?action=UPDATE&amp;creator=factset&amp;DOC_NAME=fat:reuters_qtrly_source_window.fat&amp;display_string=Audit&amp;DYN_ARGS=TRUE&amp;VAR:ID1=68389X10&amp;VAR:RCODE=DSTT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qtrly_source_window.fat&amp;display_string=Audit&amp;DYN_ARGS=TRUE&amp;VAR:ID1=68389X10&amp;VAR:RCODE=DSTT&amp;VAR:SDATE=20090899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1__FDSAUDITLINK__" localSheetId="1" hidden="1">{"fdsup://IBCentral/FAT Viewer?action=UPDATE&amp;creator=factset&amp;DOC_NAME=fat:reuters_qtrly_source_window.fat&amp;display_string=Audit&amp;DYN_ARGS=TRUE&amp;VAR:ID1=46126P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qtrly_source_window.fat&amp;display_string=Audit&amp;DYN_ARGS=TRUE&amp;VAR:ID1=46126P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2__FDSAUDITLINK__" localSheetId="1" hidden="1">{"fdsup://IBCentral/FAT Viewer?action=UPDATE&amp;creator=factset&amp;DOC_NAME=fat:reuters_qtrly_source_window.fat&amp;display_string=Audit&amp;DYN_ARGS=TRUE&amp;VAR:ID1=46126P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qtrly_source_window.fat&amp;display_string=Audit&amp;DYN_ARGS=TRUE&amp;VAR:ID1=46126P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3__FDSAUDITLINK__" localSheetId="1" hidden="1">{"fdsup://IBCentral/FAT Viewer?action=UPDATE&amp;creator=factset&amp;DOC_NAME=fat:reuters_qtrly_source_window.fat&amp;display_string=Audit&amp;DYN_ARGS=TRUE&amp;VAR:ID1=46126P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qtrly_source_window.fat&amp;display_string=Audit&amp;DYN_ARGS=TRUE&amp;VAR:ID1=46126P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4__FDSAUDITLINK__" localSheetId="1" hidden="1">{"fdsup://IBCentral/FAT Viewer?action=UPDATE&amp;creator=factset&amp;DOC_NAME=fat:reuters_qtrly_source_window.fat&amp;display_string=Audit&amp;DYN_ARGS=TRUE&amp;VAR:ID1=42224510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qtrly_source_window.fat&amp;display_string=Audit&amp;DYN_ARGS=TRUE&amp;VAR:ID1=42224510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5__FDSAUDITLINK__" localSheetId="1" hidden="1">{"fdsup://IBCentral/FAT Viewer?action=UPDATE&amp;creator=factset&amp;DOC_NAME=fat:reuters_qtrly_source_window.fat&amp;display_string=Audit&amp;DYN_ARGS=TRUE&amp;VAR:ID1=42224510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qtrly_source_window.fat&amp;display_string=Audit&amp;DYN_ARGS=TRUE&amp;VAR:ID1=42224510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6__FDSAUDITLINK__" localSheetId="1" hidden="1">{"fdsup://IBCentral/FAT Viewer?action=UPDATE&amp;creator=factset&amp;DOC_NAME=fat:reuters_qtrly_source_window.fat&amp;display_string=Audit&amp;DYN_ARGS=TRUE&amp;VAR:ID1=42224510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qtrly_source_window.fat&amp;display_string=Audit&amp;DYN_ARGS=TRUE&amp;VAR:ID1=42224510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7__FDSAUDITLINK__" localSheetId="1" hidden="1">{"fdsup://IBCentral/FAT Viewer?action=UPDATE&amp;creator=factset&amp;DOC_NAME=fat:reuters_qtrly_source_window.fat&amp;display_string=Audit&amp;DYN_ARGS=TRUE&amp;VAR:ID1=42224510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qtrly_source_window.fat&amp;display_string=Audit&amp;DYN_ARGS=TRUE&amp;VAR:ID1=42224510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8__FDSAUDITLINK__" localSheetId="1" hidden="1">{"fdsup://IBCentral/FAT Viewer?action=UPDATE&amp;creator=factset&amp;DOC_NAME=fat:reuters_qtrly_source_window.fat&amp;display_string=Audit&amp;DYN_ARGS=TRUE&amp;VAR:ID1=42224510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qtrly_source_window.fat&amp;display_string=Audit&amp;DYN_ARGS=TRUE&amp;VAR:ID1=42224510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9__FDSAUDITLINK__" localSheetId="1" hidden="1">{"fdsup://IBCentral/FAT Viewer?action=UPDATE&amp;creator=factset&amp;DOC_NAME=fat:reuters_qtrly_source_window.fat&amp;display_string=Audit&amp;DYN_ARGS=TRUE&amp;VAR:ID1=68190410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qtrly_source_window.fat&amp;display_string=Audit&amp;DYN_ARGS=TRUE&amp;VAR:ID1=68190410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__FDSAUDITLINK__" localSheetId="1" hidden="1">{"fdsup://IBCentral/FAT Viewer?action=UPDATE&amp;creator=factset&amp;DOC_NAME=fat:reuters_qtrly_source_window.fat&amp;display_string=Audit&amp;DYN_ARGS=TRUE&amp;VAR:ID1=45253H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__FDSAUDITLINK__" hidden="1">{"fdsup://IBCentral/FAT Viewer?action=UPDATE&amp;creator=factset&amp;DOC_NAME=fat:reuters_qtrly_source_window.fat&amp;display_string=Audit&amp;DYN_ARGS=TRUE&amp;VAR:ID1=45253H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0__FDSAUDITLINK__" localSheetId="1" hidden="1">{"fdsup://IBCentral/FAT Viewer?action=UPDATE&amp;creator=factset&amp;DOC_NAME=fat:reuters_qtrly_source_window.fat&amp;display_string=Audit&amp;DYN_ARGS=TRUE&amp;VAR:ID1=68190410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qtrly_source_window.fat&amp;display_string=Audit&amp;DYN_ARGS=TRUE&amp;VAR:ID1=68190410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1__FDSAUDITLINK__" localSheetId="1" hidden="1">{"fdsup://IBCentral/FAT Viewer?action=UPDATE&amp;creator=factset&amp;DOC_NAME=fat:reuters_qtrly_source_window.fat&amp;display_string=Audit&amp;DYN_ARGS=TRUE&amp;VAR:ID1=68190410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qtrly_source_window.fat&amp;display_string=Audit&amp;DYN_ARGS=TRUE&amp;VAR:ID1=68190410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2__FDSAUDITLINK__" localSheetId="1" hidden="1">{"fdsup://IBCentral/FAT Viewer?action=UPDATE&amp;creator=factset&amp;DOC_NAME=fat:reuters_qtrly_source_window.fat&amp;display_string=Audit&amp;DYN_ARGS=TRUE&amp;VAR:ID1=68190410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qtrly_source_window.fat&amp;display_string=Audit&amp;DYN_ARGS=TRUE&amp;VAR:ID1=68190410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3__FDSAUDITLINK__" localSheetId="1" hidden="1">{"fdsup://IBCentral/FAT Viewer?action=UPDATE&amp;creator=factset&amp;DOC_NAME=fat:reuters_qtrly_source_window.fat&amp;display_string=Audit&amp;DYN_ARGS=TRUE&amp;VAR:ID1=68190410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qtrly_source_window.fat&amp;display_string=Audit&amp;DYN_ARGS=TRUE&amp;VAR:ID1=68190410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4__FDSAUDITLINK__" localSheetId="1" hidden="1">{"fdsup://IBCentral/FAT Viewer?action=UPDATE&amp;creator=factset&amp;DOC_NAME=fat:reuters_qtrly_source_window.fat&amp;display_string=Audit&amp;DYN_ARGS=TRUE&amp;VAR:ID1=03073E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qtrly_source_window.fat&amp;display_string=Audit&amp;DYN_ARGS=TRUE&amp;VAR:ID1=03073E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5__FDSAUDITLINK__" localSheetId="1" hidden="1">{"fdsup://IBCentral/FAT Viewer?action=UPDATE&amp;creator=factset&amp;DOC_NAME=fat:reuters_qtrly_source_window.fat&amp;display_string=Audit&amp;DYN_ARGS=TRUE&amp;VAR:ID1=03073E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qtrly_source_window.fat&amp;display_string=Audit&amp;DYN_ARGS=TRUE&amp;VAR:ID1=03073E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6__FDSAUDITLINK__" localSheetId="1" hidden="1">{"fdsup://IBCentral/FAT Viewer?action=UPDATE&amp;creator=factset&amp;DOC_NAME=fat:reuters_qtrly_source_window.fat&amp;display_string=Audit&amp;DYN_ARGS=TRUE&amp;VAR:ID1=03073E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qtrly_source_window.fat&amp;display_string=Audit&amp;DYN_ARGS=TRUE&amp;VAR:ID1=03073E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7__FDSAUDITLINK__" localSheetId="1" hidden="1">{"fdsup://IBCentral/FAT Viewer?action=UPDATE&amp;creator=factset&amp;DOC_NAME=fat:reuters_qtrly_source_window.fat&amp;display_string=Audit&amp;DYN_ARGS=TRUE&amp;VAR:ID1=03073E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qtrly_source_window.fat&amp;display_string=Audit&amp;DYN_ARGS=TRUE&amp;VAR:ID1=03073E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8__FDSAUDITLINK__" localSheetId="1" hidden="1">{"fdsup://IBCentral/FAT Viewer?action=UPDATE&amp;creator=factset&amp;DOC_NAME=fat:reuters_qtrly_source_window.fat&amp;display_string=Audit&amp;DYN_ARGS=TRUE&amp;VAR:ID1=03073E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qtrly_source_window.fat&amp;display_string=Audit&amp;DYN_ARGS=TRUE&amp;VAR:ID1=03073E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9__FDSAUDITLINK__" localSheetId="1" hidden="1">{"fdsup://IBCentral/FAT Viewer?action=UPDATE&amp;creator=factset&amp;DOC_NAME=fat:reuters_qtrly_source_window.fat&amp;display_string=Audit&amp;DYN_ARGS=TRUE&amp;VAR:ID1=14149Y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qtrly_source_window.fat&amp;display_string=Audit&amp;DYN_ARGS=TRUE&amp;VAR:ID1=14149Y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__FDSAUDITLINK__" localSheetId="1" hidden="1">{"fdsup://IBCentral/FAT Viewer?action=UPDATE&amp;creator=factset&amp;DOC_NAME=fat:reuters_qtrly_source_window.fat&amp;display_string=Audit&amp;DYN_ARGS=TRUE&amp;VAR:ID1=44490310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__FDSAUDITLINK__" hidden="1">{"fdsup://IBCentral/FAT Viewer?action=UPDATE&amp;creator=factset&amp;DOC_NAME=fat:reuters_qtrly_source_window.fat&amp;display_string=Audit&amp;DYN_ARGS=TRUE&amp;VAR:ID1=44490310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0__FDSAUDITLINK__" localSheetId="1" hidden="1">{"fdsup://IBCentral/FAT Viewer?action=UPDATE&amp;creator=factset&amp;DOC_NAME=fat:reuters_qtrly_source_window.fat&amp;display_string=Audit&amp;DYN_ARGS=TRUE&amp;VAR:ID1=14149Y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0__FDSAUDITLINK__" hidden="1">{"fdsup://IBCentral/FAT Viewer?action=UPDATE&amp;creator=factset&amp;DOC_NAME=fat:reuters_qtrly_source_window.fat&amp;display_string=Audit&amp;DYN_ARGS=TRUE&amp;VAR:ID1=14149Y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1__FDSAUDITLINK__" localSheetId="1" hidden="1">{"fdsup://IBCentral/FAT Viewer?action=UPDATE&amp;creator=factset&amp;DOC_NAME=fat:reuters_qtrly_source_window.fat&amp;display_string=Audit&amp;DYN_ARGS=TRUE&amp;VAR:ID1=14149Y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qtrly_source_window.fat&amp;display_string=Audit&amp;DYN_ARGS=TRUE&amp;VAR:ID1=14149Y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2__FDSAUDITLINK__" localSheetId="1" hidden="1">{"fdsup://IBCentral/FAT Viewer?action=UPDATE&amp;creator=factset&amp;DOC_NAME=fat:reuters_qtrly_source_window.fat&amp;display_string=Audit&amp;DYN_ARGS=TRUE&amp;VAR:ID1=14149Y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qtrly_source_window.fat&amp;display_string=Audit&amp;DYN_ARGS=TRUE&amp;VAR:ID1=14149Y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3__FDSAUDITLINK__" localSheetId="1" hidden="1">{"fdsup://IBCentral/FAT Viewer?action=UPDATE&amp;creator=factset&amp;DOC_NAME=fat:reuters_qtrly_source_window.fat&amp;display_string=Audit&amp;DYN_ARGS=TRUE&amp;VAR:ID1=20530610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qtrly_source_window.fat&amp;display_string=Audit&amp;DYN_ARGS=TRUE&amp;VAR:ID1=20530610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4__FDSAUDITLINK__" localSheetId="1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5__FDSAUDITLINK__" localSheetId="1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6__FDSAUDITLINK__" localSheetId="1" hidden="1">{"fdsup://IBCentral/FAT Viewer?action=UPDATE&amp;creator=factset&amp;DOC_NAME=fat:reuters_qtrly_source_window.fat&amp;display_string=Audit&amp;DYN_ARGS=TRUE&amp;VAR:ID1=00762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qtrly_source_window.fat&amp;display_string=Audit&amp;DYN_ARGS=TRUE&amp;VAR:ID1=00762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7__FDSAUDITLINK__" localSheetId="1" hidden="1">{"fdsup://IBCentral/FAT Viewer?action=UPDATE&amp;creator=factset&amp;DOC_NAME=fat:reuters_qtrly_source_window.fat&amp;display_string=Audit&amp;DYN_ARGS=TRUE&amp;VAR:ID1=20530610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qtrly_source_window.fat&amp;display_string=Audit&amp;DYN_ARGS=TRUE&amp;VAR:ID1=20530610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8__FDSAUDITLINK__" localSheetId="1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9__FDSAUDITLINK__" localSheetId="1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__FDSAUDITLINK__" localSheetId="1" hidden="1">{"fdsup://IBCentral/FAT Viewer?action=UPDATE&amp;creator=factset&amp;DOC_NAME=fat:reuters_qtrly_source_window.fat&amp;display_string=Audit&amp;DYN_ARGS=TRUE&amp;VAR:ID1=44490310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qtrly_source_window.fat&amp;display_string=Audit&amp;DYN_ARGS=TRUE&amp;VAR:ID1=44490310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0__FDSAUDITLINK__" localSheetId="1" hidden="1">{"fdsup://IBCentral/FAT Viewer?action=UPDATE&amp;creator=factset&amp;DOC_NAME=fat:reuters_qtrly_source_window.fat&amp;display_string=Audit&amp;DYN_ARGS=TRUE&amp;VAR:ID1=00762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0__FDSAUDITLINK__" hidden="1">{"fdsup://IBCentral/FAT Viewer?action=UPDATE&amp;creator=factset&amp;DOC_NAME=fat:reuters_qtrly_source_window.fat&amp;display_string=Audit&amp;DYN_ARGS=TRUE&amp;VAR:ID1=00762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1__FDSAUDITLINK__" localSheetId="1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2__FDSAUDITLINK__" localSheetId="1" hidden="1">{"fdsup://IBCentral/FAT Viewer?action=UPDATE&amp;creator=factset&amp;DOC_NAME=fat:reuters_qtrly_source_window.fat&amp;display_string=Audit&amp;DYN_ARGS=TRUE&amp;VAR:ID1=04685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qtrly_source_window.fat&amp;display_string=Audit&amp;DYN_ARGS=TRUE&amp;VAR:ID1=04685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3__FDSAUDITLINK__" localSheetId="1" hidden="1">{"fdsup://IBCentral/FAT Viewer?action=UPDATE&amp;creator=factset&amp;DOC_NAME=fat:reuters_qtrly_source_window.fat&amp;display_string=Audit&amp;DYN_ARGS=TRUE&amp;VAR:ID1=00762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qtrly_source_window.fat&amp;display_string=Audit&amp;DYN_ARGS=TRUE&amp;VAR:ID1=00762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4__FDSAUDITLINK__" localSheetId="1" hidden="1">{"fdsup://IBCentral/FAT Viewer?action=UPDATE&amp;creator=factset&amp;DOC_NAME=fat:reuters_qtrly_source_window.fat&amp;display_string=Audit&amp;DYN_ARGS=TRUE&amp;VAR:ID1=29084T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qtrly_source_window.fat&amp;display_string=Audit&amp;DYN_ARGS=TRUE&amp;VAR:ID1=29084T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5__FDSAUDITLINK__" localSheetId="1" hidden="1">{"fdsup://IBCentral/FAT Viewer?action=UPDATE&amp;creator=factset&amp;DOC_NAME=fat:reuters_qtrly_source_window.fat&amp;display_string=Audit&amp;DYN_ARGS=TRUE&amp;VAR:ID1=58404510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qtrly_source_window.fat&amp;display_string=Audit&amp;DYN_ARGS=TRUE&amp;VAR:ID1=58404510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6__FDSAUDITLINK__" localSheetId="1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7__FDSAUDITLINK__" localSheetId="1" hidden="1">{"fdsup://IBCentral/FAT Viewer?action=UPDATE&amp;creator=factset&amp;DOC_NAME=fat:reuters_qtrly_source_window.fat&amp;display_string=Audit&amp;DYN_ARGS=TRUE&amp;VAR:ID1=00762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qtrly_source_window.fat&amp;display_string=Audit&amp;DYN_ARGS=TRUE&amp;VAR:ID1=00762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8__FDSAUDITLINK__" localSheetId="1" hidden="1">{"fdsup://IBCentral/FAT Viewer?action=UPDATE&amp;creator=factset&amp;DOC_NAME=fat:reuters_qtrly_source_window.fat&amp;display_string=Audit&amp;DYN_ARGS=TRUE&amp;VAR:ID1=29084T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qtrly_source_window.fat&amp;display_string=Audit&amp;DYN_ARGS=TRUE&amp;VAR:ID1=29084T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9__FDSAUDITLINK__" localSheetId="1" hidden="1">{"fdsup://IBCentral/FAT Viewer?action=UPDATE&amp;creator=factset&amp;DOC_NAME=fat:reuters_qtrly_source_window.fat&amp;display_string=Audit&amp;DYN_ARGS=TRUE&amp;VAR:ID1=58404510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qtrly_source_window.fat&amp;display_string=Audit&amp;DYN_ARGS=TRUE&amp;VAR:ID1=58404510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__FDSAUDITLINK__" localSheetId="1" hidden="1">{"fdsup://IBCentral/FAT Viewer?action=UPDATE&amp;creator=factset&amp;DOC_NAME=fat:reuters_qtrly_source_window.fat&amp;display_string=Audit&amp;DYN_ARGS=TRUE&amp;VAR:ID1=44490310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qtrly_source_window.fat&amp;display_string=Audit&amp;DYN_ARGS=TRUE&amp;VAR:ID1=44490310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0__FDSAUDITLINK__" localSheetId="1" hidden="1">{"fdsup://IBCentral/FAT Viewer?action=UPDATE&amp;creator=factset&amp;DOC_NAME=fat:reuters_qtrly_source_window.fat&amp;display_string=Audit&amp;DYN_ARGS=TRUE&amp;VAR:ID1=04685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0__FDSAUDITLINK__" hidden="1">{"fdsup://IBCentral/FAT Viewer?action=UPDATE&amp;creator=factset&amp;DOC_NAME=fat:reuters_qtrly_source_window.fat&amp;display_string=Audit&amp;DYN_ARGS=TRUE&amp;VAR:ID1=04685W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1__FDSAUDITLINK__" localSheetId="1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qtrly_source_window.fat&amp;display_string=Audit&amp;DYN_ARGS=TRUE&amp;VAR:ID1=58404510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2__FDSAUDITLINK__" localSheetId="1" hidden="1">{"fdsup://IBCentral/FAT Viewer?action=UPDATE&amp;creator=factset&amp;DOC_NAME=fat:reuters_qtrly_source_window.fat&amp;display_string=Audit&amp;DYN_ARGS=TRUE&amp;VAR:ID1=58404510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qtrly_source_window.fat&amp;display_string=Audit&amp;DYN_ARGS=TRUE&amp;VAR:ID1=58404510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3__FDSAUDITLINK__" localSheetId="1" hidden="1">{"fdsup://IBCentral/FAT Viewer?action=UPDATE&amp;creator=factset&amp;DOC_NAME=fat:reuters_qtrly_source_window.fat&amp;display_string=Audit&amp;DYN_ARGS=TRUE&amp;VAR:ID1=40425J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qtrly_source_window.fat&amp;display_string=Audit&amp;DYN_ARGS=TRUE&amp;VAR:ID1=40425J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4__FDSAUDITLINK__" localSheetId="1" hidden="1">{"fdsup://IBCentral/FAT Viewer?action=UPDATE&amp;creator=factset&amp;DOC_NAME=fat:reuters_qtrly_source_window.fat&amp;display_string=Audit&amp;DYN_ARGS=TRUE&amp;VAR:ID1=15678210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qtrly_source_window.fat&amp;display_string=Audit&amp;DYN_ARGS=TRUE&amp;VAR:ID1=15678210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5__FDSAUDITLINK__" localSheetId="1" hidden="1">{"fdsup://IBCentral/FAT Viewer?action=UPDATE&amp;creator=factset&amp;DOC_NAME=fat:reuters_qtrly_source_window.fat&amp;display_string=Audit&amp;DYN_ARGS=TRUE&amp;VAR:ID1=15678210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qtrly_source_window.fat&amp;display_string=Audit&amp;DYN_ARGS=TRUE&amp;VAR:ID1=15678210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6__FDSAUDITLINK__" localSheetId="1" hidden="1">{"fdsup://IBCentral/FAT Viewer?action=UPDATE&amp;creator=factset&amp;DOC_NAME=fat:reuters_qtrly_source_window.fat&amp;display_string=Audit&amp;DYN_ARGS=TRUE&amp;VAR:ID1=15678210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qtrly_source_window.fat&amp;display_string=Audit&amp;DYN_ARGS=TRUE&amp;VAR:ID1=15678210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7__FDSAUDITLINK__" localSheetId="1" hidden="1">{"fdsup://IBCentral/FAT Viewer?action=UPDATE&amp;creator=factset&amp;DOC_NAME=fat:reuters_qtrly_source_window.fat&amp;display_string=Audit&amp;DYN_ARGS=TRUE&amp;VAR:ID1=15678210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qtrly_source_window.fat&amp;display_string=Audit&amp;DYN_ARGS=TRUE&amp;VAR:ID1=15678210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8__FDSAUDITLINK__" localSheetId="1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9__FDSAUDITLINK__" localSheetId="1" hidden="1">{"fdsup://IBCentral/FAT Viewer?action=UPDATE&amp;creator=factset&amp;DOC_NAME=fat:reuters_qtrly_source_window.fat&amp;display_string=Audit&amp;DYN_ARGS=TRUE&amp;VAR:ID1=74758210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qtrly_source_window.fat&amp;display_string=Audit&amp;DYN_ARGS=TRUE&amp;VAR:ID1=74758210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6__FDSAUDITLINK__" localSheetId="1" hidden="1">{"fdsup://IBCentral/FAT Viewer?action=UPDATE&amp;creator=factset&amp;DOC_NAME=fat:reuters_qtrly_source_window.fat&amp;display_string=Audit&amp;DYN_ARGS=TRUE&amp;VAR:ID1=44490310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qtrly_source_window.fat&amp;display_string=Audit&amp;DYN_ARGS=TRUE&amp;VAR:ID1=44490310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60__FDSAUDITLINK__" localSheetId="1" hidden="1">{"fdsup://IBCentral/FAT Viewer?action=UPDATE&amp;creator=factset&amp;DOC_NAME=fat:reuters_qtrly_source_window.fat&amp;display_string=Audit&amp;DYN_ARGS=TRUE&amp;VAR:ID1=74758210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60__FDSAUDITLINK__" hidden="1">{"fdsup://IBCentral/FAT Viewer?action=UPDATE&amp;creator=factset&amp;DOC_NAME=fat:reuters_qtrly_source_window.fat&amp;display_string=Audit&amp;DYN_ARGS=TRUE&amp;VAR:ID1=74758210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61__FDSAUDITLINK__" localSheetId="1" hidden="1">{"fdsup://IBCentral/FAT Viewer?action=UPDATE&amp;creator=factset&amp;DOC_NAME=fat:reuters_semi_source_window.fat&amp;display_string=Audit&amp;DYN_ARGS=TRUE&amp;VAR:ID1=CERN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ource_window.fat&amp;display_string=Audit&amp;DYN_ARGS=TRUE&amp;VAR:ID1=CERN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localSheetId="1" hidden="1">{"fdsup://IBCentral/FAT Viewer?action=UPDATE&amp;creator=factset&amp;DOC_NAME=fat:reuters_semi_source_window.fat&amp;display_string=Audit&amp;DYN_ARGS=TRUE&amp;VAR:ID1=ECLP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ource_window.fat&amp;display_string=Audit&amp;DYN_ARGS=TRUE&amp;VAR:ID1=ECLP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localSheetId="1" hidden="1">{"fdsup://IBCentral/FAT Viewer?action=UPDATE&amp;creator=factset&amp;DOC_NAME=fat:reuters_qtrly_source_window.fat&amp;display_string=Audit&amp;DYN_ARGS=TRUE&amp;VAR:ID1=40425J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qtrly_source_window.fat&amp;display_string=Audit&amp;DYN_ARGS=TRUE&amp;VAR:ID1=40425J10&amp;VAR:RCODE=FDSPFDSTKTOTAL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64__FDSAUDITLINK__" localSheetId="1" hidden="1">{"fdsup://IBCentral/FAT Viewer?action=UPDATE&amp;creator=factset&amp;DOC_NAME=fat:reuters_qtrly_source_window.fat&amp;display_string=Audit&amp;DYN_ARGS=TRUE&amp;VAR:ID1=01988P10&amp;VAR:RCODE=FDSPFDSTKTOTAL&amp;VAR:SDATE=20090899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qtrly_source_window.fat&amp;display_string=Audit&amp;DYN_ARGS=TRUE&amp;VAR:ID1=01988P10&amp;VAR:RCODE=FDSPFDSTKTOTAL&amp;VAR:SDATE=20090899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65__FDSAUDITLINK__" localSheetId="1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localSheetId="1" hidden="1">{"fdsup://IBCentral/FAT Viewer?action=UPDATE&amp;creator=factset&amp;DOC_NAME=fat:reuters_semi_source_window.fat&amp;display_string=Audit&amp;DYN_ARGS=TRUE&amp;VAR:ID1=EXL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ource_window.fat&amp;display_string=Audit&amp;DYN_ARGS=TRUE&amp;VAR:ID1=EXL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localSheetId="1" hidden="1">{"fdsup://IBCentral/FAT Viewer?action=UPDATE&amp;creator=factset&amp;DOC_NAME=fat:reuters_semi_source_window.fat&amp;display_string=Audit&amp;DYN_ARGS=TRUE&amp;VAR:ID1=G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ource_window.fat&amp;display_string=Audit&amp;DYN_ARGS=TRUE&amp;VAR:ID1=G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668__FDSAUDITLINK__" localSheetId="1" hidden="1">{"fdsup://IBCentral/FAT Viewer?action=UPDATE&amp;creator=factset&amp;DOC_NAME=fat:reuters_semi_source_window.fat&amp;display_string=Audit&amp;DYN_ARGS=TRUE&amp;VAR:ID1=WNS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ource_window.fat&amp;display_string=Audit&amp;DYN_ARGS=TRUE&amp;VAR:ID1=WNS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669__FDSAUDITLINK__" localSheetId="1" hidden="1">{"fdsup://IBCentral/FAT Viewer?action=UPDATE&amp;creator=factset&amp;DOC_NAME=fat:reuters_qtrly_shs_src_window.fat&amp;display_string=Audit&amp;DYN_ARGS=TRUE&amp;VAR:ID1=15678210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qtrly_shs_src_window.fat&amp;display_string=Audit&amp;DYN_ARGS=TRUE&amp;VAR:ID1=15678210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7__FDSAUDITLINK__" localSheetId="1" hidden="1">{"fdsup://IBCentral/FAT Viewer?action=UPDATE&amp;creator=factset&amp;DOC_NAME=fat:reuters_qtrly_source_window.fat&amp;display_string=Audit&amp;DYN_ARGS=TRUE&amp;VAR:ID1=44490310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qtrly_source_window.fat&amp;display_string=Audit&amp;DYN_ARGS=TRUE&amp;VAR:ID1=44490310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0__FDSAUDITLINK__" localSheetId="1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1__FDSAUDITLINK__" localSheetId="1" hidden="1">{"fdsup://IBCentral/FAT Viewer?action=UPDATE&amp;creator=factset&amp;DOC_NAME=fat:reuters_qtrly_source_window.fat&amp;display_string=Audit&amp;DYN_ARGS=TRUE&amp;VAR:ID1=27885610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qtrly_source_window.fat&amp;display_string=Audit&amp;DYN_ARGS=TRUE&amp;VAR:ID1=27885610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2__FDSAUDITLINK__" localSheetId="1" hidden="1">{"fdsup://IBCentral/FAT Viewer?action=UPDATE&amp;creator=factset&amp;DOC_NAME=fat:reuters_qtrly_source_window.fat&amp;display_string=Audit&amp;DYN_ARGS=TRUE&amp;VAR:ID1=40425J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qtrly_source_window.fat&amp;display_string=Audit&amp;DYN_ARGS=TRUE&amp;VAR:ID1=40425J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3__FDSAUDITLINK__" localSheetId="1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ource_window.fat&amp;display_string=Audit&amp;DYN_ARGS=TRUE&amp;VAR:ID1=QSII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localSheetId="1" hidden="1">{"fdsup://IBCentral/FAT Viewer?action=UPDATE&amp;creator=factset&amp;DOC_NAME=fat:reuters_semi_source_window.fat&amp;display_string=Audit&amp;DYN_ARGS=TRUE&amp;VAR:ID1=EXL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ource_window.fat&amp;display_string=Audit&amp;DYN_ARGS=TRUE&amp;VAR:ID1=EXLS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localSheetId="1" hidden="1">{"fdsup://IBCentral/FAT Viewer?action=UPDATE&amp;creator=factset&amp;DOC_NAME=fat:reuters_semi_source_window.fat&amp;display_string=Audit&amp;DYN_ARGS=TRUE&amp;VAR:ID1=G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ource_window.fat&amp;display_string=Audit&amp;DYN_ARGS=TRUE&amp;VAR:ID1=G&amp;VAR:RCODE=FDSPFDSTKTOTAL&amp;VAR:SDATE=0&amp;VAR:FREQ=FSA&amp;VAR:RELITEM=RP&amp;VAR:CURRENCY=&amp;VAR:CURRSOURCE=EXSHARE&amp;VAR:N","ATFREQ=FSA&amp;VAR:RFIELD=FINALIZED&amp;VAR:DB_TYPE=&amp;VAR:UNITS=M&amp;window=popup&amp;width=450&amp;height=300&amp;START_MAXIMIZED=FALSE"}</definedName>
    <definedName name="_676__FDSAUDITLINK__" localSheetId="1" hidden="1">{"fdsup://IBCentral/FAT Viewer?action=UPDATE&amp;creator=factset&amp;DOC_NAME=fat:reuters_semi_source_window.fat&amp;display_string=Audit&amp;DYN_ARGS=TRUE&amp;VAR:ID1=WNS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ource_window.fat&amp;display_string=Audit&amp;DYN_ARGS=TRUE&amp;VAR:ID1=WNS&amp;VAR:RCODE=FDSPFDSTKTOTAL&amp;VAR:SDATE=0&amp;VAR:FREQ=FSA&amp;VAR:RELITEM=RP&amp;VAR:CURRENCY=&amp;VAR:CURRSOURCE=EXSHARE&amp;VAR",":NATFREQ=FSA&amp;VAR:RFIELD=FINALIZED&amp;VAR:DB_TYPE=&amp;VAR:UNITS=M&amp;window=popup&amp;width=450&amp;height=300&amp;START_MAXIMIZED=FALSE"}</definedName>
    <definedName name="_677__FDSAUDITLINK__" localSheetId="1" hidden="1">{"fdsup://IBCentral/FAT Viewer?action=UPDATE&amp;creator=factset&amp;DOC_NAME=fat:reuters_qtrly_shs_src_window.fat&amp;display_string=Audit&amp;DYN_ARGS=TRUE&amp;VAR:ID1=15678210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qtrly_shs_src_window.fat&amp;display_string=Audit&amp;DYN_ARGS=TRUE&amp;VAR:ID1=15678210&amp;VAR:RCODE=FDSSHSOUTDEPS&amp;VAR:SDATE=20090999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678__FDSAUDITLINK__" localSheetId="1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qtrly_source_window.fat&amp;display_string=Audit&amp;DYN_ARGS=TRUE&amp;VAR:ID1=15678210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9__FDSAUDITLINK__" localSheetId="1" hidden="1">{"fdsup://IBCentral/FAT Viewer?action=UPDATE&amp;creator=factset&amp;DOC_NAME=fat:reuters_qtrly_source_window.fat&amp;display_string=Audit&amp;DYN_ARGS=TRUE&amp;VAR:ID1=27885610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qtrly_source_window.fat&amp;display_string=Audit&amp;DYN_ARGS=TRUE&amp;VAR:ID1=27885610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__FDSAUDITLINK__" localSheetId="1" hidden="1">{"fdsup://IBCentral/FAT Viewer?action=UPDATE&amp;creator=factset&amp;DOC_NAME=fat:reuters_qtrly_source_window.fat&amp;display_string=Audit&amp;DYN_ARGS=TRUE&amp;VAR:ID1=24823Q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qtrly_source_window.fat&amp;display_string=Audit&amp;DYN_ARGS=TRUE&amp;VAR:ID1=24823Q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0__FDSAUDITLINK__" localSheetId="1" hidden="1">{"fdsup://IBCentral/FAT Viewer?action=UPDATE&amp;creator=factset&amp;DOC_NAME=fat:reuters_qtrly_source_window.fat&amp;display_string=Audit&amp;DYN_ARGS=TRUE&amp;VAR:ID1=40425J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qtrly_source_window.fat&amp;display_string=Audit&amp;DYN_ARGS=TRUE&amp;VAR:ID1=40425J10&amp;VAR:RCODE=STL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1__FDSAUDITLINK__" localSheetId="1" hidden="1">{"fdsup://IBCentral/FAT Viewer?action=UPDATE&amp;creator=factset&amp;DOC_NAME=fat:reuters_qtrly_source_window.fat&amp;display_string=Audit&amp;DYN_ARGS=TRUE&amp;VAR:ID1=92932M10&amp;VAR:RCODE=STL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qtrly_source_window.fat&amp;display_string=Audit&amp;DYN_ARGS=TRUE&amp;VAR:ID1=92932M10&amp;VAR:RCODE=STLD&amp;VAR:SDATE=20090699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2__FDSAUDITLINK__" localSheetId="1" hidden="1">{"fdsup://IBCentral/FAT Viewer?action=UPDATE&amp;creator=factset&amp;DOC_NAME=fat:reuters_qtrly_source_window.fat&amp;display_string=Audit&amp;DYN_ARGS=TRUE&amp;VAR:ID1=00762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qtrly_source_window.fat&amp;display_string=Audit&amp;DYN_ARGS=TRUE&amp;VAR:ID1=00762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3__FDSAUDITLINK__" localSheetId="1" hidden="1">{"fdsup://IBCentral/FAT Viewer?action=UPDATE&amp;creator=factset&amp;DOC_NAME=fat:reuters_qtrly_source_window.fat&amp;display_string=Audit&amp;DYN_ARGS=TRUE&amp;VAR:ID1=15678210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qtrly_source_window.fat&amp;display_string=Audit&amp;DYN_ARGS=TRUE&amp;VAR:ID1=15678210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4__FDSAUDITLINK__" localSheetId="1" hidden="1">{"fdsup://IBCentral/FAT Viewer?action=UPDATE&amp;creator=factset&amp;DOC_NAME=fat:reuters_qtrly_source_window.fat&amp;display_string=Audit&amp;DYN_ARGS=TRUE&amp;VAR:ID1=40425J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qtrly_source_window.fat&amp;display_string=Audit&amp;DYN_ARGS=TRUE&amp;VAR:ID1=40425J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5__FDSAUDITLINK__" localSheetId="1" hidden="1">{"fdsup://IBCentral/FAT Viewer?action=UPDATE&amp;creator=factset&amp;DOC_NAME=fat:reuters_qtrly_source_window.fat&amp;display_string=Audit&amp;DYN_ARGS=TRUE&amp;VAR:ID1=04685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qtrly_source_window.fat&amp;display_string=Audit&amp;DYN_ARGS=TRUE&amp;VAR:ID1=04685W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6__FDSAUDITLINK__" localSheetId="1" hidden="1">{"fdsup://directions/FAT Viewer?action=UPDATE&amp;creator=factset&amp;DYN_ARGS=TRUE&amp;DOC_NAME=FAT:FQL_AUDITING_CLIENT_TEMPLATE.FAT&amp;display_string=Audit&amp;VAR:KEY=AVEHYXENYZ&amp;VAR:QUERY=UkdGX0VOVFJQUl9WQUxfREFJTFkoNC8xMi8yMDEwLCwsLCwsJ0RJTCcpL0lDX0VTVElNQVRFKEVCSVREQV9FT","lVNRVJBVElPTixNRUFOX0VOVU1FUkFUSU9OLE5UTV9UV0FfRU5VTUVSQVRJT04sLDQvMTIvMjAxMCk=&amp;WINDOW=FIRST_POPUP&amp;HEIGHT=450&amp;WIDTH=450&amp;START_MAXIMIZED=FALSE&amp;VAR:CALENDAR=US&amp;VAR:SYMBOL=NUVA&amp;VAR:INDEX=0"}</definedName>
    <definedName name="_686__FDSAUDITLINK__" hidden="1">{"fdsup://directions/FAT Viewer?action=UPDATE&amp;creator=factset&amp;DYN_ARGS=TRUE&amp;DOC_NAME=FAT:FQL_AUDITING_CLIENT_TEMPLATE.FAT&amp;display_string=Audit&amp;VAR:KEY=AVEHYXENYZ&amp;VAR:QUERY=UkdGX0VOVFJQUl9WQUxfREFJTFkoNC8xMi8yMDEwLCwsLCwsJ0RJTCcpL0lDX0VTVElNQVRFKEVCSVREQV9FT","lVNRVJBVElPTixNRUFOX0VOVU1FUkFUSU9OLE5UTV9UV0FfRU5VTUVSQVRJT04sLDQvMTIvMjAxMCk=&amp;WINDOW=FIRST_POPUP&amp;HEIGHT=450&amp;WIDTH=450&amp;START_MAXIMIZED=FALSE&amp;VAR:CALENDAR=US&amp;VAR:SYMBOL=NUVA&amp;VAR:INDEX=0"}</definedName>
    <definedName name="_687__FDSAUDITLINK__" localSheetId="1" hidden="1">{"fdsup://IBCentral/FAT Viewer?action=UPDATE&amp;creator=factset&amp;DOC_NAME=fat:reuters_qtrly_source_window.fat&amp;display_string=Audit&amp;DYN_ARGS=TRUE&amp;VAR:ID1=74758210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qtrly_source_window.fat&amp;display_string=Audit&amp;DYN_ARGS=TRUE&amp;VAR:ID1=74758210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8__FDSAUDITLINK__" localSheetId="1" hidden="1">{"fdsup://IBCentral/FAT Viewer?action=UPDATE&amp;creator=factset&amp;DOC_NAME=fat:reuters_qtrly_source_window.fat&amp;display_string=Audit&amp;DYN_ARGS=TRUE&amp;VAR:ID1=15678210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qtrly_source_window.fat&amp;display_string=Audit&amp;DYN_ARGS=TRUE&amp;VAR:ID1=15678210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9__FDSAUDITLINK__" localSheetId="1" hidden="1">{"fdsup://IBCentral/FAT Viewer?action=UPDATE&amp;creator=factset&amp;DOC_NAME=fat:reuters_qtrly_source_window.fat&amp;display_string=Audit&amp;DYN_ARGS=TRUE&amp;VAR:ID1=01988P10&amp;VAR:RCODE=LTTD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qtrly_source_window.fat&amp;display_string=Audit&amp;DYN_ARGS=TRUE&amp;VAR:ID1=01988P10&amp;VAR:RCODE=LTTD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__FDSAUDITLINK__" localSheetId="1" hidden="1">{"fdsup://IBCentral/FAT Viewer?action=UPDATE&amp;creator=factset&amp;DOC_NAME=fat:reuters_qtrly_source_window.fat&amp;display_string=Audit&amp;DYN_ARGS=TRUE&amp;VAR:ID1=24823Q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__FDSAUDITLINK__" hidden="1">{"fdsup://IBCentral/FAT Viewer?action=UPDATE&amp;creator=factset&amp;DOC_NAME=fat:reuters_qtrly_source_window.fat&amp;display_string=Audit&amp;DYN_ARGS=TRUE&amp;VAR:ID1=24823Q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0__FDSAUDITLINK__" localSheetId="1" hidden="1">{"fdsup://IBCentral/FAT Viewer?action=UPDATE&amp;creator=factset&amp;DOC_NAME=fat:reuters_qtrly_source_window.fat&amp;display_string=Audit&amp;DYN_ARGS=TRUE&amp;VAR:ID1=01988P10&amp;VAR:RCODE=DSTT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0__FDSAUDITLINK__" hidden="1">{"fdsup://IBCentral/FAT Viewer?action=UPDATE&amp;creator=factset&amp;DOC_NAME=fat:reuters_qtrly_source_window.fat&amp;display_string=Audit&amp;DYN_ARGS=TRUE&amp;VAR:ID1=01988P10&amp;VAR:RCODE=DSTT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1__FDSAUDITLINK__" localSheetId="1" hidden="1">{"fdsup://IBCentral/FAT Viewer?action=UPDATE&amp;creator=factset&amp;DOC_NAME=fat:reuters_qtrly_source_window.fat&amp;display_string=Audit&amp;DYN_ARGS=TRUE&amp;VAR:ID1=01988P10&amp;VAR:RCODE=ACAE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qtrly_source_window.fat&amp;display_string=Audit&amp;DYN_ARGS=TRUE&amp;VAR:ID1=01988P10&amp;VAR:RCODE=ACAE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2__FDSAUDITLINK__" localSheetId="1" hidden="1">{"fdsup://IBCentral/FAT Viewer?action=UPDATE&amp;creator=factset&amp;DOC_NAME=fat:reuters_qtrly_source_window.fat&amp;display_string=Audit&amp;DYN_ARGS=TRUE&amp;VAR:ID1=34583810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qtrly_source_window.fat&amp;display_string=Audit&amp;DYN_ARGS=TRUE&amp;VAR:ID1=34583810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3__FDSAUDITLINK__" localSheetId="1" hidden="1">{"fdsup://IBCentral/FAT Viewer?action=UPDATE&amp;creator=factset&amp;DOC_NAME=fat:reuters_qtrly_source_window.fat&amp;display_string=Audit&amp;DYN_ARGS=TRUE&amp;VAR:ID1=34583810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qtrly_source_window.fat&amp;display_string=Audit&amp;DYN_ARGS=TRUE&amp;VAR:ID1=34583810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4__FDSAUDITLINK__" localSheetId="1" hidden="1">{"fdsup://IBCentral/FAT Viewer?action=UPDATE&amp;creator=factset&amp;DOC_NAME=fat:reuters_qtrly_source_window.fat&amp;display_string=Audit&amp;DYN_ARGS=TRUE&amp;VAR:ID1=34583810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qtrly_source_window.fat&amp;display_string=Audit&amp;DYN_ARGS=TRUE&amp;VAR:ID1=34583810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5__FDSAUDITLINK__" localSheetId="1" hidden="1">{"fdsup://IBCentral/FAT Viewer?action=UPDATE&amp;creator=factset&amp;DOC_NAME=fat:reuters_qtrly_source_window.fat&amp;display_string=Audit&amp;DYN_ARGS=TRUE&amp;VAR:ID1=34583810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qtrly_source_window.fat&amp;display_string=Audit&amp;DYN_ARGS=TRUE&amp;VAR:ID1=34583810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6__FDSAUDITLINK__" localSheetId="1" hidden="1">{"fdsup://IBCentral/FAT Viewer?action=UPDATE&amp;creator=factset&amp;DOC_NAME=fat:reuters_qtrly_source_window.fat&amp;display_string=Audit&amp;DYN_ARGS=TRUE&amp;VAR:ID1=34583810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qtrly_source_window.fat&amp;display_string=Audit&amp;DYN_ARGS=TRUE&amp;VAR:ID1=34583810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7__FDSAUDITLINK__" localSheetId="1" hidden="1">{"fdsup://IBCentral/FAT Viewer?action=UPDATE&amp;creator=factset&amp;DOC_NAME=fat:reuters_qtrly_source_window.fat&amp;display_string=Audit&amp;DYN_ARGS=TRUE&amp;VAR:ID1=98235T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qtrly_source_window.fat&amp;display_string=Audit&amp;DYN_ARGS=TRUE&amp;VAR:ID1=98235T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8__FDSAUDITLINK__" localSheetId="1" hidden="1">{"fdsup://IBCentral/FAT Viewer?action=UPDATE&amp;creator=factset&amp;DOC_NAME=fat:reuters_qtrly_source_window.fat&amp;display_string=Audit&amp;DYN_ARGS=TRUE&amp;VAR:ID1=98235T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qtrly_source_window.fat&amp;display_string=Audit&amp;DYN_ARGS=TRUE&amp;VAR:ID1=98235T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9__FDSAUDITLINK__" localSheetId="1" hidden="1">{"fdsup://IBCentral/FAT Viewer?action=UPDATE&amp;creator=factset&amp;DOC_NAME=fat:reuters_qtrly_source_window.fat&amp;display_string=Audit&amp;DYN_ARGS=TRUE&amp;VAR:ID1=98235T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qtrly_source_window.fat&amp;display_string=Audit&amp;DYN_ARGS=TRUE&amp;VAR:ID1=98235T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__FDSAUDITLINK__" localSheetId="1" hidden="1">{"fdsup://IBCentral/FAT Viewer?action=UPDATE&amp;creator=factset&amp;DOC_NAME=fat:reuters_semi_source_window.fat&amp;display_string=Audit&amp;DYN_ARGS=TRUE&amp;VAR:ID1=AMAG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7__FDSAUDITLINK__" hidden="1">{"fdsup://IBCentral/FAT Viewer?action=UPDATE&amp;creator=factset&amp;DOC_NAME=fat:reuters_semi_source_window.fat&amp;display_string=Audit&amp;DYN_ARGS=TRUE&amp;VAR:ID1=AMAG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70__FDSAUDITLINK__" localSheetId="1" hidden="1">{"fdsup://IBCentral/FAT Viewer?action=UPDATE&amp;creator=factset&amp;DOC_NAME=fat:reuters_qtrly_source_window.fat&amp;display_string=Audit&amp;DYN_ARGS=TRUE&amp;VAR:ID1=24823Q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__FDSAUDITLINK__" hidden="1">{"fdsup://IBCentral/FAT Viewer?action=UPDATE&amp;creator=factset&amp;DOC_NAME=fat:reuters_qtrly_source_window.fat&amp;display_string=Audit&amp;DYN_ARGS=TRUE&amp;VAR:ID1=24823Q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0__FDSAUDITLINK__" localSheetId="1" hidden="1">{"fdsup://IBCentral/FAT Viewer?action=UPDATE&amp;creator=factset&amp;DOC_NAME=fat:reuters_qtrly_source_window.fat&amp;display_string=Audit&amp;DYN_ARGS=TRUE&amp;VAR:ID1=98235T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0__FDSAUDITLINK__" hidden="1">{"fdsup://IBCentral/FAT Viewer?action=UPDATE&amp;creator=factset&amp;DOC_NAME=fat:reuters_qtrly_source_window.fat&amp;display_string=Audit&amp;DYN_ARGS=TRUE&amp;VAR:ID1=98235T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1__FDSAUDITLINK__" localSheetId="1" hidden="1">{"fdsup://IBCentral/FAT Viewer?action=UPDATE&amp;creator=factset&amp;DOC_NAME=fat:reuters_qtrly_source_window.fat&amp;display_string=Audit&amp;DYN_ARGS=TRUE&amp;VAR:ID1=98235T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qtrly_source_window.fat&amp;display_string=Audit&amp;DYN_ARGS=TRUE&amp;VAR:ID1=98235T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2__FDSAUDITLINK__" localSheetId="1" hidden="1">{"fdsup://IBCentral/FAT Viewer?action=UPDATE&amp;creator=factset&amp;DOC_NAME=fat:reuters_qtrly_source_window.fat&amp;display_string=Audit&amp;DYN_ARGS=TRUE&amp;VAR:ID1=92220P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qtrly_source_window.fat&amp;display_string=Audit&amp;DYN_ARGS=TRUE&amp;VAR:ID1=92220P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3__FDSAUDITLINK__" localSheetId="1" hidden="1">{"fdsup://IBCentral/FAT Viewer?action=UPDATE&amp;creator=factset&amp;DOC_NAME=fat:reuters_qtrly_source_window.fat&amp;display_string=Audit&amp;DYN_ARGS=TRUE&amp;VAR:ID1=92220P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qtrly_source_window.fat&amp;display_string=Audit&amp;DYN_ARGS=TRUE&amp;VAR:ID1=92220P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4__FDSAUDITLINK__" localSheetId="1" hidden="1">{"fdsup://IBCentral/FAT Viewer?action=UPDATE&amp;creator=factset&amp;DOC_NAME=fat:reuters_qtrly_source_window.fat&amp;display_string=Audit&amp;DYN_ARGS=TRUE&amp;VAR:ID1=92220P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qtrly_source_window.fat&amp;display_string=Audit&amp;DYN_ARGS=TRUE&amp;VAR:ID1=92220P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5__FDSAUDITLINK__" localSheetId="1" hidden="1">{"fdsup://IBCentral/FAT Viewer?action=UPDATE&amp;creator=factset&amp;DOC_NAME=fat:reuters_qtrly_source_window.fat&amp;display_string=Audit&amp;DYN_ARGS=TRUE&amp;VAR:ID1=92220P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qtrly_source_window.fat&amp;display_string=Audit&amp;DYN_ARGS=TRUE&amp;VAR:ID1=92220P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6__FDSAUDITLINK__" localSheetId="1" hidden="1">{"fdsup://IBCentral/FAT Viewer?action=UPDATE&amp;creator=factset&amp;DOC_NAME=fat:reuters_qtrly_source_window.fat&amp;display_string=Audit&amp;DYN_ARGS=TRUE&amp;VAR:ID1=92220P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qtrly_source_window.fat&amp;display_string=Audit&amp;DYN_ARGS=TRUE&amp;VAR:ID1=92220P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7__FDSAUDITLINK__" localSheetId="1" hidden="1">{"fdsup://IBCentral/FAT Viewer?action=UPDATE&amp;creator=factset&amp;DOC_NAME=fat:reuters_qtrly_source_window.fat&amp;display_string=Audit&amp;DYN_ARGS=TRUE&amp;VAR:ID1=83568G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qtrly_source_window.fat&amp;display_string=Audit&amp;DYN_ARGS=TRUE&amp;VAR:ID1=83568G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8__FDSAUDITLINK__" localSheetId="1" hidden="1">{"fdsup://IBCentral/FAT Viewer?action=UPDATE&amp;creator=factset&amp;DOC_NAME=fat:reuters_qtrly_source_window.fat&amp;display_string=Audit&amp;DYN_ARGS=TRUE&amp;VAR:ID1=83568G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qtrly_source_window.fat&amp;display_string=Audit&amp;DYN_ARGS=TRUE&amp;VAR:ID1=83568G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9__FDSAUDITLINK__" localSheetId="1" hidden="1">{"fdsup://IBCentral/FAT Viewer?action=UPDATE&amp;creator=factset&amp;DOC_NAME=fat:reuters_qtrly_source_window.fat&amp;display_string=Audit&amp;DYN_ARGS=TRUE&amp;VAR:ID1=83568G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qtrly_source_window.fat&amp;display_string=Audit&amp;DYN_ARGS=TRUE&amp;VAR:ID1=83568G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__FDSAUDITLINK__" localSheetId="1" hidden="1">{"fdsup://IBCentral/FAT Viewer?action=UPDATE&amp;creator=factset&amp;DOC_NAME=fat:reuters_qtrly_source_window.fat&amp;display_string=Audit&amp;DYN_ARGS=TRUE&amp;VAR:ID1=24823Q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qtrly_source_window.fat&amp;display_string=Audit&amp;DYN_ARGS=TRUE&amp;VAR:ID1=24823Q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0__FDSAUDITLINK__" localSheetId="1" hidden="1">{"fdsup://IBCentral/FAT Viewer?action=UPDATE&amp;creator=factset&amp;DOC_NAME=fat:reuters_qtrly_source_window.fat&amp;display_string=Audit&amp;DYN_ARGS=TRUE&amp;VAR:ID1=83568G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0__FDSAUDITLINK__" hidden="1">{"fdsup://IBCentral/FAT Viewer?action=UPDATE&amp;creator=factset&amp;DOC_NAME=fat:reuters_qtrly_source_window.fat&amp;display_string=Audit&amp;DYN_ARGS=TRUE&amp;VAR:ID1=83568G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1__FDSAUDITLINK__" localSheetId="1" hidden="1">{"fdsup://IBCentral/FAT Viewer?action=UPDATE&amp;creator=factset&amp;DOC_NAME=fat:reuters_qtrly_source_window.fat&amp;display_string=Audit&amp;DYN_ARGS=TRUE&amp;VAR:ID1=83568G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qtrly_source_window.fat&amp;display_string=Audit&amp;DYN_ARGS=TRUE&amp;VAR:ID1=83568G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2__FDSAUDITLINK__" localSheetId="1" hidden="1">{"fdsup://IBCentral/FAT Viewer?action=UPDATE&amp;creator=factset&amp;DOC_NAME=fat:reuters_qtrly_source_window.fat&amp;display_string=Audit&amp;DYN_ARGS=TRUE&amp;VAR:ID1=02744M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qtrly_source_window.fat&amp;display_string=Audit&amp;DYN_ARGS=TRUE&amp;VAR:ID1=02744M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3__FDSAUDITLINK__" localSheetId="1" hidden="1">{"fdsup://IBCentral/FAT Viewer?action=UPDATE&amp;creator=factset&amp;DOC_NAME=fat:reuters_qtrly_source_window.fat&amp;display_string=Audit&amp;DYN_ARGS=TRUE&amp;VAR:ID1=02744M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qtrly_source_window.fat&amp;display_string=Audit&amp;DYN_ARGS=TRUE&amp;VAR:ID1=02744M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4__FDSAUDITLINK__" localSheetId="1" hidden="1">{"fdsup://IBCentral/FAT Viewer?action=UPDATE&amp;creator=factset&amp;DOC_NAME=fat:reuters_qtrly_source_window.fat&amp;display_string=Audit&amp;DYN_ARGS=TRUE&amp;VAR:ID1=02744M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qtrly_source_window.fat&amp;display_string=Audit&amp;DYN_ARGS=TRUE&amp;VAR:ID1=02744M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5__FDSAUDITLINK__" localSheetId="1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6__FDSAUDITLINK__" localSheetId="1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7__FDSAUDITLINK__" localSheetId="1" hidden="1">{"fdsup://IBCentral/FAT Viewer?action=UPDATE&amp;creator=factset&amp;DOC_NAME=fat:reuters_qtrly_source_window.fat&amp;display_string=Audit&amp;DYN_ARGS=TRUE&amp;VAR:ID1=74758210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qtrly_source_window.fat&amp;display_string=Audit&amp;DYN_ARGS=TRUE&amp;VAR:ID1=74758210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8__FDSAUDITLINK__" localSheetId="1" hidden="1">{"fdsup://IBCentral/FAT Viewer?action=UPDATE&amp;creator=factset&amp;DOC_NAME=fat:reuters_qtrly_source_window.fat&amp;display_string=Audit&amp;DYN_ARGS=TRUE&amp;VAR:ID1=74758210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qtrly_source_window.fat&amp;display_string=Audit&amp;DYN_ARGS=TRUE&amp;VAR:ID1=74758210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9__FDSAUDITLINK__" localSheetId="1" hidden="1">{"fdsup://IBCentral/FAT Viewer?action=UPDATE&amp;creator=factset&amp;DOC_NAME=fat:reuters_qtrly_source_window.fat&amp;display_string=Audit&amp;DYN_ARGS=TRUE&amp;VAR:ID1=74758210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qtrly_source_window.fat&amp;display_string=Audit&amp;DYN_ARGS=TRUE&amp;VAR:ID1=74758210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__FDSAUDITLINK__" localSheetId="1" hidden="1">{"fdsup://directions/FAT Viewer?action=UPDATE&amp;creator=factset&amp;DYN_ARGS=TRUE&amp;DOC_NAME=FAT:FQL_AUDITING_CLIENT_TEMPLATE.FAT&amp;display_string=Audit&amp;VAR:KEY=GDOXIFSXOP&amp;VAR:QUERY=UkdGX0VOVFJQUl9WQUxfREFJTFkoOS8xNy8yMDEwLCwsLCwsJ0RJTCcpL0lDX0VTVElNQVRFKEVCSVREQV9FT","lVNRVJBVElPTixNRUFOX0VOVU1FUkFUSU9OLE5UTV9UV0FfRU5VTUVSQVRJT04sLDkvMTcvMjAxMCk=&amp;WINDOW=FIRST_POPUP&amp;HEIGHT=450&amp;WIDTH=450&amp;START_MAXIMIZED=FALSE&amp;VAR:CALENDAR=US&amp;VAR:SYMBOL=NUVA&amp;VAR:INDEX=0"}</definedName>
    <definedName name="_72__FDSAUDITLINK__" hidden="1">{"fdsup://directions/FAT Viewer?action=UPDATE&amp;creator=factset&amp;DYN_ARGS=TRUE&amp;DOC_NAME=FAT:FQL_AUDITING_CLIENT_TEMPLATE.FAT&amp;display_string=Audit&amp;VAR:KEY=GDOXIFSXOP&amp;VAR:QUERY=UkdGX0VOVFJQUl9WQUxfREFJTFkoOS8xNy8yMDEwLCwsLCwsJ0RJTCcpL0lDX0VTVElNQVRFKEVCSVREQV9FT","lVNRVJBVElPTixNRUFOX0VOVU1FUkFUSU9OLE5UTV9UV0FfRU5VTUVSQVRJT04sLDkvMTcvMjAxMCk=&amp;WINDOW=FIRST_POPUP&amp;HEIGHT=450&amp;WIDTH=450&amp;START_MAXIMIZED=FALSE&amp;VAR:CALENDAR=US&amp;VAR:SYMBOL=NUVA&amp;VAR:INDEX=0"}</definedName>
    <definedName name="_720__FDSAUDITLINK__" localSheetId="1" hidden="1">{"fdsup://IBCentral/FAT Viewer?action=UPDATE&amp;creator=factset&amp;DOC_NAME=fat:reuters_qtrly_source_window.fat&amp;display_string=Audit&amp;DYN_ARGS=TRUE&amp;VAR:ID1=74758210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0__FDSAUDITLINK__" hidden="1">{"fdsup://IBCentral/FAT Viewer?action=UPDATE&amp;creator=factset&amp;DOC_NAME=fat:reuters_qtrly_source_window.fat&amp;display_string=Audit&amp;DYN_ARGS=TRUE&amp;VAR:ID1=74758210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1__FDSAUDITLINK__" localSheetId="1" hidden="1">{"fdsup://IBCentral/FAT Viewer?action=UPDATE&amp;creator=factset&amp;DOC_NAME=fat:reuters_qtrly_source_window.fat&amp;display_string=Audit&amp;DYN_ARGS=TRUE&amp;VAR:ID1=74758210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qtrly_source_window.fat&amp;display_string=Audit&amp;DYN_ARGS=TRUE&amp;VAR:ID1=74758210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2__FDSAUDITLINK__" localSheetId="1" hidden="1">{"fdsup://IBCentral/FAT Viewer?action=UPDATE&amp;creator=factset&amp;DOC_NAME=fat:reuters_qtrly_source_window.fat&amp;display_string=Audit&amp;DYN_ARGS=TRUE&amp;VAR:ID1=27885610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qtrly_source_window.fat&amp;display_string=Audit&amp;DYN_ARGS=TRUE&amp;VAR:ID1=27885610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3__FDSAUDITLINK__" localSheetId="1" hidden="1">{"fdsup://IBCentral/FAT Viewer?action=UPDATE&amp;creator=factset&amp;DOC_NAME=fat:reuters_qtrly_source_window.fat&amp;display_string=Audit&amp;DYN_ARGS=TRUE&amp;VAR:ID1=27885610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qtrly_source_window.fat&amp;display_string=Audit&amp;DYN_ARGS=TRUE&amp;VAR:ID1=27885610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4__FDSAUDITLINK__" localSheetId="1" hidden="1">{"fdsup://IBCentral/FAT Viewer?action=UPDATE&amp;creator=factset&amp;DOC_NAME=fat:reuters_qtrly_source_window.fat&amp;display_string=Audit&amp;DYN_ARGS=TRUE&amp;VAR:ID1=27885610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qtrly_source_window.fat&amp;display_string=Audit&amp;DYN_ARGS=TRUE&amp;VAR:ID1=27885610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5__FDSAUDITLINK__" localSheetId="1" hidden="1">{"fdsup://IBCentral/FAT Viewer?action=UPDATE&amp;creator=factset&amp;DOC_NAME=fat:reuters_qtrly_source_window.fat&amp;display_string=Audit&amp;DYN_ARGS=TRUE&amp;VAR:ID1=27885610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qtrly_source_window.fat&amp;display_string=Audit&amp;DYN_ARGS=TRUE&amp;VAR:ID1=27885610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6__FDSAUDITLINK__" localSheetId="1" hidden="1">{"fdsup://IBCentral/FAT Viewer?action=UPDATE&amp;creator=factset&amp;DOC_NAME=fat:reuters_qtrly_source_window.fat&amp;display_string=Audit&amp;DYN_ARGS=TRUE&amp;VAR:ID1=27885610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qtrly_source_window.fat&amp;display_string=Audit&amp;DYN_ARGS=TRUE&amp;VAR:ID1=27885610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7__FDSAUDITLINK__" localSheetId="1" hidden="1">{"fdsup://IBCentral/FAT Viewer?action=UPDATE&amp;creator=factset&amp;DOC_NAME=fat:reuters_qtrly_source_window.fat&amp;display_string=Audit&amp;DYN_ARGS=TRUE&amp;VAR:ID1=27885610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qtrly_source_window.fat&amp;display_string=Audit&amp;DYN_ARGS=TRUE&amp;VAR:ID1=27885610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8__FDSAUDITLINK__" localSheetId="1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qtrly_source_window.fat&amp;display_string=Audit&amp;DYN_ARGS=TRUE&amp;VAR:ID1=15678210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9__FDSAUDITLINK__" localSheetId="1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__FDSAUDITLINK__" localSheetId="1" hidden="1">{"fdsup://directions/FAT Viewer?action=UPDATE&amp;creator=factset&amp;DYN_ARGS=TRUE&amp;DOC_NAME=FAT:FQL_AUDITING_CLIENT_TEMPLATE.FAT&amp;display_string=Audit&amp;VAR:KEY=IBSRKDOTKL&amp;VAR:QUERY=UkdGX0VOVFJQUl9WQUxfREFJTFkoOS8xNi8yMDEwLCwsLCwsJ0RJTCcpL0lDX0VTVElNQVRFKEVCSVREQV9FT","lVNRVJBVElPTixNRUFOX0VOVU1FUkFUSU9OLE5UTV9UV0FfRU5VTUVSQVRJT04sLDkvMTYvMjAxMCk=&amp;WINDOW=FIRST_POPUP&amp;HEIGHT=450&amp;WIDTH=450&amp;START_MAXIMIZED=FALSE&amp;VAR:CALENDAR=US&amp;VAR:SYMBOL=NUVA&amp;VAR:INDEX=0"}</definedName>
    <definedName name="_73__FDSAUDITLINK__" hidden="1">{"fdsup://directions/FAT Viewer?action=UPDATE&amp;creator=factset&amp;DYN_ARGS=TRUE&amp;DOC_NAME=FAT:FQL_AUDITING_CLIENT_TEMPLATE.FAT&amp;display_string=Audit&amp;VAR:KEY=IBSRKDOTKL&amp;VAR:QUERY=UkdGX0VOVFJQUl9WQUxfREFJTFkoOS8xNi8yMDEwLCwsLCwsJ0RJTCcpL0lDX0VTVElNQVRFKEVCSVREQV9FT","lVNRVJBVElPTixNRUFOX0VOVU1FUkFUSU9OLE5UTV9UV0FfRU5VTUVSQVRJT04sLDkvMTYvMjAxMCk=&amp;WINDOW=FIRST_POPUP&amp;HEIGHT=450&amp;WIDTH=450&amp;START_MAXIMIZED=FALSE&amp;VAR:CALENDAR=US&amp;VAR:SYMBOL=NUVA&amp;VAR:INDEX=0"}</definedName>
    <definedName name="_730__FDSAUDITLINK__" localSheetId="1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0__FDSAUDITLINK__" hidden="1">{"fdsup://IBCentral/FAT Viewer?action=UPDATE&amp;creator=factset&amp;DOC_NAME=fat:reuters_qtrly_source_window.fat&amp;display_string=Audit&amp;DYN_ARGS=TRUE&amp;VAR:ID1=04685W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1__FDSAUDITLINK__" localSheetId="1" hidden="1">{"fdsup://IBCentral/FAT Viewer?action=UPDATE&amp;creator=factset&amp;DOC_NAME=fat:reuters_qtrly_source_window.fat&amp;display_string=Audit&amp;DYN_ARGS=TRUE&amp;VAR:ID1=79466L30&amp;VAR:RCODE=LMIN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qtrly_source_window.fat&amp;display_string=Audit&amp;DYN_ARGS=TRUE&amp;VAR:ID1=79466L30&amp;VAR:RCODE=LMIN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2__FDSAUDITLINK__" localSheetId="1" hidden="1">{"fdsup://IBCentral/FAT Viewer?action=UPDATE&amp;creator=factset&amp;DOC_NAME=fat:reuters_qtrly_source_window.fat&amp;display_string=Audit&amp;DYN_ARGS=TRUE&amp;VAR:ID1=79466L30&amp;VAR:RCODE=ZCPS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qtrly_source_window.fat&amp;display_string=Audit&amp;DYN_ARGS=TRUE&amp;VAR:ID1=79466L30&amp;VAR:RCODE=ZCPS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3__FDSAUDITLINK__" localSheetId="1" hidden="1">{"fdsup://IBCentral/FAT Viewer?action=UPDATE&amp;creator=factset&amp;DOC_NAME=fat:reuters_qtrly_source_window.fat&amp;display_string=Audit&amp;DYN_ARGS=TRUE&amp;VAR:ID1=79466L30&amp;VAR:RCODE=LTTD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qtrly_source_window.fat&amp;display_string=Audit&amp;DYN_ARGS=TRUE&amp;VAR:ID1=79466L30&amp;VAR:RCODE=LTTD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4__FDSAUDITLINK__" localSheetId="1" hidden="1">{"fdsup://IBCentral/FAT Viewer?action=UPDATE&amp;creator=factset&amp;DOC_NAME=fat:reuters_qtrly_source_window.fat&amp;display_string=Audit&amp;DYN_ARGS=TRUE&amp;VAR:ID1=79466L30&amp;VAR:RCODE=DSTT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qtrly_source_window.fat&amp;display_string=Audit&amp;DYN_ARGS=TRUE&amp;VAR:ID1=79466L30&amp;VAR:RCODE=DSTT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5__FDSAUDITLINK__" localSheetId="1" hidden="1">{"fdsup://IBCentral/FAT Viewer?action=UPDATE&amp;creator=factset&amp;DOC_NAME=fat:reuters_qtrly_source_window.fat&amp;display_string=Audit&amp;DYN_ARGS=TRUE&amp;VAR:ID1=79466L30&amp;VAR:RCODE=ACAE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qtrly_source_window.fat&amp;display_string=Audit&amp;DYN_ARGS=TRUE&amp;VAR:ID1=79466L30&amp;VAR:RCODE=ACAE&amp;VAR:SDATE=20091099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6__FDSAUDITLINK__" localSheetId="1" hidden="1">{"fdsup://IBCentral/FAT Viewer?action=UPDATE&amp;creator=factset&amp;DOC_NAME=fat:reuters_qtrly_source_window.fat&amp;display_string=Audit&amp;DYN_ARGS=TRUE&amp;VAR:ID1=01988P10&amp;VAR:RCODE=LMIN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qtrly_source_window.fat&amp;display_string=Audit&amp;DYN_ARGS=TRUE&amp;VAR:ID1=01988P10&amp;VAR:RCODE=LMIN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7__FDSAUDITLINK__" localSheetId="1" hidden="1">{"fdsup://IBCentral/FAT Viewer?action=UPDATE&amp;creator=factset&amp;DOC_NAME=fat:reuters_qtrly_source_window.fat&amp;display_string=Audit&amp;DYN_ARGS=TRUE&amp;VAR:ID1=79466L30&amp;VAR:RCODE=ZCPS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qtrly_source_window.fat&amp;display_string=Audit&amp;DYN_ARGS=TRUE&amp;VAR:ID1=79466L30&amp;VAR:RCODE=ZCPS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8__FDSAUDITLINK__" localSheetId="1" hidden="1">{"fdsup://IBCentral/FAT Viewer?action=UPDATE&amp;creator=factset&amp;DOC_NAME=fat:reuters_qtrly_source_window.fat&amp;display_string=Audit&amp;DYN_ARGS=TRUE&amp;VAR:ID1=79466L30&amp;VAR:RCODE=LTTD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qtrly_source_window.fat&amp;display_string=Audit&amp;DYN_ARGS=TRUE&amp;VAR:ID1=79466L30&amp;VAR:RCODE=LTTD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9__FDSAUDITLINK__" localSheetId="1" hidden="1">{"fdsup://IBCentral/FAT Viewer?action=UPDATE&amp;creator=factset&amp;DOC_NAME=fat:reuters_qtrly_source_window.fat&amp;display_string=Audit&amp;DYN_ARGS=TRUE&amp;VAR:ID1=79466L30&amp;VAR:RCODE=DSTT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qtrly_source_window.fat&amp;display_string=Audit&amp;DYN_ARGS=TRUE&amp;VAR:ID1=79466L30&amp;VAR:RCODE=DSTT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__FDSAUDITLINK__" localSheetId="1" hidden="1">{"fdsup://directions/FAT Viewer?action=UPDATE&amp;creator=factset&amp;DYN_ARGS=TRUE&amp;DOC_NAME=FAT:FQL_AUDITING_CLIENT_TEMPLATE.FAT&amp;display_string=Audit&amp;VAR:KEY=UJUVSLGNCJ&amp;VAR:QUERY=UkdGX0VOVFJQUl9WQUxfREFJTFkoOS8xNS8yMDEwLCwsLCwsJ0RJTCcpL0lDX0VTVElNQVRFKEVCSVREQV9FT","lVNRVJBVElPTixNRUFOX0VOVU1FUkFUSU9OLE5UTV9UV0FfRU5VTUVSQVRJT04sLDkvMTUvMjAxMCk=&amp;WINDOW=FIRST_POPUP&amp;HEIGHT=450&amp;WIDTH=450&amp;START_MAXIMIZED=FALSE&amp;VAR:CALENDAR=US&amp;VAR:SYMBOL=NUVA&amp;VAR:INDEX=0"}</definedName>
    <definedName name="_74__FDSAUDITLINK__" hidden="1">{"fdsup://directions/FAT Viewer?action=UPDATE&amp;creator=factset&amp;DYN_ARGS=TRUE&amp;DOC_NAME=FAT:FQL_AUDITING_CLIENT_TEMPLATE.FAT&amp;display_string=Audit&amp;VAR:KEY=UJUVSLGNCJ&amp;VAR:QUERY=UkdGX0VOVFJQUl9WQUxfREFJTFkoOS8xNS8yMDEwLCwsLCwsJ0RJTCcpL0lDX0VTVElNQVRFKEVCSVREQV9FT","lVNRVJBVElPTixNRUFOX0VOVU1FUkFUSU9OLE5UTV9UV0FfRU5VTUVSQVRJT04sLDkvMTUvMjAxMCk=&amp;WINDOW=FIRST_POPUP&amp;HEIGHT=450&amp;WIDTH=450&amp;START_MAXIMIZED=FALSE&amp;VAR:CALENDAR=US&amp;VAR:SYMBOL=NUVA&amp;VAR:INDEX=0"}</definedName>
    <definedName name="_740__FDSAUDITLINK__" localSheetId="1" hidden="1">{"fdsup://IBCentral/FAT Viewer?action=UPDATE&amp;creator=factset&amp;DOC_NAME=fat:reuters_qtrly_source_window.fat&amp;display_string=Audit&amp;DYN_ARGS=TRUE&amp;VAR:ID1=79466L30&amp;VAR:RCODE=ACAE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qtrly_source_window.fat&amp;display_string=Audit&amp;DYN_ARGS=TRUE&amp;VAR:ID1=79466L30&amp;VAR:RCODE=ACAE&amp;VAR:SDATE=20090499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1__FDSAUDITLINK__" localSheetId="1" hidden="1">{"fdsup://IBCentral/FAT Viewer?action=UPDATE&amp;creator=factset&amp;DOC_NAME=fat:reuters_qtrly_source_window.fat&amp;display_string=Audit&amp;DYN_ARGS=TRUE&amp;VAR:ID1=70432610&amp;VAR:RCODE=LMIN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qtrly_source_window.fat&amp;display_string=Audit&amp;DYN_ARGS=TRUE&amp;VAR:ID1=70432610&amp;VAR:RCODE=LMIN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2__FDSAUDITLINK__" localSheetId="1" hidden="1">{"fdsup://IBCentral/FAT Viewer?action=UPDATE&amp;creator=factset&amp;DOC_NAME=fat:reuters_qtrly_source_window.fat&amp;display_string=Audit&amp;DYN_ARGS=TRUE&amp;VAR:ID1=70432610&amp;VAR:RCODE=ZCPS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2__FDSAUDITLINK__" hidden="1">{"fdsup://IBCentral/FAT Viewer?action=UPDATE&amp;creator=factset&amp;DOC_NAME=fat:reuters_qtrly_source_window.fat&amp;display_string=Audit&amp;DYN_ARGS=TRUE&amp;VAR:ID1=70432610&amp;VAR:RCODE=ZCPS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3__FDSAUDITLINK__" localSheetId="1" hidden="1">{"fdsup://IBCentral/FAT Viewer?action=UPDATE&amp;creator=factset&amp;DOC_NAME=fat:reuters_qtrly_source_window.fat&amp;display_string=Audit&amp;DYN_ARGS=TRUE&amp;VAR:ID1=70432610&amp;VAR:RCODE=LTTD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3__FDSAUDITLINK__" hidden="1">{"fdsup://IBCentral/FAT Viewer?action=UPDATE&amp;creator=factset&amp;DOC_NAME=fat:reuters_qtrly_source_window.fat&amp;display_string=Audit&amp;DYN_ARGS=TRUE&amp;VAR:ID1=70432610&amp;VAR:RCODE=LTTD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4__FDSAUDITLINK__" localSheetId="1" hidden="1">{"fdsup://IBCentral/FAT Viewer?action=UPDATE&amp;creator=factset&amp;DOC_NAME=fat:reuters_qtrly_source_window.fat&amp;display_string=Audit&amp;DYN_ARGS=TRUE&amp;VAR:ID1=70432610&amp;VAR:RCODE=DSTT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4__FDSAUDITLINK__" hidden="1">{"fdsup://IBCentral/FAT Viewer?action=UPDATE&amp;creator=factset&amp;DOC_NAME=fat:reuters_qtrly_source_window.fat&amp;display_string=Audit&amp;DYN_ARGS=TRUE&amp;VAR:ID1=70432610&amp;VAR:RCODE=DSTT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5__FDSAUDITLINK__" localSheetId="1" hidden="1">{"fdsup://IBCentral/FAT Viewer?action=UPDATE&amp;creator=factset&amp;DOC_NAME=fat:reuters_qtrly_source_window.fat&amp;display_string=Audit&amp;DYN_ARGS=TRUE&amp;VAR:ID1=70432610&amp;VAR:RCODE=ACAE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5__FDSAUDITLINK__" hidden="1">{"fdsup://IBCentral/FAT Viewer?action=UPDATE&amp;creator=factset&amp;DOC_NAME=fat:reuters_qtrly_source_window.fat&amp;display_string=Audit&amp;DYN_ARGS=TRUE&amp;VAR:ID1=70432610&amp;VAR:RCODE=ACAE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6__FDSAUDITLINK__" localSheetId="1" hidden="1">{"fdsup://IBCentral/FAT Viewer?action=UPDATE&amp;creator=factset&amp;DOC_NAME=fat:reuters_qtrly_source_window.fat&amp;display_string=Audit&amp;DYN_ARGS=TRUE&amp;VAR:ID1=01988P10&amp;VAR:RCODE=LMIN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6__FDSAUDITLINK__" hidden="1">{"fdsup://IBCentral/FAT Viewer?action=UPDATE&amp;creator=factset&amp;DOC_NAME=fat:reuters_qtrly_source_window.fat&amp;display_string=Audit&amp;DYN_ARGS=TRUE&amp;VAR:ID1=01988P10&amp;VAR:RCODE=LMIN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7__FDSAUDITLINK__" localSheetId="1" hidden="1">{"fdsup://IBCentral/FAT Viewer?action=UPDATE&amp;creator=factset&amp;DOC_NAME=fat:reuters_qtrly_source_window.fat&amp;display_string=Audit&amp;DYN_ARGS=TRUE&amp;VAR:ID1=01988P10&amp;VAR:RCODE=ZCPS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7__FDSAUDITLINK__" hidden="1">{"fdsup://IBCentral/FAT Viewer?action=UPDATE&amp;creator=factset&amp;DOC_NAME=fat:reuters_qtrly_source_window.fat&amp;display_string=Audit&amp;DYN_ARGS=TRUE&amp;VAR:ID1=01988P10&amp;VAR:RCODE=ZCPS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8__FDSAUDITLINK__" localSheetId="1" hidden="1">{"fdsup://IBCentral/FAT Viewer?action=UPDATE&amp;creator=factset&amp;DOC_NAME=fat:reuters_qtrly_source_window.fat&amp;display_string=Audit&amp;DYN_ARGS=TRUE&amp;VAR:ID1=01988P10&amp;VAR:RCODE=LTTD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8__FDSAUDITLINK__" hidden="1">{"fdsup://IBCentral/FAT Viewer?action=UPDATE&amp;creator=factset&amp;DOC_NAME=fat:reuters_qtrly_source_window.fat&amp;display_string=Audit&amp;DYN_ARGS=TRUE&amp;VAR:ID1=01988P10&amp;VAR:RCODE=LTTD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9__FDSAUDITLINK__" localSheetId="1" hidden="1">{"fdsup://IBCentral/FAT Viewer?action=UPDATE&amp;creator=factset&amp;DOC_NAME=fat:reuters_qtrly_source_window.fat&amp;display_string=Audit&amp;DYN_ARGS=TRUE&amp;VAR:ID1=01988P10&amp;VAR:RCODE=DSTT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49__FDSAUDITLINK__" hidden="1">{"fdsup://IBCentral/FAT Viewer?action=UPDATE&amp;creator=factset&amp;DOC_NAME=fat:reuters_qtrly_source_window.fat&amp;display_string=Audit&amp;DYN_ARGS=TRUE&amp;VAR:ID1=01988P10&amp;VAR:RCODE=DSTT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__FDSAUDITLINK__" localSheetId="1" hidden="1">{"fdsup://directions/FAT Viewer?action=UPDATE&amp;creator=factset&amp;DYN_ARGS=TRUE&amp;DOC_NAME=FAT:FQL_AUDITING_CLIENT_TEMPLATE.FAT&amp;display_string=Audit&amp;VAR:KEY=QXMRQBWTAR&amp;VAR:QUERY=UkdGX0VOVFJQUl9WQUxfREFJTFkoOS8xNC8yMDEwLCwsLCwsJ0RJTCcpL0lDX0VTVElNQVRFKEVCSVREQV9FT","lVNRVJBVElPTixNRUFOX0VOVU1FUkFUSU9OLE5UTV9UV0FfRU5VTUVSQVRJT04sLDkvMTQvMjAxMCk=&amp;WINDOW=FIRST_POPUP&amp;HEIGHT=450&amp;WIDTH=450&amp;START_MAXIMIZED=FALSE&amp;VAR:CALENDAR=US&amp;VAR:SYMBOL=NUVA&amp;VAR:INDEX=0"}</definedName>
    <definedName name="_75__FDSAUDITLINK__" hidden="1">{"fdsup://directions/FAT Viewer?action=UPDATE&amp;creator=factset&amp;DYN_ARGS=TRUE&amp;DOC_NAME=FAT:FQL_AUDITING_CLIENT_TEMPLATE.FAT&amp;display_string=Audit&amp;VAR:KEY=QXMRQBWTAR&amp;VAR:QUERY=UkdGX0VOVFJQUl9WQUxfREFJTFkoOS8xNC8yMDEwLCwsLCwsJ0RJTCcpL0lDX0VTVElNQVRFKEVCSVREQV9FT","lVNRVJBVElPTixNRUFOX0VOVU1FUkFUSU9OLE5UTV9UV0FfRU5VTUVSQVRJT04sLDkvMTQvMjAxMCk=&amp;WINDOW=FIRST_POPUP&amp;HEIGHT=450&amp;WIDTH=450&amp;START_MAXIMIZED=FALSE&amp;VAR:CALENDAR=US&amp;VAR:SYMBOL=NUVA&amp;VAR:INDEX=0"}</definedName>
    <definedName name="_750__FDSAUDITLINK__" localSheetId="1" hidden="1">{"fdsup://IBCentral/FAT Viewer?action=UPDATE&amp;creator=factset&amp;DOC_NAME=fat:reuters_qtrly_source_window.fat&amp;display_string=Audit&amp;DYN_ARGS=TRUE&amp;VAR:ID1=01988P10&amp;VAR:RCODE=ACAE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0__FDSAUDITLINK__" hidden="1">{"fdsup://IBCentral/FAT Viewer?action=UPDATE&amp;creator=factset&amp;DOC_NAME=fat:reuters_qtrly_source_window.fat&amp;display_string=Audit&amp;DYN_ARGS=TRUE&amp;VAR:ID1=01988P10&amp;VAR:RCODE=ACAE&amp;VAR:SDATE=20090599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1__FDSAUDITLINK__" localSheetId="1" hidden="1">{"fdsup://IBCentral/FAT Viewer?action=UPDATE&amp;creator=factset&amp;DOC_NAME=fat:reuters_qtrly_source_window.fat&amp;display_string=Audit&amp;DYN_ARGS=TRUE&amp;VAR:ID1=86323610&amp;VAR:RCODE=SCSI&amp;VAR:SDATE=20090399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1__FDSAUDITLINK__" hidden="1">{"fdsup://IBCentral/FAT Viewer?action=UPDATE&amp;creator=factset&amp;DOC_NAME=fat:reuters_qtrly_source_window.fat&amp;display_string=Audit&amp;DYN_ARGS=TRUE&amp;VAR:ID1=86323610&amp;VAR:RCODE=SCSI&amp;VAR:SDATE=20090399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2__FDSAUDITLINK__" localSheetId="1" hidden="1">{"fdsup://IBCentral/FAT Viewer?action=UPDATE&amp;creator=factset&amp;DOC_NAME=fat:reuters_qtrly_source_window.fat&amp;display_string=Audit&amp;DYN_ARGS=TRUE&amp;VAR:ID1=78505P10&amp;VAR:RCODE=STLD&amp;VAR:SDATE=20090399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2__FDSAUDITLINK__" hidden="1">{"fdsup://IBCentral/FAT Viewer?action=UPDATE&amp;creator=factset&amp;DOC_NAME=fat:reuters_qtrly_source_window.fat&amp;display_string=Audit&amp;DYN_ARGS=TRUE&amp;VAR:ID1=78505P10&amp;VAR:RCODE=STLD&amp;VAR:SDATE=20090399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3__FDSAUDITLINK__" localSheetId="1" hidden="1">{"fdsup://IBCentral/FAT Viewer?action=UPDATE&amp;creator=factset&amp;DOC_NAME=fat:reuters_qtrly_source_window.fat&amp;display_string=Audit&amp;DYN_ARGS=TRUE&amp;VAR:ID1=20530610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3__FDSAUDITLINK__" hidden="1">{"fdsup://IBCentral/FAT Viewer?action=UPDATE&amp;creator=factset&amp;DOC_NAME=fat:reuters_qtrly_source_window.fat&amp;display_string=Audit&amp;DYN_ARGS=TRUE&amp;VAR:ID1=20530610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4__FDSAUDITLINK__" localSheetId="1" hidden="1">{"fdsup://IBCentral/FAT Viewer?action=UPDATE&amp;creator=factset&amp;DOC_NAME=fat:reuters_qtrly_source_window.fat&amp;display_string=Audit&amp;DYN_ARGS=TRUE&amp;VAR:ID1=20530610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4__FDSAUDITLINK__" hidden="1">{"fdsup://IBCentral/FAT Viewer?action=UPDATE&amp;creator=factset&amp;DOC_NAME=fat:reuters_qtrly_source_window.fat&amp;display_string=Audit&amp;DYN_ARGS=TRUE&amp;VAR:ID1=20530610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5__FDSAUDITLINK__" localSheetId="1" hidden="1">{"fdsup://IBCentral/FAT Viewer?action=UPDATE&amp;creator=factset&amp;DOC_NAME=fat:reuters_qtrly_source_window.fat&amp;display_string=Audit&amp;DYN_ARGS=TRUE&amp;VAR:ID1=20530610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5__FDSAUDITLINK__" hidden="1">{"fdsup://IBCentral/FAT Viewer?action=UPDATE&amp;creator=factset&amp;DOC_NAME=fat:reuters_qtrly_source_window.fat&amp;display_string=Audit&amp;DYN_ARGS=TRUE&amp;VAR:ID1=20530610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6__FDSAUDITLINK__" localSheetId="1" hidden="1">{"fdsup://IBCentral/FAT Viewer?action=UPDATE&amp;creator=factset&amp;DOC_NAME=fat:reuters_qtrly_source_window.fat&amp;display_string=Audit&amp;DYN_ARGS=TRUE&amp;VAR:ID1=20530610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6__FDSAUDITLINK__" hidden="1">{"fdsup://IBCentral/FAT Viewer?action=UPDATE&amp;creator=factset&amp;DOC_NAME=fat:reuters_qtrly_source_window.fat&amp;display_string=Audit&amp;DYN_ARGS=TRUE&amp;VAR:ID1=20530610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7__FDSAUDITLINK__" localSheetId="1" hidden="1">{"fdsup://IBCentral/FAT Viewer?action=UPDATE&amp;creator=factset&amp;DOC_NAME=fat:reuters_qtrly_source_window.fat&amp;display_string=Audit&amp;DYN_ARGS=TRUE&amp;VAR:ID1=20530610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7__FDSAUDITLINK__" hidden="1">{"fdsup://IBCentral/FAT Viewer?action=UPDATE&amp;creator=factset&amp;DOC_NAME=fat:reuters_qtrly_source_window.fat&amp;display_string=Audit&amp;DYN_ARGS=TRUE&amp;VAR:ID1=20530610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8__FDSAUDITLINK__" localSheetId="1" hidden="1">{"fdsup://IBCentral/FAT Viewer?action=UPDATE&amp;creator=factset&amp;DOC_NAME=fat:reuters_qtrly_source_window.fat&amp;display_string=Audit&amp;DYN_ARGS=TRUE&amp;VAR:ID1=00762W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8__FDSAUDITLINK__" hidden="1">{"fdsup://IBCentral/FAT Viewer?action=UPDATE&amp;creator=factset&amp;DOC_NAME=fat:reuters_qtrly_source_window.fat&amp;display_string=Audit&amp;DYN_ARGS=TRUE&amp;VAR:ID1=00762W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9__FDSAUDITLINK__" localSheetId="1" hidden="1">{"fdsup://IBCentral/FAT Viewer?action=UPDATE&amp;creator=factset&amp;DOC_NAME=fat:reuters_qtrly_source_window.fat&amp;display_string=Audit&amp;DYN_ARGS=TRUE&amp;VAR:ID1=00762W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59__FDSAUDITLINK__" hidden="1">{"fdsup://IBCentral/FAT Viewer?action=UPDATE&amp;creator=factset&amp;DOC_NAME=fat:reuters_qtrly_source_window.fat&amp;display_string=Audit&amp;DYN_ARGS=TRUE&amp;VAR:ID1=00762W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__FDSAUDITLINK__" localSheetId="1" hidden="1">{"fdsup://directions/FAT Viewer?action=UPDATE&amp;creator=factset&amp;DYN_ARGS=TRUE&amp;DOC_NAME=FAT:FQL_AUDITING_CLIENT_TEMPLATE.FAT&amp;display_string=Audit&amp;VAR:KEY=KJMJSVGLOH&amp;VAR:QUERY=UkdGX0VOVFJQUl9WQUxfREFJTFkoOS8xMy8yMDEwLCwsLCwsJ0RJTCcpL0lDX0VTVElNQVRFKEVCSVREQV9FT","lVNRVJBVElPTixNRUFOX0VOVU1FUkFUSU9OLE5UTV9UV0FfRU5VTUVSQVRJT04sLDkvMTMvMjAxMCk=&amp;WINDOW=FIRST_POPUP&amp;HEIGHT=450&amp;WIDTH=450&amp;START_MAXIMIZED=FALSE&amp;VAR:CALENDAR=US&amp;VAR:SYMBOL=NUVA&amp;VAR:INDEX=0"}</definedName>
    <definedName name="_76__FDSAUDITLINK__" hidden="1">{"fdsup://directions/FAT Viewer?action=UPDATE&amp;creator=factset&amp;DYN_ARGS=TRUE&amp;DOC_NAME=FAT:FQL_AUDITING_CLIENT_TEMPLATE.FAT&amp;display_string=Audit&amp;VAR:KEY=KJMJSVGLOH&amp;VAR:QUERY=UkdGX0VOVFJQUl9WQUxfREFJTFkoOS8xMy8yMDEwLCwsLCwsJ0RJTCcpL0lDX0VTVElNQVRFKEVCSVREQV9FT","lVNRVJBVElPTixNRUFOX0VOVU1FUkFUSU9OLE5UTV9UV0FfRU5VTUVSQVRJT04sLDkvMTMvMjAxMCk=&amp;WINDOW=FIRST_POPUP&amp;HEIGHT=450&amp;WIDTH=450&amp;START_MAXIMIZED=FALSE&amp;VAR:CALENDAR=US&amp;VAR:SYMBOL=NUVA&amp;VAR:INDEX=0"}</definedName>
    <definedName name="_760__FDSAUDITLINK__" localSheetId="1" hidden="1">{"fdsup://IBCentral/FAT Viewer?action=UPDATE&amp;creator=factset&amp;DOC_NAME=fat:reuters_qtrly_source_window.fat&amp;display_string=Audit&amp;DYN_ARGS=TRUE&amp;VAR:ID1=00762W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0__FDSAUDITLINK__" hidden="1">{"fdsup://IBCentral/FAT Viewer?action=UPDATE&amp;creator=factset&amp;DOC_NAME=fat:reuters_qtrly_source_window.fat&amp;display_string=Audit&amp;DYN_ARGS=TRUE&amp;VAR:ID1=00762W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1__FDSAUDITLINK__" localSheetId="1" hidden="1">{"fdsup://IBCentral/FAT Viewer?action=UPDATE&amp;creator=factset&amp;DOC_NAME=fat:reuters_qtrly_source_window.fat&amp;display_string=Audit&amp;DYN_ARGS=TRUE&amp;VAR:ID1=00762W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1__FDSAUDITLINK__" hidden="1">{"fdsup://IBCentral/FAT Viewer?action=UPDATE&amp;creator=factset&amp;DOC_NAME=fat:reuters_qtrly_source_window.fat&amp;display_string=Audit&amp;DYN_ARGS=TRUE&amp;VAR:ID1=00762W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2__FDSAUDITLINK__" localSheetId="1" hidden="1">{"fdsup://IBCentral/FAT Viewer?action=UPDATE&amp;creator=factset&amp;DOC_NAME=fat:reuters_qtrly_source_window.fat&amp;display_string=Audit&amp;DYN_ARGS=TRUE&amp;VAR:ID1=00762W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2__FDSAUDITLINK__" hidden="1">{"fdsup://IBCentral/FAT Viewer?action=UPDATE&amp;creator=factset&amp;DOC_NAME=fat:reuters_qtrly_source_window.fat&amp;display_string=Audit&amp;DYN_ARGS=TRUE&amp;VAR:ID1=00762W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3__FDSAUDITLINK__" localSheetId="1" hidden="1">{"fdsup://IBCentral/FAT Viewer?action=UPDATE&amp;creator=factset&amp;DOC_NAME=fat:reuters_qtrly_source_window.fat&amp;display_string=Audit&amp;DYN_ARGS=TRUE&amp;VAR:ID1=71721R40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3__FDSAUDITLINK__" hidden="1">{"fdsup://IBCentral/FAT Viewer?action=UPDATE&amp;creator=factset&amp;DOC_NAME=fat:reuters_qtrly_source_window.fat&amp;display_string=Audit&amp;DYN_ARGS=TRUE&amp;VAR:ID1=71721R40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4__FDSAUDITLINK__" localSheetId="1" hidden="1">{"fdsup://IBCentral/FAT Viewer?action=UPDATE&amp;creator=factset&amp;DOC_NAME=fat:reuters_qtrly_source_window.fat&amp;display_string=Audit&amp;DYN_ARGS=TRUE&amp;VAR:ID1=71721R40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4__FDSAUDITLINK__" hidden="1">{"fdsup://IBCentral/FAT Viewer?action=UPDATE&amp;creator=factset&amp;DOC_NAME=fat:reuters_qtrly_source_window.fat&amp;display_string=Audit&amp;DYN_ARGS=TRUE&amp;VAR:ID1=71721R40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5__FDSAUDITLINK__" localSheetId="1" hidden="1">{"fdsup://IBCentral/FAT Viewer?action=UPDATE&amp;creator=factset&amp;DOC_NAME=fat:reuters_qtrly_source_window.fat&amp;display_string=Audit&amp;DYN_ARGS=TRUE&amp;VAR:ID1=71721R40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5__FDSAUDITLINK__" hidden="1">{"fdsup://IBCentral/FAT Viewer?action=UPDATE&amp;creator=factset&amp;DOC_NAME=fat:reuters_qtrly_source_window.fat&amp;display_string=Audit&amp;DYN_ARGS=TRUE&amp;VAR:ID1=71721R40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6__FDSAUDITLINK__" localSheetId="1" hidden="1">{"fdsup://IBCentral/FAT Viewer?action=UPDATE&amp;creator=factset&amp;DOC_NAME=fat:reuters_qtrly_source_window.fat&amp;display_string=Audit&amp;DYN_ARGS=TRUE&amp;VAR:ID1=71721R40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6__FDSAUDITLINK__" hidden="1">{"fdsup://IBCentral/FAT Viewer?action=UPDATE&amp;creator=factset&amp;DOC_NAME=fat:reuters_qtrly_source_window.fat&amp;display_string=Audit&amp;DYN_ARGS=TRUE&amp;VAR:ID1=71721R40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7__FDSAUDITLINK__" localSheetId="1" hidden="1">{"fdsup://IBCentral/FAT Viewer?action=UPDATE&amp;creator=factset&amp;DOC_NAME=fat:reuters_qtrly_source_window.fat&amp;display_string=Audit&amp;DYN_ARGS=TRUE&amp;VAR:ID1=71721R40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7__FDSAUDITLINK__" hidden="1">{"fdsup://IBCentral/FAT Viewer?action=UPDATE&amp;creator=factset&amp;DOC_NAME=fat:reuters_qtrly_source_window.fat&amp;display_string=Audit&amp;DYN_ARGS=TRUE&amp;VAR:ID1=71721R40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8__FDSAUDITLINK__" localSheetId="1" hidden="1">{"fdsup://IBCentral/FAT Viewer?action=UPDATE&amp;creator=factset&amp;DOC_NAME=fat:reuters_qtrly_source_window.fat&amp;display_string=Audit&amp;DYN_ARGS=TRUE&amp;VAR:ID1=20670810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8__FDSAUDITLINK__" hidden="1">{"fdsup://IBCentral/FAT Viewer?action=UPDATE&amp;creator=factset&amp;DOC_NAME=fat:reuters_qtrly_source_window.fat&amp;display_string=Audit&amp;DYN_ARGS=TRUE&amp;VAR:ID1=20670810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9__FDSAUDITLINK__" localSheetId="1" hidden="1">{"fdsup://IBCentral/FAT Viewer?action=UPDATE&amp;creator=factset&amp;DOC_NAME=fat:reuters_qtrly_source_window.fat&amp;display_string=Audit&amp;DYN_ARGS=TRUE&amp;VAR:ID1=20670810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69__FDSAUDITLINK__" hidden="1">{"fdsup://IBCentral/FAT Viewer?action=UPDATE&amp;creator=factset&amp;DOC_NAME=fat:reuters_qtrly_source_window.fat&amp;display_string=Audit&amp;DYN_ARGS=TRUE&amp;VAR:ID1=20670810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__FDSAUDITLINK__" localSheetId="1" hidden="1">{"fdsup://directions/FAT Viewer?action=UPDATE&amp;creator=factset&amp;DYN_ARGS=TRUE&amp;DOC_NAME=FAT:FQL_AUDITING_CLIENT_TEMPLATE.FAT&amp;display_string=Audit&amp;VAR:KEY=EDOXIBSTYH&amp;VAR:QUERY=UkdGX0VOVFJQUl9WQUxfREFJTFkoOS8xMC8yMDEwLCwsLCwsJ0RJTCcpL0lDX0VTVElNQVRFKEVCSVREQV9FT","lVNRVJBVElPTixNRUFOX0VOVU1FUkFUSU9OLE5UTV9UV0FfRU5VTUVSQVRJT04sLDkvMTAvMjAxMCk=&amp;WINDOW=FIRST_POPUP&amp;HEIGHT=450&amp;WIDTH=450&amp;START_MAXIMIZED=FALSE&amp;VAR:CALENDAR=US&amp;VAR:SYMBOL=NUVA&amp;VAR:INDEX=0"}</definedName>
    <definedName name="_77__FDSAUDITLINK__" hidden="1">{"fdsup://directions/FAT Viewer?action=UPDATE&amp;creator=factset&amp;DYN_ARGS=TRUE&amp;DOC_NAME=FAT:FQL_AUDITING_CLIENT_TEMPLATE.FAT&amp;display_string=Audit&amp;VAR:KEY=EDOXIBSTYH&amp;VAR:QUERY=UkdGX0VOVFJQUl9WQUxfREFJTFkoOS8xMC8yMDEwLCwsLCwsJ0RJTCcpL0lDX0VTVElNQVRFKEVCSVREQV9FT","lVNRVJBVElPTixNRUFOX0VOVU1FUkFUSU9OLE5UTV9UV0FfRU5VTUVSQVRJT04sLDkvMTAvMjAxMCk=&amp;WINDOW=FIRST_POPUP&amp;HEIGHT=450&amp;WIDTH=450&amp;START_MAXIMIZED=FALSE&amp;VAR:CALENDAR=US&amp;VAR:SYMBOL=NUVA&amp;VAR:INDEX=0"}</definedName>
    <definedName name="_770__FDSAUDITLINK__" localSheetId="1" hidden="1">{"fdsup://IBCentral/FAT Viewer?action=UPDATE&amp;creator=factset&amp;DOC_NAME=fat:reuters_qtrly_source_window.fat&amp;display_string=Audit&amp;DYN_ARGS=TRUE&amp;VAR:ID1=20670810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0__FDSAUDITLINK__" hidden="1">{"fdsup://IBCentral/FAT Viewer?action=UPDATE&amp;creator=factset&amp;DOC_NAME=fat:reuters_qtrly_source_window.fat&amp;display_string=Audit&amp;DYN_ARGS=TRUE&amp;VAR:ID1=20670810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1__FDSAUDITLINK__" localSheetId="1" hidden="1">{"fdsup://IBCentral/FAT Viewer?action=UPDATE&amp;creator=factset&amp;DOC_NAME=fat:reuters_qtrly_source_window.fat&amp;display_string=Audit&amp;DYN_ARGS=TRUE&amp;VAR:ID1=20670810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1__FDSAUDITLINK__" hidden="1">{"fdsup://IBCentral/FAT Viewer?action=UPDATE&amp;creator=factset&amp;DOC_NAME=fat:reuters_qtrly_source_window.fat&amp;display_string=Audit&amp;DYN_ARGS=TRUE&amp;VAR:ID1=20670810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2__FDSAUDITLINK__" localSheetId="1" hidden="1">{"fdsup://IBCentral/FAT Viewer?action=UPDATE&amp;creator=factset&amp;DOC_NAME=fat:reuters_qtrly_source_window.fat&amp;display_string=Audit&amp;DYN_ARGS=TRUE&amp;VAR:ID1=20670810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2__FDSAUDITLINK__" hidden="1">{"fdsup://IBCentral/FAT Viewer?action=UPDATE&amp;creator=factset&amp;DOC_NAME=fat:reuters_qtrly_source_window.fat&amp;display_string=Audit&amp;DYN_ARGS=TRUE&amp;VAR:ID1=20670810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3__FDSAUDITLINK__" localSheetId="1" hidden="1">{"fdsup://IBCentral/FAT Viewer?action=UPDATE&amp;creator=factset&amp;DOC_NAME=fat:reuters_qtrly_source_window.fat&amp;display_string=Audit&amp;DYN_ARGS=TRUE&amp;VAR:ID1=09193550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3__FDSAUDITLINK__" hidden="1">{"fdsup://IBCentral/FAT Viewer?action=UPDATE&amp;creator=factset&amp;DOC_NAME=fat:reuters_qtrly_source_window.fat&amp;display_string=Audit&amp;DYN_ARGS=TRUE&amp;VAR:ID1=09193550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4__FDSAUDITLINK__" localSheetId="1" hidden="1">{"fdsup://IBCentral/FAT Viewer?action=UPDATE&amp;creator=factset&amp;DOC_NAME=fat:reuters_qtrly_source_window.fat&amp;display_string=Audit&amp;DYN_ARGS=TRUE&amp;VAR:ID1=09193550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4__FDSAUDITLINK__" hidden="1">{"fdsup://IBCentral/FAT Viewer?action=UPDATE&amp;creator=factset&amp;DOC_NAME=fat:reuters_qtrly_source_window.fat&amp;display_string=Audit&amp;DYN_ARGS=TRUE&amp;VAR:ID1=09193550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5__FDSAUDITLINK__" localSheetId="1" hidden="1">{"fdsup://IBCentral/FAT Viewer?action=UPDATE&amp;creator=factset&amp;DOC_NAME=fat:reuters_qtrly_source_window.fat&amp;display_string=Audit&amp;DYN_ARGS=TRUE&amp;VAR:ID1=09193550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5__FDSAUDITLINK__" hidden="1">{"fdsup://IBCentral/FAT Viewer?action=UPDATE&amp;creator=factset&amp;DOC_NAME=fat:reuters_qtrly_source_window.fat&amp;display_string=Audit&amp;DYN_ARGS=TRUE&amp;VAR:ID1=09193550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6__FDSAUDITLINK__" localSheetId="1" hidden="1">{"fdsup://IBCentral/FAT Viewer?action=UPDATE&amp;creator=factset&amp;DOC_NAME=fat:reuters_qtrly_source_window.fat&amp;display_string=Audit&amp;DYN_ARGS=TRUE&amp;VAR:ID1=09193550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6__FDSAUDITLINK__" hidden="1">{"fdsup://IBCentral/FAT Viewer?action=UPDATE&amp;creator=factset&amp;DOC_NAME=fat:reuters_qtrly_source_window.fat&amp;display_string=Audit&amp;DYN_ARGS=TRUE&amp;VAR:ID1=09193550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7__FDSAUDITLINK__" localSheetId="1" hidden="1">{"fdsup://IBCentral/FAT Viewer?action=UPDATE&amp;creator=factset&amp;DOC_NAME=fat:reuters_qtrly_source_window.fat&amp;display_string=Audit&amp;DYN_ARGS=TRUE&amp;VAR:ID1=09193550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7__FDSAUDITLINK__" hidden="1">{"fdsup://IBCentral/FAT Viewer?action=UPDATE&amp;creator=factset&amp;DOC_NAME=fat:reuters_qtrly_source_window.fat&amp;display_string=Audit&amp;DYN_ARGS=TRUE&amp;VAR:ID1=09193550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8__FDSAUDITLINK__" localSheetId="1" hidden="1">{"fdsup://IBCentral/FAT Viewer?action=UPDATE&amp;creator=factset&amp;DOC_NAME=fat:reuters_qtrly_source_window.fat&amp;display_string=Audit&amp;DYN_ARGS=TRUE&amp;VAR:ID1=28238P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8__FDSAUDITLINK__" hidden="1">{"fdsup://IBCentral/FAT Viewer?action=UPDATE&amp;creator=factset&amp;DOC_NAME=fat:reuters_qtrly_source_window.fat&amp;display_string=Audit&amp;DYN_ARGS=TRUE&amp;VAR:ID1=28238P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9__FDSAUDITLINK__" localSheetId="1" hidden="1">{"fdsup://IBCentral/FAT Viewer?action=UPDATE&amp;creator=factset&amp;DOC_NAME=fat:reuters_qtrly_source_window.fat&amp;display_string=Audit&amp;DYN_ARGS=TRUE&amp;VAR:ID1=28238P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79__FDSAUDITLINK__" hidden="1">{"fdsup://IBCentral/FAT Viewer?action=UPDATE&amp;creator=factset&amp;DOC_NAME=fat:reuters_qtrly_source_window.fat&amp;display_string=Audit&amp;DYN_ARGS=TRUE&amp;VAR:ID1=28238P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__FDSAUDITLINK__" localSheetId="1" hidden="1">{"fdsup://directions/FAT Viewer?action=UPDATE&amp;creator=factset&amp;DYN_ARGS=TRUE&amp;DOC_NAME=FAT:FQL_AUDITING_CLIENT_TEMPLATE.FAT&amp;display_string=Audit&amp;VAR:KEY=OZKZQNCJWL&amp;VAR:QUERY=UkdGX0VOVFJQUl9WQUxfREFJTFkoOS8wOS8yMDEwLCwsLCwsJ0RJTCcpL0lDX0VTVElNQVRFKEVCSVREQV9FT","lVNRVJBVElPTixNRUFOX0VOVU1FUkFUSU9OLE5UTV9UV0FfRU5VTUVSQVRJT04sLDkvMDkvMjAxMCk=&amp;WINDOW=FIRST_POPUP&amp;HEIGHT=450&amp;WIDTH=450&amp;START_MAXIMIZED=FALSE&amp;VAR:CALENDAR=US&amp;VAR:SYMBOL=NUVA&amp;VAR:INDEX=0"}</definedName>
    <definedName name="_78__FDSAUDITLINK__" hidden="1">{"fdsup://directions/FAT Viewer?action=UPDATE&amp;creator=factset&amp;DYN_ARGS=TRUE&amp;DOC_NAME=FAT:FQL_AUDITING_CLIENT_TEMPLATE.FAT&amp;display_string=Audit&amp;VAR:KEY=OZKZQNCJWL&amp;VAR:QUERY=UkdGX0VOVFJQUl9WQUxfREFJTFkoOS8wOS8yMDEwLCwsLCwsJ0RJTCcpL0lDX0VTVElNQVRFKEVCSVREQV9FT","lVNRVJBVElPTixNRUFOX0VOVU1FUkFUSU9OLE5UTV9UV0FfRU5VTUVSQVRJT04sLDkvMDkvMjAxMCk=&amp;WINDOW=FIRST_POPUP&amp;HEIGHT=450&amp;WIDTH=450&amp;START_MAXIMIZED=FALSE&amp;VAR:CALENDAR=US&amp;VAR:SYMBOL=NUVA&amp;VAR:INDEX=0"}</definedName>
    <definedName name="_780__FDSAUDITLINK__" localSheetId="1" hidden="1">{"fdsup://IBCentral/FAT Viewer?action=UPDATE&amp;creator=factset&amp;DOC_NAME=fat:reuters_qtrly_source_window.fat&amp;display_string=Audit&amp;DYN_ARGS=TRUE&amp;VAR:ID1=28238P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0__FDSAUDITLINK__" hidden="1">{"fdsup://IBCentral/FAT Viewer?action=UPDATE&amp;creator=factset&amp;DOC_NAME=fat:reuters_qtrly_source_window.fat&amp;display_string=Audit&amp;DYN_ARGS=TRUE&amp;VAR:ID1=28238P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1__FDSAUDITLINK__" localSheetId="1" hidden="1">{"fdsup://IBCentral/FAT Viewer?action=UPDATE&amp;creator=factset&amp;DOC_NAME=fat:reuters_qtrly_source_window.fat&amp;display_string=Audit&amp;DYN_ARGS=TRUE&amp;VAR:ID1=28238P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1__FDSAUDITLINK__" hidden="1">{"fdsup://IBCentral/FAT Viewer?action=UPDATE&amp;creator=factset&amp;DOC_NAME=fat:reuters_qtrly_source_window.fat&amp;display_string=Audit&amp;DYN_ARGS=TRUE&amp;VAR:ID1=28238P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2__FDSAUDITLINK__" localSheetId="1" hidden="1">{"fdsup://IBCentral/FAT Viewer?action=UPDATE&amp;creator=factset&amp;DOC_NAME=fat:reuters_qtrly_source_window.fat&amp;display_string=Audit&amp;DYN_ARGS=TRUE&amp;VAR:ID1=28238P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2__FDSAUDITLINK__" hidden="1">{"fdsup://IBCentral/FAT Viewer?action=UPDATE&amp;creator=factset&amp;DOC_NAME=fat:reuters_qtrly_source_window.fat&amp;display_string=Audit&amp;DYN_ARGS=TRUE&amp;VAR:ID1=28238P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83__FDSAUDITLINK__" localSheetId="1" hidden="1">{"fdsup://directions/FAT Viewer?action=UPDATE&amp;creator=factset&amp;DYN_ARGS=TRUE&amp;DOC_NAME=FAT:FQL_AUDITING_CLIENT_TEMPLATE.FAT&amp;display_string=Audit&amp;VAR:KEY=ULWJWRKPAR&amp;VAR:QUERY=UkdGX0VOVFJQUl9WQUxfREFJTFkoMTEvMTgvMjAwOSwsLCwsLCdESUwnKS9JQ19FU1RJTUFURShFQklUREFfR","U5VTUVSQVRJT04sTUVBTl9FTlVNRVJBVElPTixOVE1fVFdBX0VOVU1FUkFUSU9OLCwxMS8xOC8yMDA5KQ==&amp;WINDOW=FIRST_POPUP&amp;HEIGHT=450&amp;WIDTH=450&amp;START_MAXIMIZED=FALSE&amp;VAR:CALENDAR=US&amp;VAR:SYMBOL=NUVA&amp;VAR:INDEX=0"}</definedName>
    <definedName name="_783__FDSAUDITLINK__" hidden="1">{"fdsup://directions/FAT Viewer?action=UPDATE&amp;creator=factset&amp;DYN_ARGS=TRUE&amp;DOC_NAME=FAT:FQL_AUDITING_CLIENT_TEMPLATE.FAT&amp;display_string=Audit&amp;VAR:KEY=ULWJWRKPAR&amp;VAR:QUERY=UkdGX0VOVFJQUl9WQUxfREFJTFkoMTEvMTgvMjAwOSwsLCwsLCdESUwnKS9JQ19FU1RJTUFURShFQklUREFfR","U5VTUVSQVRJT04sTUVBTl9FTlVNRVJBVElPTixOVE1fVFdBX0VOVU1FUkFUSU9OLCwxMS8xOC8yMDA5KQ==&amp;WINDOW=FIRST_POPUP&amp;HEIGHT=450&amp;WIDTH=450&amp;START_MAXIMIZED=FALSE&amp;VAR:CALENDAR=US&amp;VAR:SYMBOL=NUVA&amp;VAR:INDEX=0"}</definedName>
    <definedName name="_784__FDSAUDITLINK__" localSheetId="1" hidden="1">{"fdsup://directions/FAT Viewer?action=UPDATE&amp;creator=factset&amp;DYN_ARGS=TRUE&amp;DOC_NAME=FAT:FQL_AUDITING_CLIENT_TEMPLATE.FAT&amp;display_string=Audit&amp;VAR:KEY=UHAFSTSZCR&amp;VAR:QUERY=UkdGX0VOVFJQUl9WQUxfREFJTFkoMTEvMTcvMjAwOSwsLCwsLCdESUwnKS9JQ19FU1RJTUFURShFQklUREFfR","U5VTUVSQVRJT04sTUVBTl9FTlVNRVJBVElPTixOVE1fVFdBX0VOVU1FUkFUSU9OLCwxMS8xNy8yMDA5KQ==&amp;WINDOW=FIRST_POPUP&amp;HEIGHT=450&amp;WIDTH=450&amp;START_MAXIMIZED=FALSE&amp;VAR:CALENDAR=US&amp;VAR:SYMBOL=NUVA&amp;VAR:INDEX=0"}</definedName>
    <definedName name="_784__FDSAUDITLINK__" hidden="1">{"fdsup://directions/FAT Viewer?action=UPDATE&amp;creator=factset&amp;DYN_ARGS=TRUE&amp;DOC_NAME=FAT:FQL_AUDITING_CLIENT_TEMPLATE.FAT&amp;display_string=Audit&amp;VAR:KEY=UHAFSTSZCR&amp;VAR:QUERY=UkdGX0VOVFJQUl9WQUxfREFJTFkoMTEvMTcvMjAwOSwsLCwsLCdESUwnKS9JQ19FU1RJTUFURShFQklUREFfR","U5VTUVSQVRJT04sTUVBTl9FTlVNRVJBVElPTixOVE1fVFdBX0VOVU1FUkFUSU9OLCwxMS8xNy8yMDA5KQ==&amp;WINDOW=FIRST_POPUP&amp;HEIGHT=450&amp;WIDTH=450&amp;START_MAXIMIZED=FALSE&amp;VAR:CALENDAR=US&amp;VAR:SYMBOL=NUVA&amp;VAR:INDEX=0"}</definedName>
    <definedName name="_785__FDSAUDITLINK__" localSheetId="1" hidden="1">{"fdsup://directions/FAT Viewer?action=UPDATE&amp;creator=factset&amp;DYN_ARGS=TRUE&amp;DOC_NAME=FAT:FQL_AUDITING_CLIENT_TEMPLATE.FAT&amp;display_string=Audit&amp;VAR:KEY=KJODWBSLEN&amp;VAR:QUERY=UkdGX0VOVFJQUl9WQUxfREFJTFkoMTEvMTYvMjAwOSwsLCwsLCdESUwnKS9JQ19FU1RJTUFURShFQklUREFfR","U5VTUVSQVRJT04sTUVBTl9FTlVNRVJBVElPTixOVE1fVFdBX0VOVU1FUkFUSU9OLCwxMS8xNi8yMDA5KQ==&amp;WINDOW=FIRST_POPUP&amp;HEIGHT=450&amp;WIDTH=450&amp;START_MAXIMIZED=FALSE&amp;VAR:CALENDAR=US&amp;VAR:SYMBOL=NUVA&amp;VAR:INDEX=0"}</definedName>
    <definedName name="_785__FDSAUDITLINK__" hidden="1">{"fdsup://directions/FAT Viewer?action=UPDATE&amp;creator=factset&amp;DYN_ARGS=TRUE&amp;DOC_NAME=FAT:FQL_AUDITING_CLIENT_TEMPLATE.FAT&amp;display_string=Audit&amp;VAR:KEY=KJODWBSLEN&amp;VAR:QUERY=UkdGX0VOVFJQUl9WQUxfREFJTFkoMTEvMTYvMjAwOSwsLCwsLCdESUwnKS9JQ19FU1RJTUFURShFQklUREFfR","U5VTUVSQVRJT04sTUVBTl9FTlVNRVJBVElPTixOVE1fVFdBX0VOVU1FUkFUSU9OLCwxMS8xNi8yMDA5KQ==&amp;WINDOW=FIRST_POPUP&amp;HEIGHT=450&amp;WIDTH=450&amp;START_MAXIMIZED=FALSE&amp;VAR:CALENDAR=US&amp;VAR:SYMBOL=NUVA&amp;VAR:INDEX=0"}</definedName>
    <definedName name="_786__FDSAUDITLINK__" localSheetId="1" hidden="1">{"fdsup://directions/FAT Viewer?action=UPDATE&amp;creator=factset&amp;DYN_ARGS=TRUE&amp;DOC_NAME=FAT:FQL_AUDITING_CLIENT_TEMPLATE.FAT&amp;display_string=Audit&amp;VAR:KEY=WVGTOTENEN&amp;VAR:QUERY=UkdGX0VOVFJQUl9WQUxfREFJTFkoMTEvMTMvMjAwOSwsLCwsLCdESUwnKS9JQ19FU1RJTUFURShFQklUREFfR","U5VTUVSQVRJT04sTUVBTl9FTlVNRVJBVElPTixOVE1fVFdBX0VOVU1FUkFUSU9OLCwxMS8xMy8yMDA5KQ==&amp;WINDOW=FIRST_POPUP&amp;HEIGHT=450&amp;WIDTH=450&amp;START_MAXIMIZED=FALSE&amp;VAR:CALENDAR=US&amp;VAR:SYMBOL=NUVA&amp;VAR:INDEX=0"}</definedName>
    <definedName name="_786__FDSAUDITLINK__" hidden="1">{"fdsup://directions/FAT Viewer?action=UPDATE&amp;creator=factset&amp;DYN_ARGS=TRUE&amp;DOC_NAME=FAT:FQL_AUDITING_CLIENT_TEMPLATE.FAT&amp;display_string=Audit&amp;VAR:KEY=WVGTOTENEN&amp;VAR:QUERY=UkdGX0VOVFJQUl9WQUxfREFJTFkoMTEvMTMvMjAwOSwsLCwsLCdESUwnKS9JQ19FU1RJTUFURShFQklUREFfR","U5VTUVSQVRJT04sTUVBTl9FTlVNRVJBVElPTixOVE1fVFdBX0VOVU1FUkFUSU9OLCwxMS8xMy8yMDA5KQ==&amp;WINDOW=FIRST_POPUP&amp;HEIGHT=450&amp;WIDTH=450&amp;START_MAXIMIZED=FALSE&amp;VAR:CALENDAR=US&amp;VAR:SYMBOL=NUVA&amp;VAR:INDEX=0"}</definedName>
    <definedName name="_787__FDSAUDITLINK__" localSheetId="1" hidden="1">{"fdsup://directions/FAT Viewer?action=UPDATE&amp;creator=factset&amp;DYN_ARGS=TRUE&amp;DOC_NAME=FAT:FQL_AUDITING_CLIENT_TEMPLATE.FAT&amp;display_string=Audit&amp;VAR:KEY=GLAFSJENMD&amp;VAR:QUERY=UkdGX0VOVFJQUl9WQUxfREFJTFkoMTEvMTIvMjAwOSwsLCwsLCdESUwnKS9JQ19FU1RJTUFURShFQklUREFfR","U5VTUVSQVRJT04sTUVBTl9FTlVNRVJBVElPTixOVE1fVFdBX0VOVU1FUkFUSU9OLCwxMS8xMi8yMDA5KQ==&amp;WINDOW=FIRST_POPUP&amp;HEIGHT=450&amp;WIDTH=450&amp;START_MAXIMIZED=FALSE&amp;VAR:CALENDAR=US&amp;VAR:SYMBOL=NUVA&amp;VAR:INDEX=0"}</definedName>
    <definedName name="_787__FDSAUDITLINK__" hidden="1">{"fdsup://directions/FAT Viewer?action=UPDATE&amp;creator=factset&amp;DYN_ARGS=TRUE&amp;DOC_NAME=FAT:FQL_AUDITING_CLIENT_TEMPLATE.FAT&amp;display_string=Audit&amp;VAR:KEY=GLAFSJENMD&amp;VAR:QUERY=UkdGX0VOVFJQUl9WQUxfREFJTFkoMTEvMTIvMjAwOSwsLCwsLCdESUwnKS9JQ19FU1RJTUFURShFQklUREFfR","U5VTUVSQVRJT04sTUVBTl9FTlVNRVJBVElPTixOVE1fVFdBX0VOVU1FUkFUSU9OLCwxMS8xMi8yMDA5KQ==&amp;WINDOW=FIRST_POPUP&amp;HEIGHT=450&amp;WIDTH=450&amp;START_MAXIMIZED=FALSE&amp;VAR:CALENDAR=US&amp;VAR:SYMBOL=NUVA&amp;VAR:INDEX=0"}</definedName>
    <definedName name="_788__FDSAUDITLINK__" localSheetId="1" hidden="1">{"fdsup://directions/FAT Viewer?action=UPDATE&amp;creator=factset&amp;DYN_ARGS=TRUE&amp;DOC_NAME=FAT:FQL_AUDITING_CLIENT_TEMPLATE.FAT&amp;display_string=Audit&amp;VAR:KEY=IJGPQJQRQR&amp;VAR:QUERY=UkdGX0VOVFJQUl9WQUxfREFJTFkoMTEvMTEvMjAwOSwsLCwsLCdESUwnKS9JQ19FU1RJTUFURShFQklUREFfR","U5VTUVSQVRJT04sTUVBTl9FTlVNRVJBVElPTixOVE1fVFdBX0VOVU1FUkFUSU9OLCwxMS8xMS8yMDA5KQ==&amp;WINDOW=FIRST_POPUP&amp;HEIGHT=450&amp;WIDTH=450&amp;START_MAXIMIZED=FALSE&amp;VAR:CALENDAR=US&amp;VAR:SYMBOL=NUVA&amp;VAR:INDEX=0"}</definedName>
    <definedName name="_788__FDSAUDITLINK__" hidden="1">{"fdsup://directions/FAT Viewer?action=UPDATE&amp;creator=factset&amp;DYN_ARGS=TRUE&amp;DOC_NAME=FAT:FQL_AUDITING_CLIENT_TEMPLATE.FAT&amp;display_string=Audit&amp;VAR:KEY=IJGPQJQRQR&amp;VAR:QUERY=UkdGX0VOVFJQUl9WQUxfREFJTFkoMTEvMTEvMjAwOSwsLCwsLCdESUwnKS9JQ19FU1RJTUFURShFQklUREFfR","U5VTUVSQVRJT04sTUVBTl9FTlVNRVJBVElPTixOVE1fVFdBX0VOVU1FUkFUSU9OLCwxMS8xMS8yMDA5KQ==&amp;WINDOW=FIRST_POPUP&amp;HEIGHT=450&amp;WIDTH=450&amp;START_MAXIMIZED=FALSE&amp;VAR:CALENDAR=US&amp;VAR:SYMBOL=NUVA&amp;VAR:INDEX=0"}</definedName>
    <definedName name="_789__FDSAUDITLINK__" localSheetId="1" hidden="1">{"fdsup://directions/FAT Viewer?action=UPDATE&amp;creator=factset&amp;DYN_ARGS=TRUE&amp;DOC_NAME=FAT:FQL_AUDITING_CLIENT_TEMPLATE.FAT&amp;display_string=Audit&amp;VAR:KEY=QDAZYHYFEF&amp;VAR:QUERY=UkdGX0VOVFJQUl9WQUxfREFJTFkoMTEvMTAvMjAwOSwsLCwsLCdESUwnKS9JQ19FU1RJTUFURShFQklUREFfR","U5VTUVSQVRJT04sTUVBTl9FTlVNRVJBVElPTixOVE1fVFdBX0VOVU1FUkFUSU9OLCwxMS8xMC8yMDA5KQ==&amp;WINDOW=FIRST_POPUP&amp;HEIGHT=450&amp;WIDTH=450&amp;START_MAXIMIZED=FALSE&amp;VAR:CALENDAR=US&amp;VAR:SYMBOL=NUVA&amp;VAR:INDEX=0"}</definedName>
    <definedName name="_789__FDSAUDITLINK__" hidden="1">{"fdsup://directions/FAT Viewer?action=UPDATE&amp;creator=factset&amp;DYN_ARGS=TRUE&amp;DOC_NAME=FAT:FQL_AUDITING_CLIENT_TEMPLATE.FAT&amp;display_string=Audit&amp;VAR:KEY=QDAZYHYFEF&amp;VAR:QUERY=UkdGX0VOVFJQUl9WQUxfREFJTFkoMTEvMTAvMjAwOSwsLCwsLCdESUwnKS9JQ19FU1RJTUFURShFQklUREFfR","U5VTUVSQVRJT04sTUVBTl9FTlVNRVJBVElPTixOVE1fVFdBX0VOVU1FUkFUSU9OLCwxMS8xMC8yMDA5KQ==&amp;WINDOW=FIRST_POPUP&amp;HEIGHT=450&amp;WIDTH=450&amp;START_MAXIMIZED=FALSE&amp;VAR:CALENDAR=US&amp;VAR:SYMBOL=NUVA&amp;VAR:INDEX=0"}</definedName>
    <definedName name="_79__FDSAUDITLINK__" localSheetId="1" hidden="1">{"fdsup://IBCentral/FAT Viewer?action=UPDATE&amp;creator=factset&amp;DOC_NAME=fat:reuters_qtrly_source_window.fat&amp;display_string=Audit&amp;DYN_ARGS=TRUE&amp;VAR:ID1=01535110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qtrly_source_window.fat&amp;display_string=Audit&amp;DYN_ARGS=TRUE&amp;VAR:ID1=01535110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790__FDSAUDITLINK__" localSheetId="1" hidden="1">{"fdsup://directions/FAT Viewer?action=UPDATE&amp;creator=factset&amp;DYN_ARGS=TRUE&amp;DOC_NAME=FAT:FQL_AUDITING_CLIENT_TEMPLATE.FAT&amp;display_string=Audit&amp;VAR:KEY=ENYHMNCPOJ&amp;VAR:QUERY=UkdGX0VOVFJQUl9WQUxfREFJTFkoMTEvMDkvMjAwOSwsLCwsLCdESUwnKS9JQ19FU1RJTUFURShFQklUREFfR","U5VTUVSQVRJT04sTUVBTl9FTlVNRVJBVElPTixOVE1fVFdBX0VOVU1FUkFUSU9OLCwxMS8wOS8yMDA5KQ==&amp;WINDOW=FIRST_POPUP&amp;HEIGHT=450&amp;WIDTH=450&amp;START_MAXIMIZED=FALSE&amp;VAR:CALENDAR=US&amp;VAR:SYMBOL=NUVA&amp;VAR:INDEX=0"}</definedName>
    <definedName name="_790__FDSAUDITLINK__" hidden="1">{"fdsup://directions/FAT Viewer?action=UPDATE&amp;creator=factset&amp;DYN_ARGS=TRUE&amp;DOC_NAME=FAT:FQL_AUDITING_CLIENT_TEMPLATE.FAT&amp;display_string=Audit&amp;VAR:KEY=ENYHMNCPOJ&amp;VAR:QUERY=UkdGX0VOVFJQUl9WQUxfREFJTFkoMTEvMDkvMjAwOSwsLCwsLCdESUwnKS9JQ19FU1RJTUFURShFQklUREFfR","U5VTUVSQVRJT04sTUVBTl9FTlVNRVJBVElPTixOVE1fVFdBX0VOVU1FUkFUSU9OLCwxMS8wOS8yMDA5KQ==&amp;WINDOW=FIRST_POPUP&amp;HEIGHT=450&amp;WIDTH=450&amp;START_MAXIMIZED=FALSE&amp;VAR:CALENDAR=US&amp;VAR:SYMBOL=NUVA&amp;VAR:INDEX=0"}</definedName>
    <definedName name="_791__FDSAUDITLINK__" localSheetId="1" hidden="1">{"fdsup://directions/FAT Viewer?action=UPDATE&amp;creator=factset&amp;DYN_ARGS=TRUE&amp;DOC_NAME=FAT:FQL_AUDITING_CLIENT_TEMPLATE.FAT&amp;display_string=Audit&amp;VAR:KEY=CRSVQBGRMX&amp;VAR:QUERY=UkdGX0VOVFJQUl9WQUxfREFJTFkoMTEvMDYvMjAwOSwsLCwsLCdESUwnKS9JQ19FU1RJTUFURShFQklUREFfR","U5VTUVSQVRJT04sTUVBTl9FTlVNRVJBVElPTixOVE1fVFdBX0VOVU1FUkFUSU9OLCwxMS8wNi8yMDA5KQ==&amp;WINDOW=FIRST_POPUP&amp;HEIGHT=450&amp;WIDTH=450&amp;START_MAXIMIZED=FALSE&amp;VAR:CALENDAR=US&amp;VAR:SYMBOL=NUVA&amp;VAR:INDEX=0"}</definedName>
    <definedName name="_791__FDSAUDITLINK__" hidden="1">{"fdsup://directions/FAT Viewer?action=UPDATE&amp;creator=factset&amp;DYN_ARGS=TRUE&amp;DOC_NAME=FAT:FQL_AUDITING_CLIENT_TEMPLATE.FAT&amp;display_string=Audit&amp;VAR:KEY=CRSVQBGRMX&amp;VAR:QUERY=UkdGX0VOVFJQUl9WQUxfREFJTFkoMTEvMDYvMjAwOSwsLCwsLCdESUwnKS9JQ19FU1RJTUFURShFQklUREFfR","U5VTUVSQVRJT04sTUVBTl9FTlVNRVJBVElPTixOVE1fVFdBX0VOVU1FUkFUSU9OLCwxMS8wNi8yMDA5KQ==&amp;WINDOW=FIRST_POPUP&amp;HEIGHT=450&amp;WIDTH=450&amp;START_MAXIMIZED=FALSE&amp;VAR:CALENDAR=US&amp;VAR:SYMBOL=NUVA&amp;VAR:INDEX=0"}</definedName>
    <definedName name="_792__FDSAUDITLINK__" localSheetId="1" hidden="1">{"fdsup://directions/FAT Viewer?action=UPDATE&amp;creator=factset&amp;DYN_ARGS=TRUE&amp;DOC_NAME=FAT:FQL_AUDITING_CLIENT_TEMPLATE.FAT&amp;display_string=Audit&amp;VAR:KEY=EFMXARMBWP&amp;VAR:QUERY=UkdGX0VOVFJQUl9WQUxfREFJTFkoMTEvMDUvMjAwOSwsLCwsLCdESUwnKS9JQ19FU1RJTUFURShFQklUREFfR","U5VTUVSQVRJT04sTUVBTl9FTlVNRVJBVElPTixOVE1fVFdBX0VOVU1FUkFUSU9OLCwxMS8wNS8yMDA5KQ==&amp;WINDOW=FIRST_POPUP&amp;HEIGHT=450&amp;WIDTH=450&amp;START_MAXIMIZED=FALSE&amp;VAR:CALENDAR=US&amp;VAR:SYMBOL=NUVA&amp;VAR:INDEX=0"}</definedName>
    <definedName name="_792__FDSAUDITLINK__" hidden="1">{"fdsup://directions/FAT Viewer?action=UPDATE&amp;creator=factset&amp;DYN_ARGS=TRUE&amp;DOC_NAME=FAT:FQL_AUDITING_CLIENT_TEMPLATE.FAT&amp;display_string=Audit&amp;VAR:KEY=EFMXARMBWP&amp;VAR:QUERY=UkdGX0VOVFJQUl9WQUxfREFJTFkoMTEvMDUvMjAwOSwsLCwsLCdESUwnKS9JQ19FU1RJTUFURShFQklUREFfR","U5VTUVSQVRJT04sTUVBTl9FTlVNRVJBVElPTixOVE1fVFdBX0VOVU1FUkFUSU9OLCwxMS8wNS8yMDA5KQ==&amp;WINDOW=FIRST_POPUP&amp;HEIGHT=450&amp;WIDTH=450&amp;START_MAXIMIZED=FALSE&amp;VAR:CALENDAR=US&amp;VAR:SYMBOL=NUVA&amp;VAR:INDEX=0"}</definedName>
    <definedName name="_793__FDSAUDITLINK__" localSheetId="1" hidden="1">{"fdsup://directions/FAT Viewer?action=UPDATE&amp;creator=factset&amp;DYN_ARGS=TRUE&amp;DOC_NAME=FAT:FQL_AUDITING_CLIENT_TEMPLATE.FAT&amp;display_string=Audit&amp;VAR:KEY=AVITAZQJMV&amp;VAR:QUERY=UkdGX0VOVFJQUl9WQUxfREFJTFkoMTEvMDQvMjAwOSwsLCwsLCdESUwnKS9JQ19FU1RJTUFURShFQklUREFfR","U5VTUVSQVRJT04sTUVBTl9FTlVNRVJBVElPTixOVE1fVFdBX0VOVU1FUkFUSU9OLCwxMS8wNC8yMDA5KQ==&amp;WINDOW=FIRST_POPUP&amp;HEIGHT=450&amp;WIDTH=450&amp;START_MAXIMIZED=FALSE&amp;VAR:CALENDAR=US&amp;VAR:SYMBOL=NUVA&amp;VAR:INDEX=0"}</definedName>
    <definedName name="_793__FDSAUDITLINK__" hidden="1">{"fdsup://directions/FAT Viewer?action=UPDATE&amp;creator=factset&amp;DYN_ARGS=TRUE&amp;DOC_NAME=FAT:FQL_AUDITING_CLIENT_TEMPLATE.FAT&amp;display_string=Audit&amp;VAR:KEY=AVITAZQJMV&amp;VAR:QUERY=UkdGX0VOVFJQUl9WQUxfREFJTFkoMTEvMDQvMjAwOSwsLCwsLCdESUwnKS9JQ19FU1RJTUFURShFQklUREFfR","U5VTUVSQVRJT04sTUVBTl9FTlVNRVJBVElPTixOVE1fVFdBX0VOVU1FUkFUSU9OLCwxMS8wNC8yMDA5KQ==&amp;WINDOW=FIRST_POPUP&amp;HEIGHT=450&amp;WIDTH=450&amp;START_MAXIMIZED=FALSE&amp;VAR:CALENDAR=US&amp;VAR:SYMBOL=NUVA&amp;VAR:INDEX=0"}</definedName>
    <definedName name="_794__FDSAUDITLINK__" localSheetId="1" hidden="1">{"fdsup://directions/FAT Viewer?action=UPDATE&amp;creator=factset&amp;DYN_ARGS=TRUE&amp;DOC_NAME=FAT:FQL_AUDITING_CLIENT_TEMPLATE.FAT&amp;display_string=Audit&amp;VAR:KEY=KVOBABGFIF&amp;VAR:QUERY=UkdGX0VOVFJQUl9WQUxfREFJTFkoMTEvMDMvMjAwOSwsLCwsLCdESUwnKS9JQ19FU1RJTUFURShFQklUREFfR","U5VTUVSQVRJT04sTUVBTl9FTlVNRVJBVElPTixOVE1fVFdBX0VOVU1FUkFUSU9OLCwxMS8wMy8yMDA5KQ==&amp;WINDOW=FIRST_POPUP&amp;HEIGHT=450&amp;WIDTH=450&amp;START_MAXIMIZED=FALSE&amp;VAR:CALENDAR=US&amp;VAR:SYMBOL=NUVA&amp;VAR:INDEX=0"}</definedName>
    <definedName name="_794__FDSAUDITLINK__" hidden="1">{"fdsup://directions/FAT Viewer?action=UPDATE&amp;creator=factset&amp;DYN_ARGS=TRUE&amp;DOC_NAME=FAT:FQL_AUDITING_CLIENT_TEMPLATE.FAT&amp;display_string=Audit&amp;VAR:KEY=KVOBABGFIF&amp;VAR:QUERY=UkdGX0VOVFJQUl9WQUxfREFJTFkoMTEvMDMvMjAwOSwsLCwsLCdESUwnKS9JQ19FU1RJTUFURShFQklUREFfR","U5VTUVSQVRJT04sTUVBTl9FTlVNRVJBVElPTixOVE1fVFdBX0VOVU1FUkFUSU9OLCwxMS8wMy8yMDA5KQ==&amp;WINDOW=FIRST_POPUP&amp;HEIGHT=450&amp;WIDTH=450&amp;START_MAXIMIZED=FALSE&amp;VAR:CALENDAR=US&amp;VAR:SYMBOL=NUVA&amp;VAR:INDEX=0"}</definedName>
    <definedName name="_795__FDSAUDITLINK__" localSheetId="1" hidden="1">{"fdsup://directions/FAT Viewer?action=UPDATE&amp;creator=factset&amp;DYN_ARGS=TRUE&amp;DOC_NAME=FAT:FQL_AUDITING_CLIENT_TEMPLATE.FAT&amp;display_string=Audit&amp;VAR:KEY=ITYHKJURUJ&amp;VAR:QUERY=UkdGX0VOVFJQUl9WQUxfREFJTFkoMTEvMDIvMjAwOSwsLCwsLCdESUwnKS9JQ19FU1RJTUFURShFQklUREFfR","U5VTUVSQVRJT04sTUVBTl9FTlVNRVJBVElPTixOVE1fVFdBX0VOVU1FUkFUSU9OLCwxMS8wMi8yMDA5KQ==&amp;WINDOW=FIRST_POPUP&amp;HEIGHT=450&amp;WIDTH=450&amp;START_MAXIMIZED=FALSE&amp;VAR:CALENDAR=US&amp;VAR:SYMBOL=NUVA&amp;VAR:INDEX=0"}</definedName>
    <definedName name="_795__FDSAUDITLINK__" hidden="1">{"fdsup://directions/FAT Viewer?action=UPDATE&amp;creator=factset&amp;DYN_ARGS=TRUE&amp;DOC_NAME=FAT:FQL_AUDITING_CLIENT_TEMPLATE.FAT&amp;display_string=Audit&amp;VAR:KEY=ITYHKJURUJ&amp;VAR:QUERY=UkdGX0VOVFJQUl9WQUxfREFJTFkoMTEvMDIvMjAwOSwsLCwsLCdESUwnKS9JQ19FU1RJTUFURShFQklUREFfR","U5VTUVSQVRJT04sTUVBTl9FTlVNRVJBVElPTixOVE1fVFdBX0VOVU1FUkFUSU9OLCwxMS8wMi8yMDA5KQ==&amp;WINDOW=FIRST_POPUP&amp;HEIGHT=450&amp;WIDTH=450&amp;START_MAXIMIZED=FALSE&amp;VAR:CALENDAR=US&amp;VAR:SYMBOL=NUVA&amp;VAR:INDEX=0"}</definedName>
    <definedName name="_796__FDSAUDITLINK__" localSheetId="1" hidden="1">{"fdsup://directions/FAT Viewer?action=UPDATE&amp;creator=factset&amp;DYN_ARGS=TRUE&amp;DOC_NAME=FAT:FQL_AUDITING_CLIENT_TEMPLATE.FAT&amp;display_string=Audit&amp;VAR:KEY=CPINQTABIT&amp;VAR:QUERY=UkdGX0VOVFJQUl9WQUxfREFJTFkoMTAvMzAvMjAwOSwsLCwsLCdESUwnKS9JQ19FU1RJTUFURShFQklUREFfR","U5VTUVSQVRJT04sTUVBTl9FTlVNRVJBVElPTixOVE1fVFdBX0VOVU1FUkFUSU9OLCwxMC8zMC8yMDA5KQ==&amp;WINDOW=FIRST_POPUP&amp;HEIGHT=450&amp;WIDTH=450&amp;START_MAXIMIZED=FALSE&amp;VAR:CALENDAR=US&amp;VAR:SYMBOL=NUVA&amp;VAR:INDEX=0"}</definedName>
    <definedName name="_796__FDSAUDITLINK__" hidden="1">{"fdsup://directions/FAT Viewer?action=UPDATE&amp;creator=factset&amp;DYN_ARGS=TRUE&amp;DOC_NAME=FAT:FQL_AUDITING_CLIENT_TEMPLATE.FAT&amp;display_string=Audit&amp;VAR:KEY=CPINQTABIT&amp;VAR:QUERY=UkdGX0VOVFJQUl9WQUxfREFJTFkoMTAvMzAvMjAwOSwsLCwsLCdESUwnKS9JQ19FU1RJTUFURShFQklUREFfR","U5VTUVSQVRJT04sTUVBTl9FTlVNRVJBVElPTixOVE1fVFdBX0VOVU1FUkFUSU9OLCwxMC8zMC8yMDA5KQ==&amp;WINDOW=FIRST_POPUP&amp;HEIGHT=450&amp;WIDTH=450&amp;START_MAXIMIZED=FALSE&amp;VAR:CALENDAR=US&amp;VAR:SYMBOL=NUVA&amp;VAR:INDEX=0"}</definedName>
    <definedName name="_797__FDSAUDITLINK__" localSheetId="1" hidden="1">{"fdsup://directions/FAT Viewer?action=UPDATE&amp;creator=factset&amp;DYN_ARGS=TRUE&amp;DOC_NAME=FAT:FQL_AUDITING_CLIENT_TEMPLATE.FAT&amp;display_string=Audit&amp;VAR:KEY=EDQNKXWREJ&amp;VAR:QUERY=UkdGX0VOVFJQUl9WQUxfREFJTFkoMTAvMjkvMjAwOSwsLCwsLCdESUwnKS9JQ19FU1RJTUFURShFQklUREFfR","U5VTUVSQVRJT04sTUVBTl9FTlVNRVJBVElPTixOVE1fVFdBX0VOVU1FUkFUSU9OLCwxMC8yOS8yMDA5KQ==&amp;WINDOW=FIRST_POPUP&amp;HEIGHT=450&amp;WIDTH=450&amp;START_MAXIMIZED=FALSE&amp;VAR:CALENDAR=US&amp;VAR:SYMBOL=NUVA&amp;VAR:INDEX=0"}</definedName>
    <definedName name="_797__FDSAUDITLINK__" hidden="1">{"fdsup://directions/FAT Viewer?action=UPDATE&amp;creator=factset&amp;DYN_ARGS=TRUE&amp;DOC_NAME=FAT:FQL_AUDITING_CLIENT_TEMPLATE.FAT&amp;display_string=Audit&amp;VAR:KEY=EDQNKXWREJ&amp;VAR:QUERY=UkdGX0VOVFJQUl9WQUxfREFJTFkoMTAvMjkvMjAwOSwsLCwsLCdESUwnKS9JQ19FU1RJTUFURShFQklUREFfR","U5VTUVSQVRJT04sTUVBTl9FTlVNRVJBVElPTixOVE1fVFdBX0VOVU1FUkFUSU9OLCwxMC8yOS8yMDA5KQ==&amp;WINDOW=FIRST_POPUP&amp;HEIGHT=450&amp;WIDTH=450&amp;START_MAXIMIZED=FALSE&amp;VAR:CALENDAR=US&amp;VAR:SYMBOL=NUVA&amp;VAR:INDEX=0"}</definedName>
    <definedName name="_798__FDSAUDITLINK__" localSheetId="1" hidden="1">{"fdsup://directions/FAT Viewer?action=UPDATE&amp;creator=factset&amp;DYN_ARGS=TRUE&amp;DOC_NAME=FAT:FQL_AUDITING_CLIENT_TEMPLATE.FAT&amp;display_string=Audit&amp;VAR:KEY=ABGHMFSJGN&amp;VAR:QUERY=UkdGX0VOVFJQUl9WQUxfREFJTFkoMTAvMjgvMjAwOSwsLCwsLCdESUwnKS9JQ19FU1RJTUFURShFQklUREFfR","U5VTUVSQVRJT04sTUVBTl9FTlVNRVJBVElPTixOVE1fVFdBX0VOVU1FUkFUSU9OLCwxMC8yOC8yMDA5KQ==&amp;WINDOW=FIRST_POPUP&amp;HEIGHT=450&amp;WIDTH=450&amp;START_MAXIMIZED=FALSE&amp;VAR:CALENDAR=US&amp;VAR:SYMBOL=NUVA&amp;VAR:INDEX=0"}</definedName>
    <definedName name="_798__FDSAUDITLINK__" hidden="1">{"fdsup://directions/FAT Viewer?action=UPDATE&amp;creator=factset&amp;DYN_ARGS=TRUE&amp;DOC_NAME=FAT:FQL_AUDITING_CLIENT_TEMPLATE.FAT&amp;display_string=Audit&amp;VAR:KEY=ABGHMFSJGN&amp;VAR:QUERY=UkdGX0VOVFJQUl9WQUxfREFJTFkoMTAvMjgvMjAwOSwsLCwsLCdESUwnKS9JQ19FU1RJTUFURShFQklUREFfR","U5VTUVSQVRJT04sTUVBTl9FTlVNRVJBVElPTixOVE1fVFdBX0VOVU1FUkFUSU9OLCwxMC8yOC8yMDA5KQ==&amp;WINDOW=FIRST_POPUP&amp;HEIGHT=450&amp;WIDTH=450&amp;START_MAXIMIZED=FALSE&amp;VAR:CALENDAR=US&amp;VAR:SYMBOL=NUVA&amp;VAR:INDEX=0"}</definedName>
    <definedName name="_799__FDSAUDITLINK__" localSheetId="1" hidden="1">{"fdsup://directions/FAT Viewer?action=UPDATE&amp;creator=factset&amp;DYN_ARGS=TRUE&amp;DOC_NAME=FAT:FQL_AUDITING_CLIENT_TEMPLATE.FAT&amp;display_string=Audit&amp;VAR:KEY=EFKVSPYRKX&amp;VAR:QUERY=UkdGX0VOVFJQUl9WQUxfREFJTFkoMTAvMjcvMjAwOSwsLCwsLCdESUwnKS9JQ19FU1RJTUFURShFQklUREFfR","U5VTUVSQVRJT04sTUVBTl9FTlVNRVJBVElPTixOVE1fVFdBX0VOVU1FUkFUSU9OLCwxMC8yNy8yMDA5KQ==&amp;WINDOW=FIRST_POPUP&amp;HEIGHT=450&amp;WIDTH=450&amp;START_MAXIMIZED=FALSE&amp;VAR:CALENDAR=US&amp;VAR:SYMBOL=NUVA&amp;VAR:INDEX=0"}</definedName>
    <definedName name="_799__FDSAUDITLINK__" hidden="1">{"fdsup://directions/FAT Viewer?action=UPDATE&amp;creator=factset&amp;DYN_ARGS=TRUE&amp;DOC_NAME=FAT:FQL_AUDITING_CLIENT_TEMPLATE.FAT&amp;display_string=Audit&amp;VAR:KEY=EFKVSPYRKX&amp;VAR:QUERY=UkdGX0VOVFJQUl9WQUxfREFJTFkoMTAvMjcvMjAwOSwsLCwsLCdESUwnKS9JQ19FU1RJTUFURShFQklUREFfR","U5VTUVSQVRJT04sTUVBTl9FTlVNRVJBVElPTixOVE1fVFdBX0VOVU1FUkFUSU9OLCwxMC8yNy8yMDA5KQ==&amp;WINDOW=FIRST_POPUP&amp;HEIGHT=450&amp;WIDTH=450&amp;START_MAXIMIZED=FALSE&amp;VAR:CALENDAR=US&amp;VAR:SYMBOL=NUVA&amp;VAR:INDEX=0"}</definedName>
    <definedName name="_8__FDSAUDITLINK__" localSheetId="1" hidden="1">{"fdsup://directions/FAT Viewer?action=UPDATE&amp;creator=factset&amp;DYN_ARGS=TRUE&amp;DOC_NAME=FAT:FQL_AUDITING_CLIENT_TEMPLATE.FAT&amp;display_string=Audit&amp;VAR:KEY=IBWJOHUVGP&amp;VAR:QUERY=UkdGX0VOVFJQUl9WQUxfREFJTFkoMTIvMTcvMjAxMCwsLCwsLCdESUwnKS9JQ19FU1RJTUFURShFQklUREFfR","U5VTUVSQVRJT04sTUVBTl9FTlVNRVJBVElPTixOVE1fVFdBX0VOVU1FUkFUSU9OLCwxMi8xNy8yMDEwKQ==&amp;WINDOW=FIRST_POPUP&amp;HEIGHT=450&amp;WIDTH=450&amp;START_MAXIMIZED=FALSE&amp;VAR:CALENDAR=US&amp;VAR:SYMBOL=NUVA&amp;VAR:INDEX=0"}</definedName>
    <definedName name="_8__FDSAUDITLINK__" hidden="1">{"fdsup://directions/FAT Viewer?action=UPDATE&amp;creator=factset&amp;DYN_ARGS=TRUE&amp;DOC_NAME=FAT:FQL_AUDITING_CLIENT_TEMPLATE.FAT&amp;display_string=Audit&amp;VAR:KEY=IBWJOHUVGP&amp;VAR:QUERY=UkdGX0VOVFJQUl9WQUxfREFJTFkoMTIvMTcvMjAxMCwsLCwsLCdESUwnKS9JQ19FU1RJTUFURShFQklUREFfR","U5VTUVSQVRJT04sTUVBTl9FTlVNRVJBVElPTixOVE1fVFdBX0VOVU1FUkFUSU9OLCwxMi8xNy8yMDEwKQ==&amp;WINDOW=FIRST_POPUP&amp;HEIGHT=450&amp;WIDTH=450&amp;START_MAXIMIZED=FALSE&amp;VAR:CALENDAR=US&amp;VAR:SYMBOL=NUVA&amp;VAR:INDEX=0"}</definedName>
    <definedName name="_80__FDSAUDITLINK__" localSheetId="1" hidden="1">{"fdsup://IBCentral/FAT Viewer?action=UPDATE&amp;creator=factset&amp;DOC_NAME=fat:reuters_qtrly_source_window.fat&amp;display_string=Audit&amp;DYN_ARGS=TRUE&amp;VAR:ID1=01535110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0__FDSAUDITLINK__" hidden="1">{"fdsup://IBCentral/FAT Viewer?action=UPDATE&amp;creator=factset&amp;DOC_NAME=fat:reuters_qtrly_source_window.fat&amp;display_string=Audit&amp;DYN_ARGS=TRUE&amp;VAR:ID1=01535110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00__FDSAUDITLINK__" localSheetId="1" hidden="1">{"fdsup://directions/FAT Viewer?action=UPDATE&amp;creator=factset&amp;DYN_ARGS=TRUE&amp;DOC_NAME=FAT:FQL_AUDITING_CLIENT_TEMPLATE.FAT&amp;display_string=Audit&amp;VAR:KEY=IVMVUVOZKP&amp;VAR:QUERY=UkdGX0VOVFJQUl9WQUxfREFJTFkoMTAvMjYvMjAwOSwsLCwsLCdESUwnKS9JQ19FU1RJTUFURShFQklUREFfR","U5VTUVSQVRJT04sTUVBTl9FTlVNRVJBVElPTixOVE1fVFdBX0VOVU1FUkFUSU9OLCwxMC8yNi8yMDA5KQ==&amp;WINDOW=FIRST_POPUP&amp;HEIGHT=450&amp;WIDTH=450&amp;START_MAXIMIZED=FALSE&amp;VAR:CALENDAR=US&amp;VAR:SYMBOL=NUVA&amp;VAR:INDEX=0"}</definedName>
    <definedName name="_800__FDSAUDITLINK__" hidden="1">{"fdsup://directions/FAT Viewer?action=UPDATE&amp;creator=factset&amp;DYN_ARGS=TRUE&amp;DOC_NAME=FAT:FQL_AUDITING_CLIENT_TEMPLATE.FAT&amp;display_string=Audit&amp;VAR:KEY=IVMVUVOZKP&amp;VAR:QUERY=UkdGX0VOVFJQUl9WQUxfREFJTFkoMTAvMjYvMjAwOSwsLCwsLCdESUwnKS9JQ19FU1RJTUFURShFQklUREFfR","U5VTUVSQVRJT04sTUVBTl9FTlVNRVJBVElPTixOVE1fVFdBX0VOVU1FUkFUSU9OLCwxMC8yNi8yMDA5KQ==&amp;WINDOW=FIRST_POPUP&amp;HEIGHT=450&amp;WIDTH=450&amp;START_MAXIMIZED=FALSE&amp;VAR:CALENDAR=US&amp;VAR:SYMBOL=NUVA&amp;VAR:INDEX=0"}</definedName>
    <definedName name="_801__FDSAUDITLINK__" localSheetId="1" hidden="1">{"fdsup://directions/FAT Viewer?action=UPDATE&amp;creator=factset&amp;DYN_ARGS=TRUE&amp;DOC_NAME=FAT:FQL_AUDITING_CLIENT_TEMPLATE.FAT&amp;display_string=Audit&amp;VAR:KEY=ULCJIDCLCF&amp;VAR:QUERY=UkdGX0VOVFJQUl9WQUxfREFJTFkoMTAvMjMvMjAwOSwsLCwsLCdESUwnKS9JQ19FU1RJTUFURShFQklUREFfR","U5VTUVSQVRJT04sTUVBTl9FTlVNRVJBVElPTixOVE1fVFdBX0VOVU1FUkFUSU9OLCwxMC8yMy8yMDA5KQ==&amp;WINDOW=FIRST_POPUP&amp;HEIGHT=450&amp;WIDTH=450&amp;START_MAXIMIZED=FALSE&amp;VAR:CALENDAR=US&amp;VAR:SYMBOL=NUVA&amp;VAR:INDEX=0"}</definedName>
    <definedName name="_801__FDSAUDITLINK__" hidden="1">{"fdsup://directions/FAT Viewer?action=UPDATE&amp;creator=factset&amp;DYN_ARGS=TRUE&amp;DOC_NAME=FAT:FQL_AUDITING_CLIENT_TEMPLATE.FAT&amp;display_string=Audit&amp;VAR:KEY=ULCJIDCLCF&amp;VAR:QUERY=UkdGX0VOVFJQUl9WQUxfREFJTFkoMTAvMjMvMjAwOSwsLCwsLCdESUwnKS9JQ19FU1RJTUFURShFQklUREFfR","U5VTUVSQVRJT04sTUVBTl9FTlVNRVJBVElPTixOVE1fVFdBX0VOVU1FUkFUSU9OLCwxMC8yMy8yMDA5KQ==&amp;WINDOW=FIRST_POPUP&amp;HEIGHT=450&amp;WIDTH=450&amp;START_MAXIMIZED=FALSE&amp;VAR:CALENDAR=US&amp;VAR:SYMBOL=NUVA&amp;VAR:INDEX=0"}</definedName>
    <definedName name="_802__FDSAUDITLINK__" localSheetId="1" hidden="1">{"fdsup://directions/FAT Viewer?action=UPDATE&amp;creator=factset&amp;DYN_ARGS=TRUE&amp;DOC_NAME=FAT:FQL_AUDITING_CLIENT_TEMPLATE.FAT&amp;display_string=Audit&amp;VAR:KEY=CTWDKTGRQF&amp;VAR:QUERY=UkdGX0VOVFJQUl9WQUxfREFJTFkoMTAvMjIvMjAwOSwsLCwsLCdESUwnKS9JQ19FU1RJTUFURShFQklUREFfR","U5VTUVSQVRJT04sTUVBTl9FTlVNRVJBVElPTixOVE1fVFdBX0VOVU1FUkFUSU9OLCwxMC8yMi8yMDA5KQ==&amp;WINDOW=FIRST_POPUP&amp;HEIGHT=450&amp;WIDTH=450&amp;START_MAXIMIZED=FALSE&amp;VAR:CALENDAR=US&amp;VAR:SYMBOL=NUVA&amp;VAR:INDEX=0"}</definedName>
    <definedName name="_802__FDSAUDITLINK__" hidden="1">{"fdsup://directions/FAT Viewer?action=UPDATE&amp;creator=factset&amp;DYN_ARGS=TRUE&amp;DOC_NAME=FAT:FQL_AUDITING_CLIENT_TEMPLATE.FAT&amp;display_string=Audit&amp;VAR:KEY=CTWDKTGRQF&amp;VAR:QUERY=UkdGX0VOVFJQUl9WQUxfREFJTFkoMTAvMjIvMjAwOSwsLCwsLCdESUwnKS9JQ19FU1RJTUFURShFQklUREFfR","U5VTUVSQVRJT04sTUVBTl9FTlVNRVJBVElPTixOVE1fVFdBX0VOVU1FUkFUSU9OLCwxMC8yMi8yMDA5KQ==&amp;WINDOW=FIRST_POPUP&amp;HEIGHT=450&amp;WIDTH=450&amp;START_MAXIMIZED=FALSE&amp;VAR:CALENDAR=US&amp;VAR:SYMBOL=NUVA&amp;VAR:INDEX=0"}</definedName>
    <definedName name="_803__FDSAUDITLINK__" localSheetId="1" hidden="1">{"fdsup://directions/FAT Viewer?action=UPDATE&amp;creator=factset&amp;DYN_ARGS=TRUE&amp;DOC_NAME=FAT:FQL_AUDITING_CLIENT_TEMPLATE.FAT&amp;display_string=Audit&amp;VAR:KEY=ELWZAPENOH&amp;VAR:QUERY=UkdGX0VOVFJQUl9WQUxfREFJTFkoMTAvMjEvMjAwOSwsLCwsLCdESUwnKS9JQ19FU1RJTUFURShFQklUREFfR","U5VTUVSQVRJT04sTUVBTl9FTlVNRVJBVElPTixOVE1fVFdBX0VOVU1FUkFUSU9OLCwxMC8yMS8yMDA5KQ==&amp;WINDOW=FIRST_POPUP&amp;HEIGHT=450&amp;WIDTH=450&amp;START_MAXIMIZED=FALSE&amp;VAR:CALENDAR=US&amp;VAR:SYMBOL=NUVA&amp;VAR:INDEX=0"}</definedName>
    <definedName name="_803__FDSAUDITLINK__" hidden="1">{"fdsup://directions/FAT Viewer?action=UPDATE&amp;creator=factset&amp;DYN_ARGS=TRUE&amp;DOC_NAME=FAT:FQL_AUDITING_CLIENT_TEMPLATE.FAT&amp;display_string=Audit&amp;VAR:KEY=ELWZAPENOH&amp;VAR:QUERY=UkdGX0VOVFJQUl9WQUxfREFJTFkoMTAvMjEvMjAwOSwsLCwsLCdESUwnKS9JQ19FU1RJTUFURShFQklUREFfR","U5VTUVSQVRJT04sTUVBTl9FTlVNRVJBVElPTixOVE1fVFdBX0VOVU1FUkFUSU9OLCwxMC8yMS8yMDA5KQ==&amp;WINDOW=FIRST_POPUP&amp;HEIGHT=450&amp;WIDTH=450&amp;START_MAXIMIZED=FALSE&amp;VAR:CALENDAR=US&amp;VAR:SYMBOL=NUVA&amp;VAR:INDEX=0"}</definedName>
    <definedName name="_804__FDSAUDITLINK__" localSheetId="1" hidden="1">{"fdsup://directions/FAT Viewer?action=UPDATE&amp;creator=factset&amp;DYN_ARGS=TRUE&amp;DOC_NAME=FAT:FQL_AUDITING_CLIENT_TEMPLATE.FAT&amp;display_string=Audit&amp;VAR:KEY=UJCNQXGDEN&amp;VAR:QUERY=UkdGX0VOVFJQUl9WQUxfREFJTFkoMTAvMjAvMjAwOSwsLCwsLCdESUwnKS9JQ19FU1RJTUFURShFQklUREFfR","U5VTUVSQVRJT04sTUVBTl9FTlVNRVJBVElPTixOVE1fVFdBX0VOVU1FUkFUSU9OLCwxMC8yMC8yMDA5KQ==&amp;WINDOW=FIRST_POPUP&amp;HEIGHT=450&amp;WIDTH=450&amp;START_MAXIMIZED=FALSE&amp;VAR:CALENDAR=US&amp;VAR:SYMBOL=NUVA&amp;VAR:INDEX=0"}</definedName>
    <definedName name="_804__FDSAUDITLINK__" hidden="1">{"fdsup://directions/FAT Viewer?action=UPDATE&amp;creator=factset&amp;DYN_ARGS=TRUE&amp;DOC_NAME=FAT:FQL_AUDITING_CLIENT_TEMPLATE.FAT&amp;display_string=Audit&amp;VAR:KEY=UJCNQXGDEN&amp;VAR:QUERY=UkdGX0VOVFJQUl9WQUxfREFJTFkoMTAvMjAvMjAwOSwsLCwsLCdESUwnKS9JQ19FU1RJTUFURShFQklUREFfR","U5VTUVSQVRJT04sTUVBTl9FTlVNRVJBVElPTixOVE1fVFdBX0VOVU1FUkFUSU9OLCwxMC8yMC8yMDA5KQ==&amp;WINDOW=FIRST_POPUP&amp;HEIGHT=450&amp;WIDTH=450&amp;START_MAXIMIZED=FALSE&amp;VAR:CALENDAR=US&amp;VAR:SYMBOL=NUVA&amp;VAR:INDEX=0"}</definedName>
    <definedName name="_805__FDSAUDITLINK__" localSheetId="1" hidden="1">{"fdsup://directions/FAT Viewer?action=UPDATE&amp;creator=factset&amp;DYN_ARGS=TRUE&amp;DOC_NAME=FAT:FQL_AUDITING_CLIENT_TEMPLATE.FAT&amp;display_string=Audit&amp;VAR:KEY=CVKVOPMNAT&amp;VAR:QUERY=UkdGX0VOVFJQUl9WQUxfREFJTFkoMTAvMTkvMjAwOSwsLCwsLCdESUwnKS9JQ19FU1RJTUFURShFQklUREFfR","U5VTUVSQVRJT04sTUVBTl9FTlVNRVJBVElPTixOVE1fVFdBX0VOVU1FUkFUSU9OLCwxMC8xOS8yMDA5KQ==&amp;WINDOW=FIRST_POPUP&amp;HEIGHT=450&amp;WIDTH=450&amp;START_MAXIMIZED=FALSE&amp;VAR:CALENDAR=US&amp;VAR:SYMBOL=NUVA&amp;VAR:INDEX=0"}</definedName>
    <definedName name="_805__FDSAUDITLINK__" hidden="1">{"fdsup://directions/FAT Viewer?action=UPDATE&amp;creator=factset&amp;DYN_ARGS=TRUE&amp;DOC_NAME=FAT:FQL_AUDITING_CLIENT_TEMPLATE.FAT&amp;display_string=Audit&amp;VAR:KEY=CVKVOPMNAT&amp;VAR:QUERY=UkdGX0VOVFJQUl9WQUxfREFJTFkoMTAvMTkvMjAwOSwsLCwsLCdESUwnKS9JQ19FU1RJTUFURShFQklUREFfR","U5VTUVSQVRJT04sTUVBTl9FTlVNRVJBVElPTixOVE1fVFdBX0VOVU1FUkFUSU9OLCwxMC8xOS8yMDA5KQ==&amp;WINDOW=FIRST_POPUP&amp;HEIGHT=450&amp;WIDTH=450&amp;START_MAXIMIZED=FALSE&amp;VAR:CALENDAR=US&amp;VAR:SYMBOL=NUVA&amp;VAR:INDEX=0"}</definedName>
    <definedName name="_806__FDSAUDITLINK__" localSheetId="1" hidden="1">{"fdsup://directions/FAT Viewer?action=UPDATE&amp;creator=factset&amp;DYN_ARGS=TRUE&amp;DOC_NAME=FAT:FQL_AUDITING_CLIENT_TEMPLATE.FAT&amp;display_string=Audit&amp;VAR:KEY=ORYFAZIZEF&amp;VAR:QUERY=UkdGX0VOVFJQUl9WQUxfREFJTFkoMTAvMTYvMjAwOSwsLCwsLCdESUwnKS9JQ19FU1RJTUFURShFQklUREFfR","U5VTUVSQVRJT04sTUVBTl9FTlVNRVJBVElPTixOVE1fVFdBX0VOVU1FUkFUSU9OLCwxMC8xNi8yMDA5KQ==&amp;WINDOW=FIRST_POPUP&amp;HEIGHT=450&amp;WIDTH=450&amp;START_MAXIMIZED=FALSE&amp;VAR:CALENDAR=US&amp;VAR:SYMBOL=NUVA&amp;VAR:INDEX=0"}</definedName>
    <definedName name="_806__FDSAUDITLINK__" hidden="1">{"fdsup://directions/FAT Viewer?action=UPDATE&amp;creator=factset&amp;DYN_ARGS=TRUE&amp;DOC_NAME=FAT:FQL_AUDITING_CLIENT_TEMPLATE.FAT&amp;display_string=Audit&amp;VAR:KEY=ORYFAZIZEF&amp;VAR:QUERY=UkdGX0VOVFJQUl9WQUxfREFJTFkoMTAvMTYvMjAwOSwsLCwsLCdESUwnKS9JQ19FU1RJTUFURShFQklUREFfR","U5VTUVSQVRJT04sTUVBTl9FTlVNRVJBVElPTixOVE1fVFdBX0VOVU1FUkFUSU9OLCwxMC8xNi8yMDA5KQ==&amp;WINDOW=FIRST_POPUP&amp;HEIGHT=450&amp;WIDTH=450&amp;START_MAXIMIZED=FALSE&amp;VAR:CALENDAR=US&amp;VAR:SYMBOL=NUVA&amp;VAR:INDEX=0"}</definedName>
    <definedName name="_807__FDSAUDITLINK__" localSheetId="1" hidden="1">{"fdsup://directions/FAT Viewer?action=UPDATE&amp;creator=factset&amp;DYN_ARGS=TRUE&amp;DOC_NAME=FAT:FQL_AUDITING_CLIENT_TEMPLATE.FAT&amp;display_string=Audit&amp;VAR:KEY=APIPSJOHSD&amp;VAR:QUERY=UkdGX0VOVFJQUl9WQUxfREFJTFkoMTAvMTUvMjAwOSwsLCwsLCdESUwnKS9JQ19FU1RJTUFURShFQklUREFfR","U5VTUVSQVRJT04sTUVBTl9FTlVNRVJBVElPTixOVE1fVFdBX0VOVU1FUkFUSU9OLCwxMC8xNS8yMDA5KQ==&amp;WINDOW=FIRST_POPUP&amp;HEIGHT=450&amp;WIDTH=450&amp;START_MAXIMIZED=FALSE&amp;VAR:CALENDAR=US&amp;VAR:SYMBOL=NUVA&amp;VAR:INDEX=0"}</definedName>
    <definedName name="_807__FDSAUDITLINK__" hidden="1">{"fdsup://directions/FAT Viewer?action=UPDATE&amp;creator=factset&amp;DYN_ARGS=TRUE&amp;DOC_NAME=FAT:FQL_AUDITING_CLIENT_TEMPLATE.FAT&amp;display_string=Audit&amp;VAR:KEY=APIPSJOHSD&amp;VAR:QUERY=UkdGX0VOVFJQUl9WQUxfREFJTFkoMTAvMTUvMjAwOSwsLCwsLCdESUwnKS9JQ19FU1RJTUFURShFQklUREFfR","U5VTUVSQVRJT04sTUVBTl9FTlVNRVJBVElPTixOVE1fVFdBX0VOVU1FUkFUSU9OLCwxMC8xNS8yMDA5KQ==&amp;WINDOW=FIRST_POPUP&amp;HEIGHT=450&amp;WIDTH=450&amp;START_MAXIMIZED=FALSE&amp;VAR:CALENDAR=US&amp;VAR:SYMBOL=NUVA&amp;VAR:INDEX=0"}</definedName>
    <definedName name="_808__FDSAUDITLINK__" localSheetId="1" hidden="1">{"fdsup://directions/FAT Viewer?action=UPDATE&amp;creator=factset&amp;DYN_ARGS=TRUE&amp;DOC_NAME=FAT:FQL_AUDITING_CLIENT_TEMPLATE.FAT&amp;display_string=Audit&amp;VAR:KEY=INEBMBKPGZ&amp;VAR:QUERY=UkdGX0VOVFJQUl9WQUxfREFJTFkoMTAvMTQvMjAwOSwsLCwsLCdESUwnKS9JQ19FU1RJTUFURShFQklUREFfR","U5VTUVSQVRJT04sTUVBTl9FTlVNRVJBVElPTixOVE1fVFdBX0VOVU1FUkFUSU9OLCwxMC8xNC8yMDA5KQ==&amp;WINDOW=FIRST_POPUP&amp;HEIGHT=450&amp;WIDTH=450&amp;START_MAXIMIZED=FALSE&amp;VAR:CALENDAR=US&amp;VAR:SYMBOL=NUVA&amp;VAR:INDEX=0"}</definedName>
    <definedName name="_808__FDSAUDITLINK__" hidden="1">{"fdsup://directions/FAT Viewer?action=UPDATE&amp;creator=factset&amp;DYN_ARGS=TRUE&amp;DOC_NAME=FAT:FQL_AUDITING_CLIENT_TEMPLATE.FAT&amp;display_string=Audit&amp;VAR:KEY=INEBMBKPGZ&amp;VAR:QUERY=UkdGX0VOVFJQUl9WQUxfREFJTFkoMTAvMTQvMjAwOSwsLCwsLCdESUwnKS9JQ19FU1RJTUFURShFQklUREFfR","U5VTUVSQVRJT04sTUVBTl9FTlVNRVJBVElPTixOVE1fVFdBX0VOVU1FUkFUSU9OLCwxMC8xNC8yMDA5KQ==&amp;WINDOW=FIRST_POPUP&amp;HEIGHT=450&amp;WIDTH=450&amp;START_MAXIMIZED=FALSE&amp;VAR:CALENDAR=US&amp;VAR:SYMBOL=NUVA&amp;VAR:INDEX=0"}</definedName>
    <definedName name="_809__FDSAUDITLINK__" localSheetId="1" hidden="1">{"fdsup://directions/FAT Viewer?action=UPDATE&amp;creator=factset&amp;DYN_ARGS=TRUE&amp;DOC_NAME=FAT:FQL_AUDITING_CLIENT_TEMPLATE.FAT&amp;display_string=Audit&amp;VAR:KEY=GZSVQZIRMD&amp;VAR:QUERY=UkdGX0VOVFJQUl9WQUxfREFJTFkoMTAvMTMvMjAwOSwsLCwsLCdESUwnKS9JQ19FU1RJTUFURShFQklUREFfR","U5VTUVSQVRJT04sTUVBTl9FTlVNRVJBVElPTixOVE1fVFdBX0VOVU1FUkFUSU9OLCwxMC8xMy8yMDA5KQ==&amp;WINDOW=FIRST_POPUP&amp;HEIGHT=450&amp;WIDTH=450&amp;START_MAXIMIZED=FALSE&amp;VAR:CALENDAR=US&amp;VAR:SYMBOL=NUVA&amp;VAR:INDEX=0"}</definedName>
    <definedName name="_809__FDSAUDITLINK__" hidden="1">{"fdsup://directions/FAT Viewer?action=UPDATE&amp;creator=factset&amp;DYN_ARGS=TRUE&amp;DOC_NAME=FAT:FQL_AUDITING_CLIENT_TEMPLATE.FAT&amp;display_string=Audit&amp;VAR:KEY=GZSVQZIRMD&amp;VAR:QUERY=UkdGX0VOVFJQUl9WQUxfREFJTFkoMTAvMTMvMjAwOSwsLCwsLCdESUwnKS9JQ19FU1RJTUFURShFQklUREFfR","U5VTUVSQVRJT04sTUVBTl9FTlVNRVJBVElPTixOVE1fVFdBX0VOVU1FUkFUSU9OLCwxMC8xMy8yMDA5KQ==&amp;WINDOW=FIRST_POPUP&amp;HEIGHT=450&amp;WIDTH=450&amp;START_MAXIMIZED=FALSE&amp;VAR:CALENDAR=US&amp;VAR:SYMBOL=NUVA&amp;VAR:INDEX=0"}</definedName>
    <definedName name="_81__FDSAUDITLINK__" localSheetId="1" hidden="1">{"fdsup://IBCentral/FAT Viewer?action=UPDATE&amp;creator=factset&amp;DOC_NAME=fat:reuters_qtrly_source_window.fat&amp;display_string=Audit&amp;DYN_ARGS=TRUE&amp;VAR:ID1=01535110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1__FDSAUDITLINK__" hidden="1">{"fdsup://IBCentral/FAT Viewer?action=UPDATE&amp;creator=factset&amp;DOC_NAME=fat:reuters_qtrly_source_window.fat&amp;display_string=Audit&amp;DYN_ARGS=TRUE&amp;VAR:ID1=01535110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10__FDSAUDITLINK__" localSheetId="1" hidden="1">{"fdsup://directions/FAT Viewer?action=UPDATE&amp;creator=factset&amp;DYN_ARGS=TRUE&amp;DOC_NAME=FAT:FQL_AUDITING_CLIENT_TEMPLATE.FAT&amp;display_string=Audit&amp;VAR:KEY=MLIBWLYBUF&amp;VAR:QUERY=UkdGX0VOVFJQUl9WQUxfREFJTFkoMTAvMTIvMjAwOSwsLCwsLCdESUwnKS9JQ19FU1RJTUFURShFQklUREFfR","U5VTUVSQVRJT04sTUVBTl9FTlVNRVJBVElPTixOVE1fVFdBX0VOVU1FUkFUSU9OLCwxMC8xMi8yMDA5KQ==&amp;WINDOW=FIRST_POPUP&amp;HEIGHT=450&amp;WIDTH=450&amp;START_MAXIMIZED=FALSE&amp;VAR:CALENDAR=US&amp;VAR:SYMBOL=NUVA&amp;VAR:INDEX=0"}</definedName>
    <definedName name="_810__FDSAUDITLINK__" hidden="1">{"fdsup://directions/FAT Viewer?action=UPDATE&amp;creator=factset&amp;DYN_ARGS=TRUE&amp;DOC_NAME=FAT:FQL_AUDITING_CLIENT_TEMPLATE.FAT&amp;display_string=Audit&amp;VAR:KEY=MLIBWLYBUF&amp;VAR:QUERY=UkdGX0VOVFJQUl9WQUxfREFJTFkoMTAvMTIvMjAwOSwsLCwsLCdESUwnKS9JQ19FU1RJTUFURShFQklUREFfR","U5VTUVSQVRJT04sTUVBTl9FTlVNRVJBVElPTixOVE1fVFdBX0VOVU1FUkFUSU9OLCwxMC8xMi8yMDA5KQ==&amp;WINDOW=FIRST_POPUP&amp;HEIGHT=450&amp;WIDTH=450&amp;START_MAXIMIZED=FALSE&amp;VAR:CALENDAR=US&amp;VAR:SYMBOL=NUVA&amp;VAR:INDEX=0"}</definedName>
    <definedName name="_811__FDSAUDITLINK__" localSheetId="1" hidden="1">{"fdsup://directions/FAT Viewer?action=UPDATE&amp;creator=factset&amp;DYN_ARGS=TRUE&amp;DOC_NAME=FAT:FQL_AUDITING_CLIENT_TEMPLATE.FAT&amp;display_string=Audit&amp;VAR:KEY=AVERQBAVIB&amp;VAR:QUERY=UkdGX0VOVFJQUl9WQUxfREFJTFkoMTAvMDkvMjAwOSwsLCwsLCdESUwnKS9JQ19FU1RJTUFURShFQklUREFfR","U5VTUVSQVRJT04sTUVBTl9FTlVNRVJBVElPTixOVE1fVFdBX0VOVU1FUkFUSU9OLCwxMC8wOS8yMDA5KQ==&amp;WINDOW=FIRST_POPUP&amp;HEIGHT=450&amp;WIDTH=450&amp;START_MAXIMIZED=FALSE&amp;VAR:CALENDAR=US&amp;VAR:SYMBOL=NUVA&amp;VAR:INDEX=0"}</definedName>
    <definedName name="_811__FDSAUDITLINK__" hidden="1">{"fdsup://directions/FAT Viewer?action=UPDATE&amp;creator=factset&amp;DYN_ARGS=TRUE&amp;DOC_NAME=FAT:FQL_AUDITING_CLIENT_TEMPLATE.FAT&amp;display_string=Audit&amp;VAR:KEY=AVERQBAVIB&amp;VAR:QUERY=UkdGX0VOVFJQUl9WQUxfREFJTFkoMTAvMDkvMjAwOSwsLCwsLCdESUwnKS9JQ19FU1RJTUFURShFQklUREFfR","U5VTUVSQVRJT04sTUVBTl9FTlVNRVJBVElPTixOVE1fVFdBX0VOVU1FUkFUSU9OLCwxMC8wOS8yMDA5KQ==&amp;WINDOW=FIRST_POPUP&amp;HEIGHT=450&amp;WIDTH=450&amp;START_MAXIMIZED=FALSE&amp;VAR:CALENDAR=US&amp;VAR:SYMBOL=NUVA&amp;VAR:INDEX=0"}</definedName>
    <definedName name="_812__FDSAUDITLINK__" localSheetId="1" hidden="1">{"fdsup://directions/FAT Viewer?action=UPDATE&amp;creator=factset&amp;DYN_ARGS=TRUE&amp;DOC_NAME=FAT:FQL_AUDITING_CLIENT_TEMPLATE.FAT&amp;display_string=Audit&amp;VAR:KEY=CFSRWDAFGV&amp;VAR:QUERY=UkdGX0VOVFJQUl9WQUxfREFJTFkoMTAvMDgvMjAwOSwsLCwsLCdESUwnKS9JQ19FU1RJTUFURShFQklUREFfR","U5VTUVSQVRJT04sTUVBTl9FTlVNRVJBVElPTixOVE1fVFdBX0VOVU1FUkFUSU9OLCwxMC8wOC8yMDA5KQ==&amp;WINDOW=FIRST_POPUP&amp;HEIGHT=450&amp;WIDTH=450&amp;START_MAXIMIZED=FALSE&amp;VAR:CALENDAR=US&amp;VAR:SYMBOL=NUVA&amp;VAR:INDEX=0"}</definedName>
    <definedName name="_812__FDSAUDITLINK__" hidden="1">{"fdsup://directions/FAT Viewer?action=UPDATE&amp;creator=factset&amp;DYN_ARGS=TRUE&amp;DOC_NAME=FAT:FQL_AUDITING_CLIENT_TEMPLATE.FAT&amp;display_string=Audit&amp;VAR:KEY=CFSRWDAFGV&amp;VAR:QUERY=UkdGX0VOVFJQUl9WQUxfREFJTFkoMTAvMDgvMjAwOSwsLCwsLCdESUwnKS9JQ19FU1RJTUFURShFQklUREFfR","U5VTUVSQVRJT04sTUVBTl9FTlVNRVJBVElPTixOVE1fVFdBX0VOVU1FUkFUSU9OLCwxMC8wOC8yMDA5KQ==&amp;WINDOW=FIRST_POPUP&amp;HEIGHT=450&amp;WIDTH=450&amp;START_MAXIMIZED=FALSE&amp;VAR:CALENDAR=US&amp;VAR:SYMBOL=NUVA&amp;VAR:INDEX=0"}</definedName>
    <definedName name="_813__FDSAUDITLINK__" localSheetId="1" hidden="1">{"fdsup://directions/FAT Viewer?action=UPDATE&amp;creator=factset&amp;DYN_ARGS=TRUE&amp;DOC_NAME=FAT:FQL_AUDITING_CLIENT_TEMPLATE.FAT&amp;display_string=Audit&amp;VAR:KEY=IZWFEHUTMJ&amp;VAR:QUERY=UkdGX0VOVFJQUl9WQUxfREFJTFkoMTAvMDcvMjAwOSwsLCwsLCdESUwnKS9JQ19FU1RJTUFURShFQklUREFfR","U5VTUVSQVRJT04sTUVBTl9FTlVNRVJBVElPTixOVE1fVFdBX0VOVU1FUkFUSU9OLCwxMC8wNy8yMDA5KQ==&amp;WINDOW=FIRST_POPUP&amp;HEIGHT=450&amp;WIDTH=450&amp;START_MAXIMIZED=FALSE&amp;VAR:CALENDAR=US&amp;VAR:SYMBOL=NUVA&amp;VAR:INDEX=0"}</definedName>
    <definedName name="_813__FDSAUDITLINK__" hidden="1">{"fdsup://directions/FAT Viewer?action=UPDATE&amp;creator=factset&amp;DYN_ARGS=TRUE&amp;DOC_NAME=FAT:FQL_AUDITING_CLIENT_TEMPLATE.FAT&amp;display_string=Audit&amp;VAR:KEY=IZWFEHUTMJ&amp;VAR:QUERY=UkdGX0VOVFJQUl9WQUxfREFJTFkoMTAvMDcvMjAwOSwsLCwsLCdESUwnKS9JQ19FU1RJTUFURShFQklUREFfR","U5VTUVSQVRJT04sTUVBTl9FTlVNRVJBVElPTixOVE1fVFdBX0VOVU1FUkFUSU9OLCwxMC8wNy8yMDA5KQ==&amp;WINDOW=FIRST_POPUP&amp;HEIGHT=450&amp;WIDTH=450&amp;START_MAXIMIZED=FALSE&amp;VAR:CALENDAR=US&amp;VAR:SYMBOL=NUVA&amp;VAR:INDEX=0"}</definedName>
    <definedName name="_814__FDSAUDITLINK__" localSheetId="1" hidden="1">{"fdsup://directions/FAT Viewer?action=UPDATE&amp;creator=factset&amp;DYN_ARGS=TRUE&amp;DOC_NAME=FAT:FQL_AUDITING_CLIENT_TEMPLATE.FAT&amp;display_string=Audit&amp;VAR:KEY=SROJQNMHQN&amp;VAR:QUERY=UkdGX0VOVFJQUl9WQUxfREFJTFkoMTAvMDYvMjAwOSwsLCwsLCdESUwnKS9JQ19FU1RJTUFURShFQklUREFfR","U5VTUVSQVRJT04sTUVBTl9FTlVNRVJBVElPTixOVE1fVFdBX0VOVU1FUkFUSU9OLCwxMC8wNi8yMDA5KQ==&amp;WINDOW=FIRST_POPUP&amp;HEIGHT=450&amp;WIDTH=450&amp;START_MAXIMIZED=FALSE&amp;VAR:CALENDAR=US&amp;VAR:SYMBOL=NUVA&amp;VAR:INDEX=0"}</definedName>
    <definedName name="_814__FDSAUDITLINK__" hidden="1">{"fdsup://directions/FAT Viewer?action=UPDATE&amp;creator=factset&amp;DYN_ARGS=TRUE&amp;DOC_NAME=FAT:FQL_AUDITING_CLIENT_TEMPLATE.FAT&amp;display_string=Audit&amp;VAR:KEY=SROJQNMHQN&amp;VAR:QUERY=UkdGX0VOVFJQUl9WQUxfREFJTFkoMTAvMDYvMjAwOSwsLCwsLCdESUwnKS9JQ19FU1RJTUFURShFQklUREFfR","U5VTUVSQVRJT04sTUVBTl9FTlVNRVJBVElPTixOVE1fVFdBX0VOVU1FUkFUSU9OLCwxMC8wNi8yMDA5KQ==&amp;WINDOW=FIRST_POPUP&amp;HEIGHT=450&amp;WIDTH=450&amp;START_MAXIMIZED=FALSE&amp;VAR:CALENDAR=US&amp;VAR:SYMBOL=NUVA&amp;VAR:INDEX=0"}</definedName>
    <definedName name="_815__FDSAUDITLINK__" localSheetId="1" hidden="1">{"fdsup://directions/FAT Viewer?action=UPDATE&amp;creator=factset&amp;DYN_ARGS=TRUE&amp;DOC_NAME=FAT:FQL_AUDITING_CLIENT_TEMPLATE.FAT&amp;display_string=Audit&amp;VAR:KEY=CFAFWXGZOZ&amp;VAR:QUERY=UkdGX0VOVFJQUl9WQUxfREFJTFkoMTAvMDUvMjAwOSwsLCwsLCdESUwnKS9JQ19FU1RJTUFURShFQklUREFfR","U5VTUVSQVRJT04sTUVBTl9FTlVNRVJBVElPTixOVE1fVFdBX0VOVU1FUkFUSU9OLCwxMC8wNS8yMDA5KQ==&amp;WINDOW=FIRST_POPUP&amp;HEIGHT=450&amp;WIDTH=450&amp;START_MAXIMIZED=FALSE&amp;VAR:CALENDAR=US&amp;VAR:SYMBOL=NUVA&amp;VAR:INDEX=0"}</definedName>
    <definedName name="_815__FDSAUDITLINK__" hidden="1">{"fdsup://directions/FAT Viewer?action=UPDATE&amp;creator=factset&amp;DYN_ARGS=TRUE&amp;DOC_NAME=FAT:FQL_AUDITING_CLIENT_TEMPLATE.FAT&amp;display_string=Audit&amp;VAR:KEY=CFAFWXGZOZ&amp;VAR:QUERY=UkdGX0VOVFJQUl9WQUxfREFJTFkoMTAvMDUvMjAwOSwsLCwsLCdESUwnKS9JQ19FU1RJTUFURShFQklUREFfR","U5VTUVSQVRJT04sTUVBTl9FTlVNRVJBVElPTixOVE1fVFdBX0VOVU1FUkFUSU9OLCwxMC8wNS8yMDA5KQ==&amp;WINDOW=FIRST_POPUP&amp;HEIGHT=450&amp;WIDTH=450&amp;START_MAXIMIZED=FALSE&amp;VAR:CALENDAR=US&amp;VAR:SYMBOL=NUVA&amp;VAR:INDEX=0"}</definedName>
    <definedName name="_816__FDSAUDITLINK__" localSheetId="1" hidden="1">{"fdsup://directions/FAT Viewer?action=UPDATE&amp;creator=factset&amp;DYN_ARGS=TRUE&amp;DOC_NAME=FAT:FQL_AUDITING_CLIENT_TEMPLATE.FAT&amp;display_string=Audit&amp;VAR:KEY=UFWLOVQJMF&amp;VAR:QUERY=UkdGX0VOVFJQUl9WQUxfREFJTFkoMTAvMDIvMjAwOSwsLCwsLCdESUwnKS9JQ19FU1RJTUFURShFQklUREFfR","U5VTUVSQVRJT04sTUVBTl9FTlVNRVJBVElPTixOVE1fVFdBX0VOVU1FUkFUSU9OLCwxMC8wMi8yMDA5KQ==&amp;WINDOW=FIRST_POPUP&amp;HEIGHT=450&amp;WIDTH=450&amp;START_MAXIMIZED=FALSE&amp;VAR:CALENDAR=US&amp;VAR:SYMBOL=NUVA&amp;VAR:INDEX=0"}</definedName>
    <definedName name="_816__FDSAUDITLINK__" hidden="1">{"fdsup://directions/FAT Viewer?action=UPDATE&amp;creator=factset&amp;DYN_ARGS=TRUE&amp;DOC_NAME=FAT:FQL_AUDITING_CLIENT_TEMPLATE.FAT&amp;display_string=Audit&amp;VAR:KEY=UFWLOVQJMF&amp;VAR:QUERY=UkdGX0VOVFJQUl9WQUxfREFJTFkoMTAvMDIvMjAwOSwsLCwsLCdESUwnKS9JQ19FU1RJTUFURShFQklUREFfR","U5VTUVSQVRJT04sTUVBTl9FTlVNRVJBVElPTixOVE1fVFdBX0VOVU1FUkFUSU9OLCwxMC8wMi8yMDA5KQ==&amp;WINDOW=FIRST_POPUP&amp;HEIGHT=450&amp;WIDTH=450&amp;START_MAXIMIZED=FALSE&amp;VAR:CALENDAR=US&amp;VAR:SYMBOL=NUVA&amp;VAR:INDEX=0"}</definedName>
    <definedName name="_817__FDSAUDITLINK__" localSheetId="1" hidden="1">{"fdsup://directions/FAT Viewer?action=UPDATE&amp;creator=factset&amp;DYN_ARGS=TRUE&amp;DOC_NAME=FAT:FQL_AUDITING_CLIENT_TEMPLATE.FAT&amp;display_string=Audit&amp;VAR:KEY=GBCFQFINEB&amp;VAR:QUERY=UkdGX0VOVFJQUl9WQUxfREFJTFkoMTAvMDEvMjAwOSwsLCwsLCdESUwnKS9JQ19FU1RJTUFURShFQklUREFfR","U5VTUVSQVRJT04sTUVBTl9FTlVNRVJBVElPTixOVE1fVFdBX0VOVU1FUkFUSU9OLCwxMC8wMS8yMDA5KQ==&amp;WINDOW=FIRST_POPUP&amp;HEIGHT=450&amp;WIDTH=450&amp;START_MAXIMIZED=FALSE&amp;VAR:CALENDAR=US&amp;VAR:SYMBOL=NUVA&amp;VAR:INDEX=0"}</definedName>
    <definedName name="_817__FDSAUDITLINK__" hidden="1">{"fdsup://directions/FAT Viewer?action=UPDATE&amp;creator=factset&amp;DYN_ARGS=TRUE&amp;DOC_NAME=FAT:FQL_AUDITING_CLIENT_TEMPLATE.FAT&amp;display_string=Audit&amp;VAR:KEY=GBCFQFINEB&amp;VAR:QUERY=UkdGX0VOVFJQUl9WQUxfREFJTFkoMTAvMDEvMjAwOSwsLCwsLCdESUwnKS9JQ19FU1RJTUFURShFQklUREFfR","U5VTUVSQVRJT04sTUVBTl9FTlVNRVJBVElPTixOVE1fVFdBX0VOVU1FUkFUSU9OLCwxMC8wMS8yMDA5KQ==&amp;WINDOW=FIRST_POPUP&amp;HEIGHT=450&amp;WIDTH=450&amp;START_MAXIMIZED=FALSE&amp;VAR:CALENDAR=US&amp;VAR:SYMBOL=NUVA&amp;VAR:INDEX=0"}</definedName>
    <definedName name="_818__FDSAUDITLINK__" localSheetId="1" hidden="1">{"fdsup://directions/FAT Viewer?action=UPDATE&amp;creator=factset&amp;DYN_ARGS=TRUE&amp;DOC_NAME=FAT:FQL_AUDITING_CLIENT_TEMPLATE.FAT&amp;display_string=Audit&amp;VAR:KEY=AHYJGXYHOB&amp;VAR:QUERY=UkdGX0VOVFJQUl9WQUxfREFJTFkoOS8zMC8yMDA5LCwsLCwsJ0RJTCcpL0lDX0VTVElNQVRFKEVCSVREQV9FT","lVNRVJBVElPTixNRUFOX0VOVU1FUkFUSU9OLE5UTV9UV0FfRU5VTUVSQVRJT04sLDkvMzAvMjAwOSk=&amp;WINDOW=FIRST_POPUP&amp;HEIGHT=450&amp;WIDTH=450&amp;START_MAXIMIZED=FALSE&amp;VAR:CALENDAR=US&amp;VAR:SYMBOL=NUVA&amp;VAR:INDEX=0"}</definedName>
    <definedName name="_818__FDSAUDITLINK__" hidden="1">{"fdsup://directions/FAT Viewer?action=UPDATE&amp;creator=factset&amp;DYN_ARGS=TRUE&amp;DOC_NAME=FAT:FQL_AUDITING_CLIENT_TEMPLATE.FAT&amp;display_string=Audit&amp;VAR:KEY=AHYJGXYHOB&amp;VAR:QUERY=UkdGX0VOVFJQUl9WQUxfREFJTFkoOS8zMC8yMDA5LCwsLCwsJ0RJTCcpL0lDX0VTVElNQVRFKEVCSVREQV9FT","lVNRVJBVElPTixNRUFOX0VOVU1FUkFUSU9OLE5UTV9UV0FfRU5VTUVSQVRJT04sLDkvMzAvMjAwOSk=&amp;WINDOW=FIRST_POPUP&amp;HEIGHT=450&amp;WIDTH=450&amp;START_MAXIMIZED=FALSE&amp;VAR:CALENDAR=US&amp;VAR:SYMBOL=NUVA&amp;VAR:INDEX=0"}</definedName>
    <definedName name="_819__FDSAUDITLINK__" localSheetId="1" hidden="1">{"fdsup://directions/FAT Viewer?action=UPDATE&amp;creator=factset&amp;DYN_ARGS=TRUE&amp;DOC_NAME=FAT:FQL_AUDITING_CLIENT_TEMPLATE.FAT&amp;display_string=Audit&amp;VAR:KEY=STSXEXQNWR&amp;VAR:QUERY=UkdGX0VOVFJQUl9WQUxfREFJTFkoOS8yOS8yMDA5LCwsLCwsJ0RJTCcpL0lDX0VTVElNQVRFKEVCSVREQV9FT","lVNRVJBVElPTixNRUFOX0VOVU1FUkFUSU9OLE5UTV9UV0FfRU5VTUVSQVRJT04sLDkvMjkvMjAwOSk=&amp;WINDOW=FIRST_POPUP&amp;HEIGHT=450&amp;WIDTH=450&amp;START_MAXIMIZED=FALSE&amp;VAR:CALENDAR=US&amp;VAR:SYMBOL=NUVA&amp;VAR:INDEX=0"}</definedName>
    <definedName name="_819__FDSAUDITLINK__" hidden="1">{"fdsup://directions/FAT Viewer?action=UPDATE&amp;creator=factset&amp;DYN_ARGS=TRUE&amp;DOC_NAME=FAT:FQL_AUDITING_CLIENT_TEMPLATE.FAT&amp;display_string=Audit&amp;VAR:KEY=STSXEXQNWR&amp;VAR:QUERY=UkdGX0VOVFJQUl9WQUxfREFJTFkoOS8yOS8yMDA5LCwsLCwsJ0RJTCcpL0lDX0VTVElNQVRFKEVCSVREQV9FT","lVNRVJBVElPTixNRUFOX0VOVU1FUkFUSU9OLE5UTV9UV0FfRU5VTUVSQVRJT04sLDkvMjkvMjAwOSk=&amp;WINDOW=FIRST_POPUP&amp;HEIGHT=450&amp;WIDTH=450&amp;START_MAXIMIZED=FALSE&amp;VAR:CALENDAR=US&amp;VAR:SYMBOL=NUVA&amp;VAR:INDEX=0"}</definedName>
    <definedName name="_82__FDSAUDITLINK__" localSheetId="1" hidden="1">{"fdsup://IBCentral/FAT Viewer?action=UPDATE&amp;creator=factset&amp;DOC_NAME=fat:reuters_qtrly_source_window.fat&amp;display_string=Audit&amp;DYN_ARGS=TRUE&amp;VAR:ID1=01535110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__FDSAUDITLINK__" hidden="1">{"fdsup://IBCentral/FAT Viewer?action=UPDATE&amp;creator=factset&amp;DOC_NAME=fat:reuters_qtrly_source_window.fat&amp;display_string=Audit&amp;DYN_ARGS=TRUE&amp;VAR:ID1=01535110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0__FDSAUDITLINK__" localSheetId="1" hidden="1">{"fdsup://directions/FAT Viewer?action=UPDATE&amp;creator=factset&amp;DYN_ARGS=TRUE&amp;DOC_NAME=FAT:FQL_AUDITING_CLIENT_TEMPLATE.FAT&amp;display_string=Audit&amp;VAR:KEY=ATSVIXMPOB&amp;VAR:QUERY=UkdGX0VOVFJQUl9WQUxfREFJTFkoOS8yOC8yMDA5LCwsLCwsJ0RJTCcpL0lDX0VTVElNQVRFKEVCSVREQV9FT","lVNRVJBVElPTixNRUFOX0VOVU1FUkFUSU9OLE5UTV9UV0FfRU5VTUVSQVRJT04sLDkvMjgvMjAwOSk=&amp;WINDOW=FIRST_POPUP&amp;HEIGHT=450&amp;WIDTH=450&amp;START_MAXIMIZED=FALSE&amp;VAR:CALENDAR=US&amp;VAR:SYMBOL=NUVA&amp;VAR:INDEX=0"}</definedName>
    <definedName name="_820__FDSAUDITLINK__" hidden="1">{"fdsup://directions/FAT Viewer?action=UPDATE&amp;creator=factset&amp;DYN_ARGS=TRUE&amp;DOC_NAME=FAT:FQL_AUDITING_CLIENT_TEMPLATE.FAT&amp;display_string=Audit&amp;VAR:KEY=ATSVIXMPOB&amp;VAR:QUERY=UkdGX0VOVFJQUl9WQUxfREFJTFkoOS8yOC8yMDA5LCwsLCwsJ0RJTCcpL0lDX0VTVElNQVRFKEVCSVREQV9FT","lVNRVJBVElPTixNRUFOX0VOVU1FUkFUSU9OLE5UTV9UV0FfRU5VTUVSQVRJT04sLDkvMjgvMjAwOSk=&amp;WINDOW=FIRST_POPUP&amp;HEIGHT=450&amp;WIDTH=450&amp;START_MAXIMIZED=FALSE&amp;VAR:CALENDAR=US&amp;VAR:SYMBOL=NUVA&amp;VAR:INDEX=0"}</definedName>
    <definedName name="_821__FDSAUDITLINK__" localSheetId="1" hidden="1">{"fdsup://directions/FAT Viewer?action=UPDATE&amp;creator=factset&amp;DYN_ARGS=TRUE&amp;DOC_NAME=FAT:FQL_AUDITING_CLIENT_TEMPLATE.FAT&amp;display_string=Audit&amp;VAR:KEY=ABEVWTABMF&amp;VAR:QUERY=UkdGX0VOVFJQUl9WQUxfREFJTFkoOS8yNS8yMDA5LCwsLCwsJ0RJTCcpL0lDX0VTVElNQVRFKEVCSVREQV9FT","lVNRVJBVElPTixNRUFOX0VOVU1FUkFUSU9OLE5UTV9UV0FfRU5VTUVSQVRJT04sLDkvMjUvMjAwOSk=&amp;WINDOW=FIRST_POPUP&amp;HEIGHT=450&amp;WIDTH=450&amp;START_MAXIMIZED=FALSE&amp;VAR:CALENDAR=US&amp;VAR:SYMBOL=NUVA&amp;VAR:INDEX=0"}</definedName>
    <definedName name="_821__FDSAUDITLINK__" hidden="1">{"fdsup://directions/FAT Viewer?action=UPDATE&amp;creator=factset&amp;DYN_ARGS=TRUE&amp;DOC_NAME=FAT:FQL_AUDITING_CLIENT_TEMPLATE.FAT&amp;display_string=Audit&amp;VAR:KEY=ABEVWTABMF&amp;VAR:QUERY=UkdGX0VOVFJQUl9WQUxfREFJTFkoOS8yNS8yMDA5LCwsLCwsJ0RJTCcpL0lDX0VTVElNQVRFKEVCSVREQV9FT","lVNRVJBVElPTixNRUFOX0VOVU1FUkFUSU9OLE5UTV9UV0FfRU5VTUVSQVRJT04sLDkvMjUvMjAwOSk=&amp;WINDOW=FIRST_POPUP&amp;HEIGHT=450&amp;WIDTH=450&amp;START_MAXIMIZED=FALSE&amp;VAR:CALENDAR=US&amp;VAR:SYMBOL=NUVA&amp;VAR:INDEX=0"}</definedName>
    <definedName name="_822__FDSAUDITLINK__" localSheetId="1" hidden="1">{"fdsup://directions/FAT Viewer?action=UPDATE&amp;creator=factset&amp;DYN_ARGS=TRUE&amp;DOC_NAME=FAT:FQL_AUDITING_CLIENT_TEMPLATE.FAT&amp;display_string=Audit&amp;VAR:KEY=UFIRIVUBOV&amp;VAR:QUERY=UkdGX0VOVFJQUl9WQUxfREFJTFkoOS8yNC8yMDA5LCwsLCwsJ0RJTCcpL0lDX0VTVElNQVRFKEVCSVREQV9FT","lVNRVJBVElPTixNRUFOX0VOVU1FUkFUSU9OLE5UTV9UV0FfRU5VTUVSQVRJT04sLDkvMjQvMjAwOSk=&amp;WINDOW=FIRST_POPUP&amp;HEIGHT=450&amp;WIDTH=450&amp;START_MAXIMIZED=FALSE&amp;VAR:CALENDAR=US&amp;VAR:SYMBOL=NUVA&amp;VAR:INDEX=0"}</definedName>
    <definedName name="_822__FDSAUDITLINK__" hidden="1">{"fdsup://directions/FAT Viewer?action=UPDATE&amp;creator=factset&amp;DYN_ARGS=TRUE&amp;DOC_NAME=FAT:FQL_AUDITING_CLIENT_TEMPLATE.FAT&amp;display_string=Audit&amp;VAR:KEY=UFIRIVUBOV&amp;VAR:QUERY=UkdGX0VOVFJQUl9WQUxfREFJTFkoOS8yNC8yMDA5LCwsLCwsJ0RJTCcpL0lDX0VTVElNQVRFKEVCSVREQV9FT","lVNRVJBVElPTixNRUFOX0VOVU1FUkFUSU9OLE5UTV9UV0FfRU5VTUVSQVRJT04sLDkvMjQvMjAwOSk=&amp;WINDOW=FIRST_POPUP&amp;HEIGHT=450&amp;WIDTH=450&amp;START_MAXIMIZED=FALSE&amp;VAR:CALENDAR=US&amp;VAR:SYMBOL=NUVA&amp;VAR:INDEX=0"}</definedName>
    <definedName name="_823__FDSAUDITLINK__" localSheetId="1" hidden="1">{"fdsup://IBCentral/FAT Viewer?action=UPDATE&amp;creator=factset&amp;DOC_NAME=fat:reuters_qtrly_source_window.fat&amp;display_string=Audit&amp;DYN_ARGS=TRUE&amp;VAR:ID1=89392920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3__FDSAUDITLINK__" hidden="1">{"fdsup://IBCentral/FAT Viewer?action=UPDATE&amp;creator=factset&amp;DOC_NAME=fat:reuters_qtrly_source_window.fat&amp;display_string=Audit&amp;DYN_ARGS=TRUE&amp;VAR:ID1=89392920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4__FDSAUDITLINK__" localSheetId="1" hidden="1">{"fdsup://IBCentral/FAT Viewer?action=UPDATE&amp;creator=factset&amp;DOC_NAME=fat:reuters_qtrly_source_window.fat&amp;display_string=Audit&amp;DYN_ARGS=TRUE&amp;VAR:ID1=89392920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4__FDSAUDITLINK__" hidden="1">{"fdsup://IBCentral/FAT Viewer?action=UPDATE&amp;creator=factset&amp;DOC_NAME=fat:reuters_qtrly_source_window.fat&amp;display_string=Audit&amp;DYN_ARGS=TRUE&amp;VAR:ID1=89392920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5__FDSAUDITLINK__" localSheetId="1" hidden="1">{"fdsup://IBCentral/FAT Viewer?action=UPDATE&amp;creator=factset&amp;DOC_NAME=fat:reuters_qtrly_source_window.fat&amp;display_string=Audit&amp;DYN_ARGS=TRUE&amp;VAR:ID1=89392920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5__FDSAUDITLINK__" hidden="1">{"fdsup://IBCentral/FAT Viewer?action=UPDATE&amp;creator=factset&amp;DOC_NAME=fat:reuters_qtrly_source_window.fat&amp;display_string=Audit&amp;DYN_ARGS=TRUE&amp;VAR:ID1=89392920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6__FDSAUDITLINK__" localSheetId="1" hidden="1">{"fdsup://IBCentral/FAT Viewer?action=UPDATE&amp;creator=factset&amp;DOC_NAME=fat:reuters_qtrly_source_window.fat&amp;display_string=Audit&amp;DYN_ARGS=TRUE&amp;VAR:ID1=89392920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6__FDSAUDITLINK__" hidden="1">{"fdsup://IBCentral/FAT Viewer?action=UPDATE&amp;creator=factset&amp;DOC_NAME=fat:reuters_qtrly_source_window.fat&amp;display_string=Audit&amp;DYN_ARGS=TRUE&amp;VAR:ID1=89392920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7__FDSAUDITLINK__" localSheetId="1" hidden="1">{"fdsup://IBCentral/FAT Viewer?action=UPDATE&amp;creator=factset&amp;DOC_NAME=fat:reuters_qtrly_source_window.fat&amp;display_string=Audit&amp;DYN_ARGS=TRUE&amp;VAR:ID1=89392920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7__FDSAUDITLINK__" hidden="1">{"fdsup://IBCentral/FAT Viewer?action=UPDATE&amp;creator=factset&amp;DOC_NAME=fat:reuters_qtrly_source_window.fat&amp;display_string=Audit&amp;DYN_ARGS=TRUE&amp;VAR:ID1=89392920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8__FDSAUDITLINK__" localSheetId="1" hidden="1">{"fdsup://IBCentral/FAT Viewer?action=UPDATE&amp;creator=factset&amp;DOC_NAME=fat:reuters_qtrly_source_window.fat&amp;display_string=Audit&amp;DYN_ARGS=TRUE&amp;VAR:ID1=82966C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8__FDSAUDITLINK__" hidden="1">{"fdsup://IBCentral/FAT Viewer?action=UPDATE&amp;creator=factset&amp;DOC_NAME=fat:reuters_qtrly_source_window.fat&amp;display_string=Audit&amp;DYN_ARGS=TRUE&amp;VAR:ID1=82966C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9__FDSAUDITLINK__" localSheetId="1" hidden="1">{"fdsup://IBCentral/FAT Viewer?action=UPDATE&amp;creator=factset&amp;DOC_NAME=fat:reuters_qtrly_source_window.fat&amp;display_string=Audit&amp;DYN_ARGS=TRUE&amp;VAR:ID1=82966C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29__FDSAUDITLINK__" hidden="1">{"fdsup://IBCentral/FAT Viewer?action=UPDATE&amp;creator=factset&amp;DOC_NAME=fat:reuters_qtrly_source_window.fat&amp;display_string=Audit&amp;DYN_ARGS=TRUE&amp;VAR:ID1=82966C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__FDSAUDITLINK__" localSheetId="1" hidden="1">{"fdsup://IBCentral/FAT Viewer?action=UPDATE&amp;creator=factset&amp;DOC_NAME=fat:reuters_qtrly_source_window.fat&amp;display_string=Audit&amp;DYN_ARGS=TRUE&amp;VAR:ID1=B1YD5Q&amp;VAR:RCODE=LMIN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qtrly_source_window.fat&amp;display_string=Audit&amp;DYN_ARGS=TRUE&amp;VAR:ID1=B1YD5Q&amp;VAR:RCODE=LMIN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30__FDSAUDITLINK__" localSheetId="1" hidden="1">{"fdsup://IBCentral/FAT Viewer?action=UPDATE&amp;creator=factset&amp;DOC_NAME=fat:reuters_qtrly_source_window.fat&amp;display_string=Audit&amp;DYN_ARGS=TRUE&amp;VAR:ID1=82966C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0__FDSAUDITLINK__" hidden="1">{"fdsup://IBCentral/FAT Viewer?action=UPDATE&amp;creator=factset&amp;DOC_NAME=fat:reuters_qtrly_source_window.fat&amp;display_string=Audit&amp;DYN_ARGS=TRUE&amp;VAR:ID1=82966C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1__FDSAUDITLINK__" localSheetId="1" hidden="1">{"fdsup://IBCentral/FAT Viewer?action=UPDATE&amp;creator=factset&amp;DOC_NAME=fat:reuters_qtrly_source_window.fat&amp;display_string=Audit&amp;DYN_ARGS=TRUE&amp;VAR:ID1=82966C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1__FDSAUDITLINK__" hidden="1">{"fdsup://IBCentral/FAT Viewer?action=UPDATE&amp;creator=factset&amp;DOC_NAME=fat:reuters_qtrly_source_window.fat&amp;display_string=Audit&amp;DYN_ARGS=TRUE&amp;VAR:ID1=82966C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2__FDSAUDITLINK__" localSheetId="1" hidden="1">{"fdsup://IBCentral/FAT Viewer?action=UPDATE&amp;creator=factset&amp;DOC_NAME=fat:reuters_qtrly_source_window.fat&amp;display_string=Audit&amp;DYN_ARGS=TRUE&amp;VAR:ID1=82966C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2__FDSAUDITLINK__" hidden="1">{"fdsup://IBCentral/FAT Viewer?action=UPDATE&amp;creator=factset&amp;DOC_NAME=fat:reuters_qtrly_source_window.fat&amp;display_string=Audit&amp;DYN_ARGS=TRUE&amp;VAR:ID1=82966C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3__FDSAUDITLINK__" localSheetId="1" hidden="1">{"fdsup://IBCentral/FAT Viewer?action=UPDATE&amp;creator=factset&amp;DOC_NAME=fat:reuters_qtrly_source_window.fat&amp;display_string=Audit&amp;DYN_ARGS=TRUE&amp;VAR:ID1=02744M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3__FDSAUDITLINK__" hidden="1">{"fdsup://IBCentral/FAT Viewer?action=UPDATE&amp;creator=factset&amp;DOC_NAME=fat:reuters_qtrly_source_window.fat&amp;display_string=Audit&amp;DYN_ARGS=TRUE&amp;VAR:ID1=02744M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4__FDSAUDITLINK__" localSheetId="1" hidden="1">{"fdsup://IBCentral/FAT Viewer?action=UPDATE&amp;creator=factset&amp;DOC_NAME=fat:reuters_qtrly_source_window.fat&amp;display_string=Audit&amp;DYN_ARGS=TRUE&amp;VAR:ID1=02744M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4__FDSAUDITLINK__" hidden="1">{"fdsup://IBCentral/FAT Viewer?action=UPDATE&amp;creator=factset&amp;DOC_NAME=fat:reuters_qtrly_source_window.fat&amp;display_string=Audit&amp;DYN_ARGS=TRUE&amp;VAR:ID1=02744M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5__FDSAUDITLINK__" localSheetId="1" hidden="1">{"fdsup://IBCentral/FAT Viewer?action=UPDATE&amp;creator=factset&amp;DOC_NAME=fat:reuters_qtrly_source_window.fat&amp;display_string=Audit&amp;DYN_ARGS=TRUE&amp;VAR:ID1=02744M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5__FDSAUDITLINK__" hidden="1">{"fdsup://IBCentral/FAT Viewer?action=UPDATE&amp;creator=factset&amp;DOC_NAME=fat:reuters_qtrly_source_window.fat&amp;display_string=Audit&amp;DYN_ARGS=TRUE&amp;VAR:ID1=02744M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6__FDSAUDITLINK__" localSheetId="1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6__FDSAUDITLINK__" hidden="1">{"fdsup://IBCentral/FAT Viewer?action=UPDATE&amp;creator=factset&amp;DOC_NAME=fat:reuters_qtrly_source_window.fat&amp;display_string=Audit&amp;DYN_ARGS=TRUE&amp;VAR:ID1=02744M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7__FDSAUDITLINK__" localSheetId="1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7__FDSAUDITLINK__" hidden="1">{"fdsup://IBCentral/FAT Viewer?action=UPDATE&amp;creator=factset&amp;DOC_NAME=fat:reuters_qtrly_source_window.fat&amp;display_string=Audit&amp;DYN_ARGS=TRUE&amp;VAR:ID1=02744M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8__FDSAUDITLINK__" localSheetId="1" hidden="1">{"fdsup://IBCentral/FAT Viewer?action=UPDATE&amp;creator=factset&amp;DOC_NAME=fat:reuters_qtrly_source_window.fat&amp;display_string=Audit&amp;DYN_ARGS=TRUE&amp;VAR:ID1=43644010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8__FDSAUDITLINK__" hidden="1">{"fdsup://IBCentral/FAT Viewer?action=UPDATE&amp;creator=factset&amp;DOC_NAME=fat:reuters_qtrly_source_window.fat&amp;display_string=Audit&amp;DYN_ARGS=TRUE&amp;VAR:ID1=43644010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9__FDSAUDITLINK__" localSheetId="1" hidden="1">{"fdsup://IBCentral/FAT Viewer?action=UPDATE&amp;creator=factset&amp;DOC_NAME=fat:reuters_qtrly_source_window.fat&amp;display_string=Audit&amp;DYN_ARGS=TRUE&amp;VAR:ID1=43644010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39__FDSAUDITLINK__" hidden="1">{"fdsup://IBCentral/FAT Viewer?action=UPDATE&amp;creator=factset&amp;DOC_NAME=fat:reuters_qtrly_source_window.fat&amp;display_string=Audit&amp;DYN_ARGS=TRUE&amp;VAR:ID1=43644010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__FDSAUDITLINK__" localSheetId="1" hidden="1">{"fdsup://IBCentral/FAT Viewer?action=UPDATE&amp;creator=factset&amp;DOC_NAME=fat:reuters_qtrly_source_window.fat&amp;display_string=Audit&amp;DYN_ARGS=TRUE&amp;VAR:ID1=B1YD5Q&amp;VAR:RCODE=ZCPS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qtrly_source_window.fat&amp;display_string=Audit&amp;DYN_ARGS=TRUE&amp;VAR:ID1=B1YD5Q&amp;VAR:RCODE=ZCPS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40__FDSAUDITLINK__" localSheetId="1" hidden="1">{"fdsup://IBCentral/FAT Viewer?action=UPDATE&amp;creator=factset&amp;DOC_NAME=fat:reuters_qtrly_source_window.fat&amp;display_string=Audit&amp;DYN_ARGS=TRUE&amp;VAR:ID1=88517530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0__FDSAUDITLINK__" hidden="1">{"fdsup://IBCentral/FAT Viewer?action=UPDATE&amp;creator=factset&amp;DOC_NAME=fat:reuters_qtrly_source_window.fat&amp;display_string=Audit&amp;DYN_ARGS=TRUE&amp;VAR:ID1=88517530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1__FDSAUDITLINK__" localSheetId="1" hidden="1">{"fdsup://IBCentral/FAT Viewer?action=UPDATE&amp;creator=factset&amp;DOC_NAME=fat:reuters_qtrly_source_window.fat&amp;display_string=Audit&amp;DYN_ARGS=TRUE&amp;VAR:ID1=43644010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1__FDSAUDITLINK__" hidden="1">{"fdsup://IBCentral/FAT Viewer?action=UPDATE&amp;creator=factset&amp;DOC_NAME=fat:reuters_qtrly_source_window.fat&amp;display_string=Audit&amp;DYN_ARGS=TRUE&amp;VAR:ID1=43644010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2__FDSAUDITLINK__" localSheetId="1" hidden="1">{"fdsup://IBCentral/FAT Viewer?action=UPDATE&amp;creator=factset&amp;DOC_NAME=fat:reuters_qtrly_source_window.fat&amp;display_string=Audit&amp;DYN_ARGS=TRUE&amp;VAR:ID1=43644010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2__FDSAUDITLINK__" hidden="1">{"fdsup://IBCentral/FAT Viewer?action=UPDATE&amp;creator=factset&amp;DOC_NAME=fat:reuters_qtrly_source_window.fat&amp;display_string=Audit&amp;DYN_ARGS=TRUE&amp;VAR:ID1=43644010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3__FDSAUDITLINK__" localSheetId="1" hidden="1">{"fdsup://IBCentral/FAT Viewer?action=UPDATE&amp;creator=factset&amp;DOC_NAME=fat:reuters_qtrly_source_window.fat&amp;display_string=Audit&amp;DYN_ARGS=TRUE&amp;VAR:ID1=01625510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3__FDSAUDITLINK__" hidden="1">{"fdsup://IBCentral/FAT Viewer?action=UPDATE&amp;creator=factset&amp;DOC_NAME=fat:reuters_qtrly_source_window.fat&amp;display_string=Audit&amp;DYN_ARGS=TRUE&amp;VAR:ID1=01625510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4__FDSAUDITLINK__" localSheetId="1" hidden="1">{"fdsup://IBCentral/FAT Viewer?action=UPDATE&amp;creator=factset&amp;DOC_NAME=fat:reuters_qtrly_source_window.fat&amp;display_string=Audit&amp;DYN_ARGS=TRUE&amp;VAR:ID1=01625510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4__FDSAUDITLINK__" hidden="1">{"fdsup://IBCentral/FAT Viewer?action=UPDATE&amp;creator=factset&amp;DOC_NAME=fat:reuters_qtrly_source_window.fat&amp;display_string=Audit&amp;DYN_ARGS=TRUE&amp;VAR:ID1=01625510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5__FDSAUDITLINK__" localSheetId="1" hidden="1">{"fdsup://IBCentral/FAT Viewer?action=UPDATE&amp;creator=factset&amp;DOC_NAME=fat:reuters_qtrly_source_window.fat&amp;display_string=Audit&amp;DYN_ARGS=TRUE&amp;VAR:ID1=01625510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5__FDSAUDITLINK__" hidden="1">{"fdsup://IBCentral/FAT Viewer?action=UPDATE&amp;creator=factset&amp;DOC_NAME=fat:reuters_qtrly_source_window.fat&amp;display_string=Audit&amp;DYN_ARGS=TRUE&amp;VAR:ID1=01625510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6__FDSAUDITLINK__" localSheetId="1" hidden="1">{"fdsup://IBCentral/FAT Viewer?action=UPDATE&amp;creator=factset&amp;DOC_NAME=fat:reuters_qtrly_source_window.fat&amp;display_string=Audit&amp;DYN_ARGS=TRUE&amp;VAR:ID1=01625510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6__FDSAUDITLINK__" hidden="1">{"fdsup://IBCentral/FAT Viewer?action=UPDATE&amp;creator=factset&amp;DOC_NAME=fat:reuters_qtrly_source_window.fat&amp;display_string=Audit&amp;DYN_ARGS=TRUE&amp;VAR:ID1=01625510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7__FDSAUDITLINK__" localSheetId="1" hidden="1">{"fdsup://IBCentral/FAT Viewer?action=UPDATE&amp;creator=factset&amp;DOC_NAME=fat:reuters_qtrly_source_window.fat&amp;display_string=Audit&amp;DYN_ARGS=TRUE&amp;VAR:ID1=01625510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7__FDSAUDITLINK__" hidden="1">{"fdsup://IBCentral/FAT Viewer?action=UPDATE&amp;creator=factset&amp;DOC_NAME=fat:reuters_qtrly_source_window.fat&amp;display_string=Audit&amp;DYN_ARGS=TRUE&amp;VAR:ID1=01625510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48__FDSAUDITLINK__" localSheetId="1" hidden="1">{"fdsup://IBCentral/FAT Viewer?action=UPDATE&amp;creator=factset&amp;DOC_NAME=fat:reuters_qtrly_source_window.fat&amp;display_string=Audit&amp;DYN_ARGS=TRUE&amp;VAR:ID1=738572&amp;VAR:RCODE=LMIN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48__FDSAUDITLINK__" hidden="1">{"fdsup://IBCentral/FAT Viewer?action=UPDATE&amp;creator=factset&amp;DOC_NAME=fat:reuters_qtrly_source_window.fat&amp;display_string=Audit&amp;DYN_ARGS=TRUE&amp;VAR:ID1=738572&amp;VAR:RCODE=LMIN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49__FDSAUDITLINK__" localSheetId="1" hidden="1">{"fdsup://IBCentral/FAT Viewer?action=UPDATE&amp;creator=factset&amp;DOC_NAME=fat:reuters_qtrly_source_window.fat&amp;display_string=Audit&amp;DYN_ARGS=TRUE&amp;VAR:ID1=738572&amp;VAR:RCODE=ZCPS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49__FDSAUDITLINK__" hidden="1">{"fdsup://IBCentral/FAT Viewer?action=UPDATE&amp;creator=factset&amp;DOC_NAME=fat:reuters_qtrly_source_window.fat&amp;display_string=Audit&amp;DYN_ARGS=TRUE&amp;VAR:ID1=738572&amp;VAR:RCODE=ZCPS&amp;VAR:SDATE=20091299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5__FDSAUDITLINK__" localSheetId="1" hidden="1">{"fdsup://IBCentral/FAT Viewer?action=UPDATE&amp;creator=factset&amp;DOC_NAME=fat:reuters_qtrly_source_window.fat&amp;display_string=Audit&amp;DYN_ARGS=TRUE&amp;VAR:ID1=B1YD5Q&amp;VAR:RCODE=LTTD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qtrly_source_window.fat&amp;display_string=Audit&amp;DYN_ARGS=TRUE&amp;VAR:ID1=B1YD5Q&amp;VAR:RCODE=LTTD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50__FDSAUDITLINK__" localSheetId="1" hidden="1">{"fdsup://IBCentral/FAT Viewer?action=UPDATE&amp;creator=factset&amp;DOC_NAME=fat:reuters_qtrly_source_window.fat&amp;display_string=Audit&amp;DYN_ARGS=TRUE&amp;VAR:ID1=23585110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0__FDSAUDITLINK__" hidden="1">{"fdsup://IBCentral/FAT Viewer?action=UPDATE&amp;creator=factset&amp;DOC_NAME=fat:reuters_qtrly_source_window.fat&amp;display_string=Audit&amp;DYN_ARGS=TRUE&amp;VAR:ID1=23585110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1__FDSAUDITLINK__" localSheetId="1" hidden="1">{"fdsup://IBCentral/FAT Viewer?action=UPDATE&amp;creator=factset&amp;DOC_NAME=fat:reuters_qtrly_source_window.fat&amp;display_string=Audit&amp;DYN_ARGS=TRUE&amp;VAR:ID1=23585110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1__FDSAUDITLINK__" hidden="1">{"fdsup://IBCentral/FAT Viewer?action=UPDATE&amp;creator=factset&amp;DOC_NAME=fat:reuters_qtrly_source_window.fat&amp;display_string=Audit&amp;DYN_ARGS=TRUE&amp;VAR:ID1=23585110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2__FDSAUDITLINK__" localSheetId="1" hidden="1">{"fdsup://IBCentral/FAT Viewer?action=UPDATE&amp;creator=factset&amp;DOC_NAME=fat:reuters_qtrly_source_window.fat&amp;display_string=Audit&amp;DYN_ARGS=TRUE&amp;VAR:ID1=23585110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2__FDSAUDITLINK__" hidden="1">{"fdsup://IBCentral/FAT Viewer?action=UPDATE&amp;creator=factset&amp;DOC_NAME=fat:reuters_qtrly_source_window.fat&amp;display_string=Audit&amp;DYN_ARGS=TRUE&amp;VAR:ID1=23585110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3__FDSAUDITLINK__" localSheetId="1" hidden="1">{"fdsup://IBCentral/FAT Viewer?action=UPDATE&amp;creator=factset&amp;DOC_NAME=fat:reuters_qtrly_source_window.fat&amp;display_string=Audit&amp;DYN_ARGS=TRUE&amp;VAR:ID1=23585110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3__FDSAUDITLINK__" hidden="1">{"fdsup://IBCentral/FAT Viewer?action=UPDATE&amp;creator=factset&amp;DOC_NAME=fat:reuters_qtrly_source_window.fat&amp;display_string=Audit&amp;DYN_ARGS=TRUE&amp;VAR:ID1=23585110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4__FDSAUDITLINK__" localSheetId="1" hidden="1">{"fdsup://IBCentral/FAT Viewer?action=UPDATE&amp;creator=factset&amp;DOC_NAME=fat:reuters_qtrly_source_window.fat&amp;display_string=Audit&amp;DYN_ARGS=TRUE&amp;VAR:ID1=23585110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4__FDSAUDITLINK__" hidden="1">{"fdsup://IBCentral/FAT Viewer?action=UPDATE&amp;creator=factset&amp;DOC_NAME=fat:reuters_qtrly_source_window.fat&amp;display_string=Audit&amp;DYN_ARGS=TRUE&amp;VAR:ID1=23585110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5__FDSAUDITLINK__" localSheetId="1" hidden="1">{"fdsup://IBCentral/FAT Viewer?action=UPDATE&amp;creator=factset&amp;DOC_NAME=fat:reuters_qtrly_source_window.fat&amp;display_string=Audit&amp;DYN_ARGS=TRUE&amp;VAR:ID1=20530610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5__FDSAUDITLINK__" hidden="1">{"fdsup://IBCentral/FAT Viewer?action=UPDATE&amp;creator=factset&amp;DOC_NAME=fat:reuters_qtrly_source_window.fat&amp;display_string=Audit&amp;DYN_ARGS=TRUE&amp;VAR:ID1=20530610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6__FDSAUDITLINK__" localSheetId="1" hidden="1">{"fdsup://IBCentral/FAT Viewer?action=UPDATE&amp;creator=factset&amp;DOC_NAME=fat:reuters_qtrly_source_window.fat&amp;display_string=Audit&amp;DYN_ARGS=TRUE&amp;VAR:ID1=20530610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6__FDSAUDITLINK__" hidden="1">{"fdsup://IBCentral/FAT Viewer?action=UPDATE&amp;creator=factset&amp;DOC_NAME=fat:reuters_qtrly_source_window.fat&amp;display_string=Audit&amp;DYN_ARGS=TRUE&amp;VAR:ID1=20530610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7__FDSAUDITLINK__" localSheetId="1" hidden="1">{"fdsup://IBCentral/FAT Viewer?action=UPDATE&amp;creator=factset&amp;DOC_NAME=fat:reuters_qtrly_source_window.fat&amp;display_string=Audit&amp;DYN_ARGS=TRUE&amp;VAR:ID1=20530610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7__FDSAUDITLINK__" hidden="1">{"fdsup://IBCentral/FAT Viewer?action=UPDATE&amp;creator=factset&amp;DOC_NAME=fat:reuters_qtrly_source_window.fat&amp;display_string=Audit&amp;DYN_ARGS=TRUE&amp;VAR:ID1=20530610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8__FDSAUDITLINK__" localSheetId="1" hidden="1">{"fdsup://IBCentral/FAT Viewer?action=UPDATE&amp;creator=factset&amp;DOC_NAME=fat:reuters_qtrly_source_window.fat&amp;display_string=Audit&amp;DYN_ARGS=TRUE&amp;VAR:ID1=20530610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8__FDSAUDITLINK__" hidden="1">{"fdsup://IBCentral/FAT Viewer?action=UPDATE&amp;creator=factset&amp;DOC_NAME=fat:reuters_qtrly_source_window.fat&amp;display_string=Audit&amp;DYN_ARGS=TRUE&amp;VAR:ID1=20530610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9__FDSAUDITLINK__" localSheetId="1" hidden="1">{"fdsup://IBCentral/FAT Viewer?action=UPDATE&amp;creator=factset&amp;DOC_NAME=fat:reuters_qtrly_source_window.fat&amp;display_string=Audit&amp;DYN_ARGS=TRUE&amp;VAR:ID1=20530610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59__FDSAUDITLINK__" hidden="1">{"fdsup://IBCentral/FAT Viewer?action=UPDATE&amp;creator=factset&amp;DOC_NAME=fat:reuters_qtrly_source_window.fat&amp;display_string=Audit&amp;DYN_ARGS=TRUE&amp;VAR:ID1=20530610&amp;VAR:RCODE=ACAE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__FDSAUDITLINK__" localSheetId="1" hidden="1">{"fdsup://IBCentral/FAT Viewer?action=UPDATE&amp;creator=factset&amp;DOC_NAME=fat:reuters_qtrly_source_window.fat&amp;display_string=Audit&amp;DYN_ARGS=TRUE&amp;VAR:ID1=B1YD5Q&amp;VAR:RCODE=DSTT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qtrly_source_window.fat&amp;display_string=Audit&amp;DYN_ARGS=TRUE&amp;VAR:ID1=B1YD5Q&amp;VAR:RCODE=DSTT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60__FDSAUDITLINK__" localSheetId="1" hidden="1">{"fdsup://IBCentral/FAT Viewer?action=UPDATE&amp;creator=factset&amp;DOC_NAME=fat:reuters_qtrly_source_window.fat&amp;display_string=Audit&amp;DYN_ARGS=TRUE&amp;VAR:ID1=74758210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0__FDSAUDITLINK__" hidden="1">{"fdsup://IBCentral/FAT Viewer?action=UPDATE&amp;creator=factset&amp;DOC_NAME=fat:reuters_qtrly_source_window.fat&amp;display_string=Audit&amp;DYN_ARGS=TRUE&amp;VAR:ID1=74758210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1__FDSAUDITLINK__" localSheetId="1" hidden="1">{"fdsup://IBCentral/FAT Viewer?action=UPDATE&amp;creator=factset&amp;DOC_NAME=fat:reuters_qtrly_source_window.fat&amp;display_string=Audit&amp;DYN_ARGS=TRUE&amp;VAR:ID1=74758210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1__FDSAUDITLINK__" hidden="1">{"fdsup://IBCentral/FAT Viewer?action=UPDATE&amp;creator=factset&amp;DOC_NAME=fat:reuters_qtrly_source_window.fat&amp;display_string=Audit&amp;DYN_ARGS=TRUE&amp;VAR:ID1=74758210&amp;VAR:RCODE=LTTD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2__FDSAUDITLINK__" localSheetId="1" hidden="1">{"fdsup://IBCentral/FAT Viewer?action=UPDATE&amp;creator=factset&amp;DOC_NAME=fat:reuters_qtrly_source_window.fat&amp;display_string=Audit&amp;DYN_ARGS=TRUE&amp;VAR:ID1=74758210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2__FDSAUDITLINK__" hidden="1">{"fdsup://IBCentral/FAT Viewer?action=UPDATE&amp;creator=factset&amp;DOC_NAME=fat:reuters_qtrly_source_window.fat&amp;display_string=Audit&amp;DYN_ARGS=TRUE&amp;VAR:ID1=74758210&amp;VAR:RCODE=DSTT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3__FDSAUDITLINK__" localSheetId="1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3__FDSAUDITLINK__" hidden="1">{"fdsup://IBCentral/FAT Viewer?action=UPDATE&amp;creator=factset&amp;DOC_NAME=fat:reuters_qtrly_source_window.fat&amp;display_string=Audit&amp;DYN_ARGS=TRUE&amp;VAR:ID1=58404510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4__FDSAUDITLINK__" localSheetId="1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4__FDSAUDITLINK__" hidden="1">{"fdsup://IBCentral/FAT Viewer?action=UPDATE&amp;creator=factset&amp;DOC_NAME=fat:reuters_qtrly_source_window.fat&amp;display_string=Audit&amp;DYN_ARGS=TRUE&amp;VAR:ID1=58404510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5__FDSAUDITLINK__" localSheetId="1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5__FDSAUDITLINK__" hidden="1">{"fdsup://IBCentral/FAT Viewer?action=UPDATE&amp;creator=factset&amp;DOC_NAME=fat:reuters_qtrly_source_window.fat&amp;display_string=Audit&amp;DYN_ARGS=TRUE&amp;VAR:ID1=04685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6__FDSAUDITLINK__" localSheetId="1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6__FDSAUDITLINK__" hidden="1">{"fdsup://IBCentral/FAT Viewer?action=UPDATE&amp;creator=factset&amp;DOC_NAME=fat:reuters_qtrly_source_window.fat&amp;display_string=Audit&amp;DYN_ARGS=TRUE&amp;VAR:ID1=04685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7__FDSAUDITLINK__" localSheetId="1" hidden="1">{"fdsup://IBCentral/FAT Viewer?action=UPDATE&amp;creator=factset&amp;DOC_NAME=fat:reuters_qtrly_source_window.fat&amp;display_string=Audit&amp;DYN_ARGS=TRUE&amp;VAR:ID1=00762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7__FDSAUDITLINK__" hidden="1">{"fdsup://IBCentral/FAT Viewer?action=UPDATE&amp;creator=factset&amp;DOC_NAME=fat:reuters_qtrly_source_window.fat&amp;display_string=Audit&amp;DYN_ARGS=TRUE&amp;VAR:ID1=00762W10&amp;VAR:RCODE=LMIN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8__FDSAUDITLINK__" localSheetId="1" hidden="1">{"fdsup://IBCentral/FAT Viewer?action=UPDATE&amp;creator=factset&amp;DOC_NAME=fat:reuters_qtrly_source_window.fat&amp;display_string=Audit&amp;DYN_ARGS=TRUE&amp;VAR:ID1=00762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8__FDSAUDITLINK__" hidden="1">{"fdsup://IBCentral/FAT Viewer?action=UPDATE&amp;creator=factset&amp;DOC_NAME=fat:reuters_qtrly_source_window.fat&amp;display_string=Audit&amp;DYN_ARGS=TRUE&amp;VAR:ID1=00762W10&amp;VAR:RCODE=ZCPS&amp;VAR:SDATE=20090999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9__FDSAUDITLINK__" localSheetId="1" hidden="1">{"fdsup://IBCentral/FAT Viewer?action=UPDATE&amp;creator=factset&amp;DOC_NAME=fat:reuters_qtrly_source_window.fat&amp;display_string=Audit&amp;DYN_ARGS=TRUE&amp;VAR:ID1=03116210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69__FDSAUDITLINK__" hidden="1">{"fdsup://IBCentral/FAT Viewer?action=UPDATE&amp;creator=factset&amp;DOC_NAME=fat:reuters_qtrly_source_window.fat&amp;display_string=Audit&amp;DYN_ARGS=TRUE&amp;VAR:ID1=03116210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__FDSAUDITLINK__" localSheetId="1" hidden="1">{"fdsup://IBCentral/FAT Viewer?action=UPDATE&amp;creator=factset&amp;DOC_NAME=fat:reuters_qtrly_source_window.fat&amp;display_string=Audit&amp;DYN_ARGS=TRUE&amp;VAR:ID1=B1YD5Q&amp;VAR:RCODE=ACAE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7__FDSAUDITLINK__" hidden="1">{"fdsup://IBCentral/FAT Viewer?action=UPDATE&amp;creator=factset&amp;DOC_NAME=fat:reuters_qtrly_source_window.fat&amp;display_string=Audit&amp;DYN_ARGS=TRUE&amp;VAR:ID1=B1YD5Q&amp;VAR:RCODE=ACAE&amp;VAR:SDATE=20110999&amp;VAR:FREQ=Quarterly&amp;VAR:RELITEM=RP&amp;VAR:CURRENCY=&amp;VAR:CURRSOURCE=EXSH","ARE&amp;VAR:NATFREQ=QUARTERLY&amp;VAR:RFIELD=FINALIZED&amp;VAR:DB_TYPE=&amp;VAR:UNITS=M&amp;window=popup&amp;width=450&amp;height=300&amp;START_MAXIMIZED=FALSE"}</definedName>
    <definedName name="_870__FDSAUDITLINK__" localSheetId="1" hidden="1">{"fdsup://IBCentral/FAT Viewer?action=UPDATE&amp;creator=factset&amp;DOC_NAME=fat:reuters_qtrly_source_window.fat&amp;display_string=Audit&amp;DYN_ARGS=TRUE&amp;VAR:ID1=03116210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0__FDSAUDITLINK__" hidden="1">{"fdsup://IBCentral/FAT Viewer?action=UPDATE&amp;creator=factset&amp;DOC_NAME=fat:reuters_qtrly_source_window.fat&amp;display_string=Audit&amp;DYN_ARGS=TRUE&amp;VAR:ID1=03116210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1__FDSAUDITLINK__" localSheetId="1" hidden="1">{"fdsup://IBCentral/FAT Viewer?action=UPDATE&amp;creator=factset&amp;DOC_NAME=fat:reuters_qtrly_source_window.fat&amp;display_string=Audit&amp;DYN_ARGS=TRUE&amp;VAR:ID1=03116210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1__FDSAUDITLINK__" hidden="1">{"fdsup://IBCentral/FAT Viewer?action=UPDATE&amp;creator=factset&amp;DOC_NAME=fat:reuters_qtrly_source_window.fat&amp;display_string=Audit&amp;DYN_ARGS=TRUE&amp;VAR:ID1=03116210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2__FDSAUDITLINK__" localSheetId="1" hidden="1">{"fdsup://IBCentral/FAT Viewer?action=UPDATE&amp;creator=factset&amp;DOC_NAME=fat:reuters_qtrly_source_window.fat&amp;display_string=Audit&amp;DYN_ARGS=TRUE&amp;VAR:ID1=15102010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2__FDSAUDITLINK__" hidden="1">{"fdsup://IBCentral/FAT Viewer?action=UPDATE&amp;creator=factset&amp;DOC_NAME=fat:reuters_qtrly_source_window.fat&amp;display_string=Audit&amp;DYN_ARGS=TRUE&amp;VAR:ID1=15102010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3__FDSAUDITLINK__" localSheetId="1" hidden="1">{"fdsup://IBCentral/FAT Viewer?action=UPDATE&amp;creator=factset&amp;DOC_NAME=fat:reuters_qtrly_source_window.fat&amp;display_string=Audit&amp;DYN_ARGS=TRUE&amp;VAR:ID1=15102010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3__FDSAUDITLINK__" hidden="1">{"fdsup://IBCentral/FAT Viewer?action=UPDATE&amp;creator=factset&amp;DOC_NAME=fat:reuters_qtrly_source_window.fat&amp;display_string=Audit&amp;DYN_ARGS=TRUE&amp;VAR:ID1=15102010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4__FDSAUDITLINK__" localSheetId="1" hidden="1">{"fdsup://IBCentral/FAT Viewer?action=UPDATE&amp;creator=factset&amp;DOC_NAME=fat:reuters_qtrly_source_window.fat&amp;display_string=Audit&amp;DYN_ARGS=TRUE&amp;VAR:ID1=15102010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4__FDSAUDITLINK__" hidden="1">{"fdsup://IBCentral/FAT Viewer?action=UPDATE&amp;creator=factset&amp;DOC_NAME=fat:reuters_qtrly_source_window.fat&amp;display_string=Audit&amp;DYN_ARGS=TRUE&amp;VAR:ID1=15102010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5__FDSAUDITLINK__" localSheetId="1" hidden="1">{"fdsup://IBCentral/FAT Viewer?action=UPDATE&amp;creator=factset&amp;DOC_NAME=fat:reuters_qtrly_source_window.fat&amp;display_string=Audit&amp;DYN_ARGS=TRUE&amp;VAR:ID1=15102010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5__FDSAUDITLINK__" hidden="1">{"fdsup://IBCentral/FAT Viewer?action=UPDATE&amp;creator=factset&amp;DOC_NAME=fat:reuters_qtrly_source_window.fat&amp;display_string=Audit&amp;DYN_ARGS=TRUE&amp;VAR:ID1=15102010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6__FDSAUDITLINK__" localSheetId="1" hidden="1">{"fdsup://IBCentral/FAT Viewer?action=UPDATE&amp;creator=factset&amp;DOC_NAME=fat:reuters_qtrly_source_window.fat&amp;display_string=Audit&amp;DYN_ARGS=TRUE&amp;VAR:ID1=01535110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6__FDSAUDITLINK__" hidden="1">{"fdsup://IBCentral/FAT Viewer?action=UPDATE&amp;creator=factset&amp;DOC_NAME=fat:reuters_qtrly_source_window.fat&amp;display_string=Audit&amp;DYN_ARGS=TRUE&amp;VAR:ID1=01535110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7__FDSAUDITLINK__" localSheetId="1" hidden="1">{"fdsup://IBCentral/FAT Viewer?action=UPDATE&amp;creator=factset&amp;DOC_NAME=fat:reuters_qtrly_source_window.fat&amp;display_string=Audit&amp;DYN_ARGS=TRUE&amp;VAR:ID1=01535110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7__FDSAUDITLINK__" hidden="1">{"fdsup://IBCentral/FAT Viewer?action=UPDATE&amp;creator=factset&amp;DOC_NAME=fat:reuters_qtrly_source_window.fat&amp;display_string=Audit&amp;DYN_ARGS=TRUE&amp;VAR:ID1=01535110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8__FDSAUDITLINK__" localSheetId="1" hidden="1">{"fdsup://IBCentral/FAT Viewer?action=UPDATE&amp;creator=factset&amp;DOC_NAME=fat:reuters_qtrly_source_window.fat&amp;display_string=Audit&amp;DYN_ARGS=TRUE&amp;VAR:ID1=01535110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8__FDSAUDITLINK__" hidden="1">{"fdsup://IBCentral/FAT Viewer?action=UPDATE&amp;creator=factset&amp;DOC_NAME=fat:reuters_qtrly_source_window.fat&amp;display_string=Audit&amp;DYN_ARGS=TRUE&amp;VAR:ID1=01535110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9__FDSAUDITLINK__" localSheetId="1" hidden="1">{"fdsup://IBCentral/FAT Viewer?action=UPDATE&amp;creator=factset&amp;DOC_NAME=fat:reuters_qtrly_source_window.fat&amp;display_string=Audit&amp;DYN_ARGS=TRUE&amp;VAR:ID1=01535110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79__FDSAUDITLINK__" hidden="1">{"fdsup://IBCentral/FAT Viewer?action=UPDATE&amp;creator=factset&amp;DOC_NAME=fat:reuters_qtrly_source_window.fat&amp;display_string=Audit&amp;DYN_ARGS=TRUE&amp;VAR:ID1=01535110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__FDSAUDITLINK__" localSheetId="1" hidden="1">{"fdsup://IBCentral/FAT Viewer?action=UPDATE&amp;creator=factset&amp;DOC_NAME=fat:reuters_qtrly_source_window.fat&amp;display_string=Audit&amp;DYN_ARGS=TRUE&amp;VAR:ID1=00484M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__FDSAUDITLINK__" hidden="1">{"fdsup://IBCentral/FAT Viewer?action=UPDATE&amp;creator=factset&amp;DOC_NAME=fat:reuters_qtrly_source_window.fat&amp;display_string=Audit&amp;DYN_ARGS=TRUE&amp;VAR:ID1=00484M10&amp;VAR:RCODE=LMIN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0__FDSAUDITLINK__" localSheetId="1" hidden="1">{"fdsup://IBCentral/FAT Viewer?action=UPDATE&amp;creator=factset&amp;DOC_NAME=fat:reuters_qtrly_source_window.fat&amp;display_string=Audit&amp;DYN_ARGS=TRUE&amp;VAR:ID1=01535110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0__FDSAUDITLINK__" hidden="1">{"fdsup://IBCentral/FAT Viewer?action=UPDATE&amp;creator=factset&amp;DOC_NAME=fat:reuters_qtrly_source_window.fat&amp;display_string=Audit&amp;DYN_ARGS=TRUE&amp;VAR:ID1=01535110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1__FDSAUDITLINK__" localSheetId="1" hidden="1">{"fdsup://IBCentral/FAT Viewer?action=UPDATE&amp;creator=factset&amp;DOC_NAME=fat:reuters_qtrly_source_window.fat&amp;display_string=Audit&amp;DYN_ARGS=TRUE&amp;VAR:ID1=09062X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1__FDSAUDITLINK__" hidden="1">{"fdsup://IBCentral/FAT Viewer?action=UPDATE&amp;creator=factset&amp;DOC_NAME=fat:reuters_qtrly_source_window.fat&amp;display_string=Audit&amp;DYN_ARGS=TRUE&amp;VAR:ID1=09062X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2__FDSAUDITLINK__" localSheetId="1" hidden="1">{"fdsup://IBCentral/FAT Viewer?action=UPDATE&amp;creator=factset&amp;DOC_NAME=fat:reuters_qtrly_source_window.fat&amp;display_string=Audit&amp;DYN_ARGS=TRUE&amp;VAR:ID1=09062X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2__FDSAUDITLINK__" hidden="1">{"fdsup://IBCentral/FAT Viewer?action=UPDATE&amp;creator=factset&amp;DOC_NAME=fat:reuters_qtrly_source_window.fat&amp;display_string=Audit&amp;DYN_ARGS=TRUE&amp;VAR:ID1=09062X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3__FDSAUDITLINK__" localSheetId="1" hidden="1">{"fdsup://IBCentral/FAT Viewer?action=UPDATE&amp;creator=factset&amp;DOC_NAME=fat:reuters_qtrly_source_window.fat&amp;display_string=Audit&amp;DYN_ARGS=TRUE&amp;VAR:ID1=09062X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3__FDSAUDITLINK__" hidden="1">{"fdsup://IBCentral/FAT Viewer?action=UPDATE&amp;creator=factset&amp;DOC_NAME=fat:reuters_qtrly_source_window.fat&amp;display_string=Audit&amp;DYN_ARGS=TRUE&amp;VAR:ID1=09062X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4__FDSAUDITLINK__" localSheetId="1" hidden="1">{"fdsup://IBCentral/FAT Viewer?action=UPDATE&amp;creator=factset&amp;DOC_NAME=fat:reuters_qtrly_source_window.fat&amp;display_string=Audit&amp;DYN_ARGS=TRUE&amp;VAR:ID1=09062X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4__FDSAUDITLINK__" hidden="1">{"fdsup://IBCentral/FAT Viewer?action=UPDATE&amp;creator=factset&amp;DOC_NAME=fat:reuters_qtrly_source_window.fat&amp;display_string=Audit&amp;DYN_ARGS=TRUE&amp;VAR:ID1=09062X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5__FDSAUDITLINK__" localSheetId="1" hidden="1">{"fdsup://IBCentral/FAT Viewer?action=UPDATE&amp;creator=factset&amp;DOC_NAME=fat:reuters_qtrly_source_window.fat&amp;display_string=Audit&amp;DYN_ARGS=TRUE&amp;VAR:ID1=09062X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5__FDSAUDITLINK__" hidden="1">{"fdsup://IBCentral/FAT Viewer?action=UPDATE&amp;creator=factset&amp;DOC_NAME=fat:reuters_qtrly_source_window.fat&amp;display_string=Audit&amp;DYN_ARGS=TRUE&amp;VAR:ID1=09062X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6__FDSAUDITLINK__" localSheetId="1" hidden="1">{"fdsup://IBCentral/FAT Viewer?action=UPDATE&amp;creator=factset&amp;DOC_NAME=fat:reuters_qtrly_source_window.fat&amp;display_string=Audit&amp;DYN_ARGS=TRUE&amp;VAR:ID1=37291710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6__FDSAUDITLINK__" hidden="1">{"fdsup://IBCentral/FAT Viewer?action=UPDATE&amp;creator=factset&amp;DOC_NAME=fat:reuters_qtrly_source_window.fat&amp;display_string=Audit&amp;DYN_ARGS=TRUE&amp;VAR:ID1=37291710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7__FDSAUDITLINK__" localSheetId="1" hidden="1">{"fdsup://IBCentral/FAT Viewer?action=UPDATE&amp;creator=factset&amp;DOC_NAME=fat:reuters_qtrly_source_window.fat&amp;display_string=Audit&amp;DYN_ARGS=TRUE&amp;VAR:ID1=37291710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7__FDSAUDITLINK__" hidden="1">{"fdsup://IBCentral/FAT Viewer?action=UPDATE&amp;creator=factset&amp;DOC_NAME=fat:reuters_qtrly_source_window.fat&amp;display_string=Audit&amp;DYN_ARGS=TRUE&amp;VAR:ID1=37291710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8__FDSAUDITLINK__" localSheetId="1" hidden="1">{"fdsup://IBCentral/FAT Viewer?action=UPDATE&amp;creator=factset&amp;DOC_NAME=fat:reuters_qtrly_source_window.fat&amp;display_string=Audit&amp;DYN_ARGS=TRUE&amp;VAR:ID1=37291710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8__FDSAUDITLINK__" hidden="1">{"fdsup://IBCentral/FAT Viewer?action=UPDATE&amp;creator=factset&amp;DOC_NAME=fat:reuters_qtrly_source_window.fat&amp;display_string=Audit&amp;DYN_ARGS=TRUE&amp;VAR:ID1=37291710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9__FDSAUDITLINK__" localSheetId="1" hidden="1">{"fdsup://IBCentral/FAT Viewer?action=UPDATE&amp;creator=factset&amp;DOC_NAME=fat:reuters_qtrly_source_window.fat&amp;display_string=Audit&amp;DYN_ARGS=TRUE&amp;VAR:ID1=37291710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89__FDSAUDITLINK__" hidden="1">{"fdsup://IBCentral/FAT Viewer?action=UPDATE&amp;creator=factset&amp;DOC_NAME=fat:reuters_qtrly_source_window.fat&amp;display_string=Audit&amp;DYN_ARGS=TRUE&amp;VAR:ID1=37291710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__FDSAUDITLINK__" localSheetId="1" hidden="1">{"fdsup://IBCentral/FAT Viewer?action=UPDATE&amp;creator=factset&amp;DOC_NAME=fat:reuters_qtrly_source_window.fat&amp;display_string=Audit&amp;DYN_ARGS=TRUE&amp;VAR:ID1=00484M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__FDSAUDITLINK__" hidden="1">{"fdsup://IBCentral/FAT Viewer?action=UPDATE&amp;creator=factset&amp;DOC_NAME=fat:reuters_qtrly_source_window.fat&amp;display_string=Audit&amp;DYN_ARGS=TRUE&amp;VAR:ID1=00484M10&amp;VAR:RCODE=ZCPS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0__FDSAUDITLINK__" localSheetId="1" hidden="1">{"fdsup://IBCentral/FAT Viewer?action=UPDATE&amp;creator=factset&amp;DOC_NAME=fat:reuters_qtrly_source_window.fat&amp;display_string=Audit&amp;DYN_ARGS=TRUE&amp;VAR:ID1=37291710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0__FDSAUDITLINK__" hidden="1">{"fdsup://IBCentral/FAT Viewer?action=UPDATE&amp;creator=factset&amp;DOC_NAME=fat:reuters_qtrly_source_window.fat&amp;display_string=Audit&amp;DYN_ARGS=TRUE&amp;VAR:ID1=37291710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1__FDSAUDITLINK__" localSheetId="1" hidden="1">{"fdsup://IBCentral/FAT Viewer?action=UPDATE&amp;creator=factset&amp;DOC_NAME=fat:reuters_qtrly_source_window.fat&amp;display_string=Audit&amp;DYN_ARGS=TRUE&amp;VAR:ID1=01988P10&amp;VAR:RCODE=ACAE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1__FDSAUDITLINK__" hidden="1">{"fdsup://IBCentral/FAT Viewer?action=UPDATE&amp;creator=factset&amp;DOC_NAME=fat:reuters_qtrly_source_window.fat&amp;display_string=Audit&amp;DYN_ARGS=TRUE&amp;VAR:ID1=01988P10&amp;VAR:RCODE=ACAE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2__FDSAUDITLINK__" localSheetId="1" hidden="1">{"fdsup://IBCentral/FAT Viewer?action=UPDATE&amp;creator=factset&amp;DOC_NAME=fat:reuters_qtrly_source_window.fat&amp;display_string=Audit&amp;DYN_ARGS=TRUE&amp;VAR:ID1=01988P10&amp;VAR:RCODE=LMIN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2__FDSAUDITLINK__" hidden="1">{"fdsup://IBCentral/FAT Viewer?action=UPDATE&amp;creator=factset&amp;DOC_NAME=fat:reuters_qtrly_source_window.fat&amp;display_string=Audit&amp;DYN_ARGS=TRUE&amp;VAR:ID1=01988P10&amp;VAR:RCODE=LMIN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3__FDSAUDITLINK__" localSheetId="1" hidden="1">{"fdsup://IBCentral/FAT Viewer?action=UPDATE&amp;creator=factset&amp;DOC_NAME=fat:reuters_qtrly_source_window.fat&amp;display_string=Audit&amp;DYN_ARGS=TRUE&amp;VAR:ID1=01988P10&amp;VAR:RCODE=DSTT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3__FDSAUDITLINK__" hidden="1">{"fdsup://IBCentral/FAT Viewer?action=UPDATE&amp;creator=factset&amp;DOC_NAME=fat:reuters_qtrly_source_window.fat&amp;display_string=Audit&amp;DYN_ARGS=TRUE&amp;VAR:ID1=01988P10&amp;VAR:RCODE=DSTT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4__FDSAUDITLINK__" localSheetId="1" hidden="1">{"fdsup://IBCentral/FAT Viewer?action=UPDATE&amp;creator=factset&amp;DOC_NAME=fat:reuters_qtrly_source_window.fat&amp;display_string=Audit&amp;DYN_ARGS=TRUE&amp;VAR:ID1=01988P10&amp;VAR:RCODE=ZCPS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4__FDSAUDITLINK__" hidden="1">{"fdsup://IBCentral/FAT Viewer?action=UPDATE&amp;creator=factset&amp;DOC_NAME=fat:reuters_qtrly_source_window.fat&amp;display_string=Audit&amp;DYN_ARGS=TRUE&amp;VAR:ID1=01988P10&amp;VAR:RCODE=ZCPS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5__FDSAUDITLINK__" localSheetId="1" hidden="1">{"fdsup://IBCentral/FAT Viewer?action=UPDATE&amp;creator=factset&amp;DOC_NAME=fat:reuters_qtrly_source_window.fat&amp;display_string=Audit&amp;DYN_ARGS=TRUE&amp;VAR:ID1=01988P10&amp;VAR:RCODE=LTTD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5__FDSAUDITLINK__" hidden="1">{"fdsup://IBCentral/FAT Viewer?action=UPDATE&amp;creator=factset&amp;DOC_NAME=fat:reuters_qtrly_source_window.fat&amp;display_string=Audit&amp;DYN_ARGS=TRUE&amp;VAR:ID1=01988P10&amp;VAR:RCODE=LTTD&amp;VAR:SDATE=20091199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6__FDSAUDITLINK__" localSheetId="1" hidden="1">{"fdsup://IBCentral/FAT Viewer?action=UPDATE&amp;creator=factset&amp;DOC_NAME=fat:reuters_qtrly_source_window.fat&amp;display_string=Audit&amp;DYN_ARGS=TRUE&amp;VAR:ID1=15678210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6__FDSAUDITLINK__" hidden="1">{"fdsup://IBCentral/FAT Viewer?action=UPDATE&amp;creator=factset&amp;DOC_NAME=fat:reuters_qtrly_source_window.fat&amp;display_string=Audit&amp;DYN_ARGS=TRUE&amp;VAR:ID1=15678210&amp;VAR:RCODE=LMIN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7__FDSAUDITLINK__" localSheetId="1" hidden="1">{"fdsup://IBCentral/FAT Viewer?action=UPDATE&amp;creator=factset&amp;DOC_NAME=fat:reuters_qtrly_source_window.fat&amp;display_string=Audit&amp;DYN_ARGS=TRUE&amp;VAR:ID1=15678210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7__FDSAUDITLINK__" hidden="1">{"fdsup://IBCentral/FAT Viewer?action=UPDATE&amp;creator=factset&amp;DOC_NAME=fat:reuters_qtrly_source_window.fat&amp;display_string=Audit&amp;DYN_ARGS=TRUE&amp;VAR:ID1=15678210&amp;VAR:RCODE=ZCPS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8__FDSAUDITLINK__" localSheetId="1" hidden="1">{"fdsup://IBCentral/FAT Viewer?action=UPDATE&amp;creator=factset&amp;DOC_NAME=fat:reuters_qtrly_source_window.fat&amp;display_string=Audit&amp;DYN_ARGS=TRUE&amp;VAR:ID1=15678210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8__FDSAUDITLINK__" hidden="1">{"fdsup://IBCentral/FAT Viewer?action=UPDATE&amp;creator=factset&amp;DOC_NAME=fat:reuters_qtrly_source_window.fat&amp;display_string=Audit&amp;DYN_ARGS=TRUE&amp;VAR:ID1=15678210&amp;VAR:RCODE=LTTD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9__FDSAUDITLINK__" localSheetId="1" hidden="1">{"fdsup://IBCentral/FAT Viewer?action=UPDATE&amp;creator=factset&amp;DOC_NAME=fat:reuters_qtrly_source_window.fat&amp;display_string=Audit&amp;DYN_ARGS=TRUE&amp;VAR:ID1=15678210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899__FDSAUDITLINK__" hidden="1">{"fdsup://IBCentral/FAT Viewer?action=UPDATE&amp;creator=factset&amp;DOC_NAME=fat:reuters_qtrly_source_window.fat&amp;display_string=Audit&amp;DYN_ARGS=TRUE&amp;VAR:ID1=15678210&amp;VAR:RCODE=DSTT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__FDSAUDITLINK__" localSheetId="1" hidden="1">{"fdsup://IBCentral/FAT Viewer?action=UPDATE&amp;creator=factset&amp;DOC_NAME=fat:reuters_semi_source_window.fat&amp;display_string=Audit&amp;DYN_ARGS=TRUE&amp;VAR:ID1=CADX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9__FDSAUDITLINK__" hidden="1">{"fdsup://IBCentral/FAT Viewer?action=UPDATE&amp;creator=factset&amp;DOC_NAME=fat:reuters_semi_source_window.fat&amp;display_string=Audit&amp;DYN_ARGS=TRUE&amp;VAR:ID1=CADX&amp;VAR:RCODE=FDSPFDSTKTOTAL&amp;VAR:SDATE=0&amp;VAR:FREQ=FSA&amp;VAR:RELITEM=RP&amp;VAR:CURRENCY=&amp;VAR:CURRSOURCE=EXSHARE&amp;VA","R:NATFREQ=FSA&amp;VAR:RFIELD=FINALIZED&amp;VAR:DB_TYPE=&amp;VAR:UNITS=M&amp;window=popup&amp;width=450&amp;height=300&amp;START_MAXIMIZED=FALSE"}</definedName>
    <definedName name="_90__FDSAUDITLINK__" localSheetId="1" hidden="1">{"fdsup://IBCentral/FAT Viewer?action=UPDATE&amp;creator=factset&amp;DOC_NAME=fat:reuters_qtrly_source_window.fat&amp;display_string=Audit&amp;DYN_ARGS=TRUE&amp;VAR:ID1=00484M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__FDSAUDITLINK__" hidden="1">{"fdsup://IBCentral/FAT Viewer?action=UPDATE&amp;creator=factset&amp;DOC_NAME=fat:reuters_qtrly_source_window.fat&amp;display_string=Audit&amp;DYN_ARGS=TRUE&amp;VAR:ID1=00484M10&amp;VAR:RCODE=LTTD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0__FDSAUDITLINK__" localSheetId="1" hidden="1">{"fdsup://IBCentral/FAT Viewer?action=UPDATE&amp;creator=factset&amp;DOC_NAME=fat:reuters_qtrly_source_window.fat&amp;display_string=Audit&amp;DYN_ARGS=TRUE&amp;VAR:ID1=15678210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0__FDSAUDITLINK__" hidden="1">{"fdsup://IBCentral/FAT Viewer?action=UPDATE&amp;creator=factset&amp;DOC_NAME=fat:reuters_qtrly_source_window.fat&amp;display_string=Audit&amp;DYN_ARGS=TRUE&amp;VAR:ID1=15678210&amp;VAR:RCODE=ACAE&amp;VAR:SDATE=20091299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1__FDSAUDITLINK__" localSheetId="1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1__FDSAUDITLINK__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2__FDSAUDITLINK__" localSheetId="1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2__FDSAUDITLINK__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3__FDSAUDITLINK__" localSheetId="1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3__FDSAUDITLINK__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4__FDSAUDITLINK__" localSheetId="1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4__FDSAUDITLINK__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5__FDSAUDITLINK__" localSheetId="1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5__FDSAUDITLINK__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6__FDSAUDITLINK__" localSheetId="1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6__FDSAUDITLINK__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7__FDSAUDITLINK__" localSheetId="1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7__FDSAUDITLINK__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8__FDSAUDITLINK__" localSheetId="1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8__FDSAUDITLINK__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9__FDSAUDITLINK__" localSheetId="1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09__FDSAUDITLINK__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__FDSAUDITLINK__" localSheetId="1" hidden="1">{"fdsup://IBCentral/FAT Viewer?action=UPDATE&amp;creator=factset&amp;DOC_NAME=fat:reuters_qtrly_source_window.fat&amp;display_string=Audit&amp;DYN_ARGS=TRUE&amp;VAR:ID1=00484M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__FDSAUDITLINK__" hidden="1">{"fdsup://IBCentral/FAT Viewer?action=UPDATE&amp;creator=factset&amp;DOC_NAME=fat:reuters_qtrly_source_window.fat&amp;display_string=Audit&amp;DYN_ARGS=TRUE&amp;VAR:ID1=00484M10&amp;VAR:RCODE=DSTT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0__FDSAUDITLINK__" localSheetId="1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0__FDSAUDITLINK__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1__FDSAUDITLINK__" localSheetId="1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1__FDSAUDITLINK__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2__FDSAUDITLINK__" localSheetId="1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2__FDSAUDITLINK__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3__FDSAUDITLINK__" localSheetId="1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3__FDSAUDITLINK__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4__FDSAUDITLINK__" localSheetId="1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4__FDSAUDITLINK__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5__FDSAUDITLINK__" localSheetId="1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5__FDSAUDITLINK__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6__FDSAUDITLINK__" localSheetId="1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6__FDSAUDITLINK__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7__FDSAUDITLINK__" localSheetId="1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7__FDSAUDITLINK__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8__FDSAUDITLINK__" localSheetId="1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8__FDSAUDITLINK__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9__FDSAUDITLINK__" localSheetId="1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19__FDSAUDITLINK__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__FDSAUDITLINK__" localSheetId="1" hidden="1">{"fdsup://IBCentral/FAT Viewer?action=UPDATE&amp;creator=factset&amp;DOC_NAME=fat:reuters_qtrly_source_window.fat&amp;display_string=Audit&amp;DYN_ARGS=TRUE&amp;VAR:ID1=00484M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qtrly_source_window.fat&amp;display_string=Audit&amp;DYN_ARGS=TRUE&amp;VAR:ID1=00484M10&amp;VAR:RCODE=ACAE&amp;VAR:SDATE=20110999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0__FDSAUDITLINK__" localSheetId="1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0__FDSAUDITLINK__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1__FDSAUDITLINK__" localSheetId="1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1__FDSAUDITLINK__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2__FDSAUDITLINK__" localSheetId="1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2__FDSAUDITLINK__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3__FDSAUDITLINK__" localSheetId="1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3__FDSAUDITLINK__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4__FDSAUDITLINK__" localSheetId="1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4__FDSAUDITLINK__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5__FDSAUDITLINK__" localSheetId="1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5__FDSAUDITLINK__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6__FDSAUDITLINK__" localSheetId="1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6__FDSAUDITLINK__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7__FDSAUDITLINK__" localSheetId="1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7__FDSAUDITLINK__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8__FDSAUDITLINK__" localSheetId="1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8__FDSAUDITLINK__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9__FDSAUDITLINK__" localSheetId="1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29__FDSAUDITLINK__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__FDSAUDITLINK__" localSheetId="1" hidden="1">{"fdsup://directions/FAT Viewer?action=UPDATE&amp;creator=factset&amp;DYN_ARGS=TRUE&amp;DOC_NAME=FAT:FQL_AUDITING_CLIENT_TEMPLATE.FAT&amp;display_string=Audit&amp;VAR:KEY=ALQXKLADYJ&amp;VAR:QUERY=UkdGX0VOVFJQUl9WQUxfREFJTFkoOC8xOC8yMDEwLCwsLCwsJ0RJTCcpL0lDX0VTVElNQVRFKEVCSVREQV9FT","lVNRVJBVElPTixNRUFOX0VOVU1FUkFUSU9OLE5UTV9UV0FfRU5VTUVSQVRJT04sLDgvMTgvMjAxMCk=&amp;WINDOW=FIRST_POPUP&amp;HEIGHT=450&amp;WIDTH=450&amp;START_MAXIMIZED=FALSE&amp;VAR:CALENDAR=US&amp;VAR:SYMBOL=NUVA&amp;VAR:INDEX=0"}</definedName>
    <definedName name="_93__FDSAUDITLINK__" hidden="1">{"fdsup://directions/FAT Viewer?action=UPDATE&amp;creator=factset&amp;DYN_ARGS=TRUE&amp;DOC_NAME=FAT:FQL_AUDITING_CLIENT_TEMPLATE.FAT&amp;display_string=Audit&amp;VAR:KEY=ALQXKLADYJ&amp;VAR:QUERY=UkdGX0VOVFJQUl9WQUxfREFJTFkoOC8xOC8yMDEwLCwsLCwsJ0RJTCcpL0lDX0VTVElNQVRFKEVCSVREQV9FT","lVNRVJBVElPTixNRUFOX0VOVU1FUkFUSU9OLE5UTV9UV0FfRU5VTUVSQVRJT04sLDgvMTgvMjAxMCk=&amp;WINDOW=FIRST_POPUP&amp;HEIGHT=450&amp;WIDTH=450&amp;START_MAXIMIZED=FALSE&amp;VAR:CALENDAR=US&amp;VAR:SYMBOL=NUVA&amp;VAR:INDEX=0"}</definedName>
    <definedName name="_930__FDSAUDITLINK__" localSheetId="1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0__FDSAUDITLINK__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1__FDSAUDITLINK__" localSheetId="1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1__FDSAUDITLINK__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2__FDSAUDITLINK__" localSheetId="1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2__FDSAUDITLINK__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3__FDSAUDITLINK__" localSheetId="1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3__FDSAUDITLINK__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4__FDSAUDITLINK__" localSheetId="1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4__FDSAUDITLINK__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5__FDSAUDITLINK__" localSheetId="1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5__FDSAUDITLINK__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6__FDSAUDITLINK__" localSheetId="1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6__FDSAUDITLINK__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7__FDSAUDITLINK__" localSheetId="1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7__FDSAUDITLINK__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8__FDSAUDITLINK__" localSheetId="1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8__FDSAUDITLINK__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9__FDSAUDITLINK__" localSheetId="1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39__FDSAUDITLINK__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__FDSAUDITLINK__" localSheetId="1" hidden="1">{"fdsup://directions/FAT Viewer?action=UPDATE&amp;creator=factset&amp;DYN_ARGS=TRUE&amp;DOC_NAME=FAT:FQL_AUDITING_CLIENT_TEMPLATE.FAT&amp;display_string=Audit&amp;VAR:KEY=EVWZEBQBWL&amp;VAR:QUERY=UkdGX0VOVFJQUl9WQUxfREFJTFkoOC8xNy8yMDEwLCwsLCwsJ0RJTCcpL0lDX0VTVElNQVRFKEVCSVREQV9FT","lVNRVJBVElPTixNRUFOX0VOVU1FUkFUSU9OLE5UTV9UV0FfRU5VTUVSQVRJT04sLDgvMTcvMjAxMCk=&amp;WINDOW=FIRST_POPUP&amp;HEIGHT=450&amp;WIDTH=450&amp;START_MAXIMIZED=FALSE&amp;VAR:CALENDAR=US&amp;VAR:SYMBOL=NUVA&amp;VAR:INDEX=0"}</definedName>
    <definedName name="_94__FDSAUDITLINK__" hidden="1">{"fdsup://directions/FAT Viewer?action=UPDATE&amp;creator=factset&amp;DYN_ARGS=TRUE&amp;DOC_NAME=FAT:FQL_AUDITING_CLIENT_TEMPLATE.FAT&amp;display_string=Audit&amp;VAR:KEY=EVWZEBQBWL&amp;VAR:QUERY=UkdGX0VOVFJQUl9WQUxfREFJTFkoOC8xNy8yMDEwLCwsLCwsJ0RJTCcpL0lDX0VTVElNQVRFKEVCSVREQV9FT","lVNRVJBVElPTixNRUFOX0VOVU1FUkFUSU9OLE5UTV9UV0FfRU5VTUVSQVRJT04sLDgvMTcvMjAxMCk=&amp;WINDOW=FIRST_POPUP&amp;HEIGHT=450&amp;WIDTH=450&amp;START_MAXIMIZED=FALSE&amp;VAR:CALENDAR=US&amp;VAR:SYMBOL=NUVA&amp;VAR:INDEX=0"}</definedName>
    <definedName name="_940__FDSAUDITLINK__" localSheetId="1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0__FDSAUDITLINK__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1__FDSAUDITLINK__" localSheetId="1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1__FDSAUDITLINK__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2__FDSAUDITLINK__" localSheetId="1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2__FDSAUDITLINK__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3__FDSAUDITLINK__" localSheetId="1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3__FDSAUDITLINK__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4__FDSAUDITLINK__" localSheetId="1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4__FDSAUDITLINK__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5__FDSAUDITLINK__" localSheetId="1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5__FDSAUDITLINK__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6__FDSAUDITLINK__" localSheetId="1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6__FDSAUDITLINK__" hidden="1">{"fdsup://IBCentral/FAT Viewer?action=UPDATE&amp;creator=factset&amp;DOC_NAME=fat:reuters_qtrly_source_window.fat&amp;display_string=Audit&amp;DYN_ARGS=TRUE&amp;VAR:ID1=04685W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7__FDSAUDITLINK__" localSheetId="1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7__FDSAUDITLINK__" hidden="1">{"fdsup://IBCentral/FAT Viewer?action=UPDATE&amp;creator=factset&amp;DOC_NAME=fat:reuters_qtrly_source_window.fat&amp;display_string=Audit&amp;DYN_ARGS=TRUE&amp;VAR:ID1=04685W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8__FDSAUDITLINK__" localSheetId="1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8__FDSAUDITLINK__" hidden="1">{"fdsup://IBCentral/FAT Viewer?action=UPDATE&amp;creator=factset&amp;DOC_NAME=fat:reuters_qtrly_source_window.fat&amp;display_string=Audit&amp;DYN_ARGS=TRUE&amp;VAR:ID1=04685W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9__FDSAUDITLINK__" localSheetId="1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49__FDSAUDITLINK__" hidden="1">{"fdsup://IBCentral/FAT Viewer?action=UPDATE&amp;creator=factset&amp;DOC_NAME=fat:reuters_qtrly_source_window.fat&amp;display_string=Audit&amp;DYN_ARGS=TRUE&amp;VAR:ID1=29084T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__FDSAUDITLINK__" localSheetId="1" hidden="1">{"fdsup://IBCentral/FAT Viewer?action=UPDATE&amp;creator=factset&amp;DOC_NAME=fat:reuters_qtrly_shs_src_window.fat&amp;display_string=Audit&amp;DYN_ARGS=TRUE&amp;VAR:ID1=91290910&amp;VAR:RCODE=FDSSHSOUTDEPS&amp;VAR:SDATE=20110999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qtrly_shs_src_window.fat&amp;display_string=Audit&amp;DYN_ARGS=TRUE&amp;VAR:ID1=91290910&amp;VAR:RCODE=FDSSHSOUTDEPS&amp;VAR:SDATE=20110999&amp;VAR:FREQ=Quarterly&amp;VAR:RELITEM=RP&amp;VAR:CURRENCY=&amp;VAR:CUR","RSOURCE=EXSHARE&amp;VAR:NATFREQ=QUARTERLY&amp;VAR:RFIELD=FINALIZED&amp;VAR:DB_TYPE=&amp;VAR:UNITS=M&amp;window=popup&amp;width=450&amp;height=300&amp;START_MAXIMIZED=FALSE"}</definedName>
    <definedName name="_950__FDSAUDITLINK__" localSheetId="1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0__FDSAUDITLINK__" hidden="1">{"fdsup://IBCentral/FAT Viewer?action=UPDATE&amp;creator=factset&amp;DOC_NAME=fat:reuters_qtrly_source_window.fat&amp;display_string=Audit&amp;DYN_ARGS=TRUE&amp;VAR:ID1=94770V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1__FDSAUDITLINK__" localSheetId="1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1__FDSAUDITLINK__" hidden="1">{"fdsup://IBCentral/FAT Viewer?action=UPDATE&amp;creator=factset&amp;DOC_NAME=fat:reuters_qtrly_source_window.fat&amp;display_string=Audit&amp;DYN_ARGS=TRUE&amp;VAR:ID1=94770V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2__FDSAUDITLINK__" localSheetId="1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2__FDSAUDITLINK__" hidden="1">{"fdsup://IBCentral/FAT Viewer?action=UPDATE&amp;creator=factset&amp;DOC_NAME=fat:reuters_qtrly_source_window.fat&amp;display_string=Audit&amp;DYN_ARGS=TRUE&amp;VAR:ID1=94770V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3__FDSAUDITLINK__" localSheetId="1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3__FDSAUDITLINK__" hidden="1">{"fdsup://IBCentral/FAT Viewer?action=UPDATE&amp;creator=factset&amp;DOC_NAME=fat:reuters_qtrly_source_window.fat&amp;display_string=Audit&amp;DYN_ARGS=TRUE&amp;VAR:ID1=94770V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4__FDSAUDITLINK__" localSheetId="1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4__FDSAUDITLINK__" hidden="1">{"fdsup://IBCentral/FAT Viewer?action=UPDATE&amp;creator=factset&amp;DOC_NAME=fat:reuters_qtrly_source_window.fat&amp;display_string=Audit&amp;DYN_ARGS=TRUE&amp;VAR:ID1=94770V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5__FDSAUDITLINK__" localSheetId="1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5__FDSAUDITLINK__" hidden="1">{"fdsup://IBCentral/FAT Viewer?action=UPDATE&amp;creator=factset&amp;DOC_NAME=fat:reuters_qtrly_source_window.fat&amp;display_string=Audit&amp;DYN_ARGS=TRUE&amp;VAR:ID1=58471A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6__FDSAUDITLINK__" localSheetId="1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6__FDSAUDITLINK__" hidden="1">{"fdsup://IBCentral/FAT Viewer?action=UPDATE&amp;creator=factset&amp;DOC_NAME=fat:reuters_qtrly_source_window.fat&amp;display_string=Audit&amp;DYN_ARGS=TRUE&amp;VAR:ID1=58471A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7__FDSAUDITLINK__" localSheetId="1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7__FDSAUDITLINK__" hidden="1">{"fdsup://IBCentral/FAT Viewer?action=UPDATE&amp;creator=factset&amp;DOC_NAME=fat:reuters_qtrly_source_window.fat&amp;display_string=Audit&amp;DYN_ARGS=TRUE&amp;VAR:ID1=58471A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8__FDSAUDITLINK__" localSheetId="1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8__FDSAUDITLINK__" hidden="1">{"fdsup://IBCentral/FAT Viewer?action=UPDATE&amp;creator=factset&amp;DOC_NAME=fat:reuters_qtrly_source_window.fat&amp;display_string=Audit&amp;DYN_ARGS=TRUE&amp;VAR:ID1=58471A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9__FDSAUDITLINK__" localSheetId="1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59__FDSAUDITLINK__" hidden="1">{"fdsup://IBCentral/FAT Viewer?action=UPDATE&amp;creator=factset&amp;DOC_NAME=fat:reuters_qtrly_source_window.fat&amp;display_string=Audit&amp;DYN_ARGS=TRUE&amp;VAR:ID1=58471A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__FDSAUDITLINK__" localSheetId="1" hidden="1">{"fdsup://directions/FAT Viewer?action=UPDATE&amp;creator=factset&amp;DYN_ARGS=TRUE&amp;DOC_NAME=FAT:FQL_AUDITING_CLIENT_TEMPLATE.FAT&amp;display_string=Audit&amp;VAR:KEY=QBARQVENIV&amp;VAR:QUERY=UkdGX0VOVFJQUl9WQUxfREFJTFkoOC8xMy8yMDEwLCwsLCwsJ0RJTCcpL0lDX0VTVElNQVRFKEVCSVREQV9FT","lVNRVJBVElPTixNRUFOX0VOVU1FUkFUSU9OLE5UTV9UV0FfRU5VTUVSQVRJT04sLDgvMTMvMjAxMCk=&amp;WINDOW=FIRST_POPUP&amp;HEIGHT=450&amp;WIDTH=450&amp;START_MAXIMIZED=FALSE&amp;VAR:CALENDAR=US&amp;VAR:SYMBOL=NUVA&amp;VAR:INDEX=0"}</definedName>
    <definedName name="_96__FDSAUDITLINK__" hidden="1">{"fdsup://directions/FAT Viewer?action=UPDATE&amp;creator=factset&amp;DYN_ARGS=TRUE&amp;DOC_NAME=FAT:FQL_AUDITING_CLIENT_TEMPLATE.FAT&amp;display_string=Audit&amp;VAR:KEY=QBARQVENIV&amp;VAR:QUERY=UkdGX0VOVFJQUl9WQUxfREFJTFkoOC8xMy8yMDEwLCwsLCwsJ0RJTCcpL0lDX0VTVElNQVRFKEVCSVREQV9FT","lVNRVJBVElPTixNRUFOX0VOVU1FUkFUSU9OLE5UTV9UV0FfRU5VTUVSQVRJT04sLDgvMTMvMjAxMCk=&amp;WINDOW=FIRST_POPUP&amp;HEIGHT=450&amp;WIDTH=450&amp;START_MAXIMIZED=FALSE&amp;VAR:CALENDAR=US&amp;VAR:SYMBOL=NUVA&amp;VAR:INDEX=0"}</definedName>
    <definedName name="_960__FDSAUDITLINK__" localSheetId="1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0__FDSAUDITLINK__" hidden="1">{"fdsup://IBCentral/FAT Viewer?action=UPDATE&amp;creator=factset&amp;DOC_NAME=fat:reuters_qtrly_source_window.fat&amp;display_string=Audit&amp;DYN_ARGS=TRUE&amp;VAR:ID1=29084T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1__FDSAUDITLINK__" localSheetId="1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1__FDSAUDITLINK__" hidden="1">{"fdsup://IBCentral/FAT Viewer?action=UPDATE&amp;creator=factset&amp;DOC_NAME=fat:reuters_qtrly_source_window.fat&amp;display_string=Audit&amp;DYN_ARGS=TRUE&amp;VAR:ID1=29084T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2__FDSAUDITLINK__" localSheetId="1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2__FDSAUDITLINK__" hidden="1">{"fdsup://IBCentral/FAT Viewer?action=UPDATE&amp;creator=factset&amp;DOC_NAME=fat:reuters_qtrly_source_window.fat&amp;display_string=Audit&amp;DYN_ARGS=TRUE&amp;VAR:ID1=29084T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3__FDSAUDITLINK__" localSheetId="1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3__FDSAUDITLINK__" hidden="1">{"fdsup://IBCentral/FAT Viewer?action=UPDATE&amp;creator=factset&amp;DOC_NAME=fat:reuters_qtrly_source_window.fat&amp;display_string=Audit&amp;DYN_ARGS=TRUE&amp;VAR:ID1=20530610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4__FDSAUDITLINK__" localSheetId="1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4__FDSAUDITLINK__" hidden="1">{"fdsup://IBCentral/FAT Viewer?action=UPDATE&amp;creator=factset&amp;DOC_NAME=fat:reuters_qtrly_source_window.fat&amp;display_string=Audit&amp;DYN_ARGS=TRUE&amp;VAR:ID1=20530610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5__FDSAUDITLINK__" localSheetId="1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5__FDSAUDITLINK__" hidden="1">{"fdsup://IBCentral/FAT Viewer?action=UPDATE&amp;creator=factset&amp;DOC_NAME=fat:reuters_qtrly_source_window.fat&amp;display_string=Audit&amp;DYN_ARGS=TRUE&amp;VAR:ID1=20530610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6__FDSAUDITLINK__" localSheetId="1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6__FDSAUDITLINK__" hidden="1">{"fdsup://IBCentral/FAT Viewer?action=UPDATE&amp;creator=factset&amp;DOC_NAME=fat:reuters_qtrly_source_window.fat&amp;display_string=Audit&amp;DYN_ARGS=TRUE&amp;VAR:ID1=20530610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7__FDSAUDITLINK__" localSheetId="1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7__FDSAUDITLINK__" hidden="1">{"fdsup://IBCentral/FAT Viewer?action=UPDATE&amp;creator=factset&amp;DOC_NAME=fat:reuters_qtrly_source_window.fat&amp;display_string=Audit&amp;DYN_ARGS=TRUE&amp;VAR:ID1=20530610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8__FDSAUDITLINK__" localSheetId="1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8__FDSAUDITLINK__" hidden="1">{"fdsup://IBCentral/FAT Viewer?action=UPDATE&amp;creator=factset&amp;DOC_NAME=fat:reuters_qtrly_source_window.fat&amp;display_string=Audit&amp;DYN_ARGS=TRUE&amp;VAR:ID1=27885610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9__FDSAUDITLINK__" localSheetId="1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69__FDSAUDITLINK__" hidden="1">{"fdsup://IBCentral/FAT Viewer?action=UPDATE&amp;creator=factset&amp;DOC_NAME=fat:reuters_qtrly_source_window.fat&amp;display_string=Audit&amp;DYN_ARGS=TRUE&amp;VAR:ID1=27885610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__FDSAUDITLINK__" localSheetId="1" hidden="1">{"fdsup://directions/FAT Viewer?action=UPDATE&amp;creator=factset&amp;DYN_ARGS=TRUE&amp;DOC_NAME=FAT:FQL_AUDITING_CLIENT_TEMPLATE.FAT&amp;display_string=Audit&amp;VAR:KEY=IVEXUFGXYN&amp;VAR:QUERY=UkdGX0VOVFJQUl9WQUxfREFJTFkoOC8xMi8yMDEwLCwsLCwsJ0RJTCcpL0lDX0VTVElNQVRFKEVCSVREQV9FT","lVNRVJBVElPTixNRUFOX0VOVU1FUkFUSU9OLE5UTV9UV0FfRU5VTUVSQVRJT04sLDgvMTIvMjAxMCk=&amp;WINDOW=FIRST_POPUP&amp;HEIGHT=450&amp;WIDTH=450&amp;START_MAXIMIZED=FALSE&amp;VAR:CALENDAR=US&amp;VAR:SYMBOL=NUVA&amp;VAR:INDEX=0"}</definedName>
    <definedName name="_97__FDSAUDITLINK__" hidden="1">{"fdsup://directions/FAT Viewer?action=UPDATE&amp;creator=factset&amp;DYN_ARGS=TRUE&amp;DOC_NAME=FAT:FQL_AUDITING_CLIENT_TEMPLATE.FAT&amp;display_string=Audit&amp;VAR:KEY=IVEXUFGXYN&amp;VAR:QUERY=UkdGX0VOVFJQUl9WQUxfREFJTFkoOC8xMi8yMDEwLCwsLCwsJ0RJTCcpL0lDX0VTVElNQVRFKEVCSVREQV9FT","lVNRVJBVElPTixNRUFOX0VOVU1FUkFUSU9OLE5UTV9UV0FfRU5VTUVSQVRJT04sLDgvMTIvMjAxMCk=&amp;WINDOW=FIRST_POPUP&amp;HEIGHT=450&amp;WIDTH=450&amp;START_MAXIMIZED=FALSE&amp;VAR:CALENDAR=US&amp;VAR:SYMBOL=NUVA&amp;VAR:INDEX=0"}</definedName>
    <definedName name="_970__FDSAUDITLINK__" localSheetId="1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0__FDSAUDITLINK__" hidden="1">{"fdsup://IBCentral/FAT Viewer?action=UPDATE&amp;creator=factset&amp;DOC_NAME=fat:reuters_qtrly_source_window.fat&amp;display_string=Audit&amp;DYN_ARGS=TRUE&amp;VAR:ID1=27885610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1__FDSAUDITLINK__" localSheetId="1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1__FDSAUDITLINK__" hidden="1">{"fdsup://IBCentral/FAT Viewer?action=UPDATE&amp;creator=factset&amp;DOC_NAME=fat:reuters_qtrly_source_window.fat&amp;display_string=Audit&amp;DYN_ARGS=TRUE&amp;VAR:ID1=27885610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2__FDSAUDITLINK__" localSheetId="1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2__FDSAUDITLINK__" hidden="1">{"fdsup://IBCentral/FAT Viewer?action=UPDATE&amp;creator=factset&amp;DOC_NAME=fat:reuters_qtrly_source_window.fat&amp;display_string=Audit&amp;DYN_ARGS=TRUE&amp;VAR:ID1=27885610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3__FDSAUDITLINK__" localSheetId="1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3__FDSAUDITLINK__" hidden="1">{"fdsup://IBCentral/FAT Viewer?action=UPDATE&amp;creator=factset&amp;DOC_NAME=fat:reuters_qtrly_source_window.fat&amp;display_string=Audit&amp;DYN_ARGS=TRUE&amp;VAR:ID1=74758210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4__FDSAUDITLINK__" localSheetId="1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4__FDSAUDITLINK__" hidden="1">{"fdsup://IBCentral/FAT Viewer?action=UPDATE&amp;creator=factset&amp;DOC_NAME=fat:reuters_qtrly_source_window.fat&amp;display_string=Audit&amp;DYN_ARGS=TRUE&amp;VAR:ID1=74758210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5__FDSAUDITLINK__" localSheetId="1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5__FDSAUDITLINK__" hidden="1">{"fdsup://IBCentral/FAT Viewer?action=UPDATE&amp;creator=factset&amp;DOC_NAME=fat:reuters_qtrly_source_window.fat&amp;display_string=Audit&amp;DYN_ARGS=TRUE&amp;VAR:ID1=74758210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6__FDSAUDITLINK__" localSheetId="1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6__FDSAUDITLINK__" hidden="1">{"fdsup://IBCentral/FAT Viewer?action=UPDATE&amp;creator=factset&amp;DOC_NAME=fat:reuters_qtrly_source_window.fat&amp;display_string=Audit&amp;DYN_ARGS=TRUE&amp;VAR:ID1=74758210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7__FDSAUDITLINK__" localSheetId="1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7__FDSAUDITLINK__" hidden="1">{"fdsup://IBCentral/FAT Viewer?action=UPDATE&amp;creator=factset&amp;DOC_NAME=fat:reuters_qtrly_source_window.fat&amp;display_string=Audit&amp;DYN_ARGS=TRUE&amp;VAR:ID1=74758210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8__FDSAUDITLINK__" localSheetId="1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8__FDSAUDITLINK__" hidden="1">{"fdsup://IBCentral/FAT Viewer?action=UPDATE&amp;creator=factset&amp;DOC_NAME=fat:reuters_qtrly_source_window.fat&amp;display_string=Audit&amp;DYN_ARGS=TRUE&amp;VAR:ID1=01988P10&amp;VAR:RCODE=LMIN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9__FDSAUDITLINK__" localSheetId="1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79__FDSAUDITLINK__" hidden="1">{"fdsup://IBCentral/FAT Viewer?action=UPDATE&amp;creator=factset&amp;DOC_NAME=fat:reuters_qtrly_source_window.fat&amp;display_string=Audit&amp;DYN_ARGS=TRUE&amp;VAR:ID1=01988P10&amp;VAR:RCODE=ZCPS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__FDSAUDITLINK__" localSheetId="1" hidden="1">{"fdsup://directions/FAT Viewer?action=UPDATE&amp;creator=factset&amp;DYN_ARGS=TRUE&amp;DOC_NAME=FAT:FQL_AUDITING_CLIENT_TEMPLATE.FAT&amp;display_string=Audit&amp;VAR:KEY=EFODYPMXSD&amp;VAR:QUERY=UkdGX0VOVFJQUl9WQUxfREFJTFkoOC8xMS8yMDEwLCwsLCwsJ0RJTCcpL0lDX0VTVElNQVRFKEVCSVREQV9FT","lVNRVJBVElPTixNRUFOX0VOVU1FUkFUSU9OLE5UTV9UV0FfRU5VTUVSQVRJT04sLDgvMTEvMjAxMCk=&amp;WINDOW=FIRST_POPUP&amp;HEIGHT=450&amp;WIDTH=450&amp;START_MAXIMIZED=FALSE&amp;VAR:CALENDAR=US&amp;VAR:SYMBOL=NUVA&amp;VAR:INDEX=0"}</definedName>
    <definedName name="_98__FDSAUDITLINK__" hidden="1">{"fdsup://directions/FAT Viewer?action=UPDATE&amp;creator=factset&amp;DYN_ARGS=TRUE&amp;DOC_NAME=FAT:FQL_AUDITING_CLIENT_TEMPLATE.FAT&amp;display_string=Audit&amp;VAR:KEY=EFODYPMXSD&amp;VAR:QUERY=UkdGX0VOVFJQUl9WQUxfREFJTFkoOC8xMS8yMDEwLCwsLCwsJ0RJTCcpL0lDX0VTVElNQVRFKEVCSVREQV9FT","lVNRVJBVElPTixNRUFOX0VOVU1FUkFUSU9OLE5UTV9UV0FfRU5VTUVSQVRJT04sLDgvMTEvMjAxMCk=&amp;WINDOW=FIRST_POPUP&amp;HEIGHT=450&amp;WIDTH=450&amp;START_MAXIMIZED=FALSE&amp;VAR:CALENDAR=US&amp;VAR:SYMBOL=NUVA&amp;VAR:INDEX=0"}</definedName>
    <definedName name="_980__FDSAUDITLINK__" localSheetId="1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0__FDSAUDITLINK__" hidden="1">{"fdsup://IBCentral/FAT Viewer?action=UPDATE&amp;creator=factset&amp;DOC_NAME=fat:reuters_qtrly_source_window.fat&amp;display_string=Audit&amp;DYN_ARGS=TRUE&amp;VAR:ID1=01988P10&amp;VAR:RCODE=LTTD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1__FDSAUDITLINK__" localSheetId="1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1__FDSAUDITLINK__" hidden="1">{"fdsup://IBCentral/FAT Viewer?action=UPDATE&amp;creator=factset&amp;DOC_NAME=fat:reuters_qtrly_source_window.fat&amp;display_string=Audit&amp;DYN_ARGS=TRUE&amp;VAR:ID1=01988P10&amp;VAR:RCODE=DSTT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2__FDSAUDITLINK__" localSheetId="1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2__FDSAUDITLINK__" hidden="1">{"fdsup://IBCentral/FAT Viewer?action=UPDATE&amp;creator=factset&amp;DOC_NAME=fat:reuters_qtrly_source_window.fat&amp;display_string=Audit&amp;DYN_ARGS=TRUE&amp;VAR:ID1=01988P10&amp;VAR:RCODE=ACAE&amp;VAR:SDATE=20100599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3__FDSAUDITLINK__" localSheetId="1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3__FDSAUDITLINK__" hidden="1">{"fdsup://IBCentral/FAT Viewer?action=UPDATE&amp;creator=factset&amp;DOC_NAME=fat:reuters_qtrly_source_window.fat&amp;display_string=Audit&amp;DYN_ARGS=TRUE&amp;VAR:ID1=15678210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4__FDSAUDITLINK__" localSheetId="1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4__FDSAUDITLINK__" hidden="1">{"fdsup://IBCentral/FAT Viewer?action=UPDATE&amp;creator=factset&amp;DOC_NAME=fat:reuters_qtrly_source_window.fat&amp;display_string=Audit&amp;DYN_ARGS=TRUE&amp;VAR:ID1=15678210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5__FDSAUDITLINK__" localSheetId="1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5__FDSAUDITLINK__" hidden="1">{"fdsup://IBCentral/FAT Viewer?action=UPDATE&amp;creator=factset&amp;DOC_NAME=fat:reuters_qtrly_source_window.fat&amp;display_string=Audit&amp;DYN_ARGS=TRUE&amp;VAR:ID1=15678210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6__FDSAUDITLINK__" localSheetId="1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6__FDSAUDITLINK__" hidden="1">{"fdsup://IBCentral/FAT Viewer?action=UPDATE&amp;creator=factset&amp;DOC_NAME=fat:reuters_qtrly_source_window.fat&amp;display_string=Audit&amp;DYN_ARGS=TRUE&amp;VAR:ID1=15678210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7__FDSAUDITLINK__" localSheetId="1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7__FDSAUDITLINK__" hidden="1">{"fdsup://IBCentral/FAT Viewer?action=UPDATE&amp;creator=factset&amp;DOC_NAME=fat:reuters_qtrly_source_window.fat&amp;display_string=Audit&amp;DYN_ARGS=TRUE&amp;VAR:ID1=15678210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8__FDSAUDITLINK__" localSheetId="1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8__FDSAUDITLINK__" hidden="1">{"fdsup://IBCentral/FAT Viewer?action=UPDATE&amp;creator=factset&amp;DOC_NAME=fat:reuters_qtrly_source_window.fat&amp;display_string=Audit&amp;DYN_ARGS=TRUE&amp;VAR:ID1=40425J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9__FDSAUDITLINK__" localSheetId="1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89__FDSAUDITLINK__" hidden="1">{"fdsup://IBCentral/FAT Viewer?action=UPDATE&amp;creator=factset&amp;DOC_NAME=fat:reuters_qtrly_source_window.fat&amp;display_string=Audit&amp;DYN_ARGS=TRUE&amp;VAR:ID1=40425J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__FDSAUDITLINK__" localSheetId="1" hidden="1">{"fdsup://directions/FAT Viewer?action=UPDATE&amp;creator=factset&amp;DYN_ARGS=TRUE&amp;DOC_NAME=FAT:FQL_AUDITING_CLIENT_TEMPLATE.FAT&amp;display_string=Audit&amp;VAR:KEY=IPAFIXGTMD&amp;VAR:QUERY=UkdGX0VOVFJQUl9WQUxfREFJTFkoOC8xMC8yMDEwLCwsLCwsJ0RJTCcpL0lDX0VTVElNQVRFKEVCSVREQV9FT","lVNRVJBVElPTixNRUFOX0VOVU1FUkFUSU9OLE5UTV9UV0FfRU5VTUVSQVRJT04sLDgvMTAvMjAxMCk=&amp;WINDOW=FIRST_POPUP&amp;HEIGHT=450&amp;WIDTH=450&amp;START_MAXIMIZED=FALSE&amp;VAR:CALENDAR=US&amp;VAR:SYMBOL=NUVA&amp;VAR:INDEX=0"}</definedName>
    <definedName name="_99__FDSAUDITLINK__" hidden="1">{"fdsup://directions/FAT Viewer?action=UPDATE&amp;creator=factset&amp;DYN_ARGS=TRUE&amp;DOC_NAME=FAT:FQL_AUDITING_CLIENT_TEMPLATE.FAT&amp;display_string=Audit&amp;VAR:KEY=IPAFIXGTMD&amp;VAR:QUERY=UkdGX0VOVFJQUl9WQUxfREFJTFkoOC8xMC8yMDEwLCwsLCwsJ0RJTCcpL0lDX0VTVElNQVRFKEVCSVREQV9FT","lVNRVJBVElPTixNRUFOX0VOVU1FUkFUSU9OLE5UTV9UV0FfRU5VTUVSQVRJT04sLDgvMTAvMjAxMCk=&amp;WINDOW=FIRST_POPUP&amp;HEIGHT=450&amp;WIDTH=450&amp;START_MAXIMIZED=FALSE&amp;VAR:CALENDAR=US&amp;VAR:SYMBOL=NUVA&amp;VAR:INDEX=0"}</definedName>
    <definedName name="_990__FDSAUDITLINK__" localSheetId="1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0__FDSAUDITLINK__" hidden="1">{"fdsup://IBCentral/FAT Viewer?action=UPDATE&amp;creator=factset&amp;DOC_NAME=fat:reuters_qtrly_source_window.fat&amp;display_string=Audit&amp;DYN_ARGS=TRUE&amp;VAR:ID1=40425J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1__FDSAUDITLINK__" localSheetId="1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1__FDSAUDITLINK__" hidden="1">{"fdsup://IBCentral/FAT Viewer?action=UPDATE&amp;creator=factset&amp;DOC_NAME=fat:reuters_qtrly_source_window.fat&amp;display_string=Audit&amp;DYN_ARGS=TRUE&amp;VAR:ID1=40425J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2__FDSAUDITLINK__" localSheetId="1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2__FDSAUDITLINK__" hidden="1">{"fdsup://IBCentral/FAT Viewer?action=UPDATE&amp;creator=factset&amp;DOC_NAME=fat:reuters_qtrly_source_window.fat&amp;display_string=Audit&amp;DYN_ARGS=TRUE&amp;VAR:ID1=40425J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3__FDSAUDITLINK__" localSheetId="1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3__FDSAUDITLINK__" hidden="1">{"fdsup://IBCentral/FAT Viewer?action=UPDATE&amp;creator=factset&amp;DOC_NAME=fat:reuters_qtrly_source_window.fat&amp;display_string=Audit&amp;DYN_ARGS=TRUE&amp;VAR:ID1=58404510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4__FDSAUDITLINK__" localSheetId="1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4__FDSAUDITLINK__" hidden="1">{"fdsup://IBCentral/FAT Viewer?action=UPDATE&amp;creator=factset&amp;DOC_NAME=fat:reuters_qtrly_source_window.fat&amp;display_string=Audit&amp;DYN_ARGS=TRUE&amp;VAR:ID1=58404510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5__FDSAUDITLINK__" localSheetId="1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5__FDSAUDITLINK__" hidden="1">{"fdsup://IBCentral/FAT Viewer?action=UPDATE&amp;creator=factset&amp;DOC_NAME=fat:reuters_qtrly_source_window.fat&amp;display_string=Audit&amp;DYN_ARGS=TRUE&amp;VAR:ID1=58404510&amp;VAR:RCODE=LTTD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6__FDSAUDITLINK__" localSheetId="1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6__FDSAUDITLINK__" hidden="1">{"fdsup://IBCentral/FAT Viewer?action=UPDATE&amp;creator=factset&amp;DOC_NAME=fat:reuters_qtrly_source_window.fat&amp;display_string=Audit&amp;DYN_ARGS=TRUE&amp;VAR:ID1=58404510&amp;VAR:RCODE=DSTT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7__FDSAUDITLINK__" localSheetId="1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7__FDSAUDITLINK__" hidden="1">{"fdsup://IBCentral/FAT Viewer?action=UPDATE&amp;creator=factset&amp;DOC_NAME=fat:reuters_qtrly_source_window.fat&amp;display_string=Audit&amp;DYN_ARGS=TRUE&amp;VAR:ID1=58404510&amp;VAR:RCODE=ACAE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8__FDSAUDITLINK__" localSheetId="1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8__FDSAUDITLINK__" hidden="1">{"fdsup://IBCentral/FAT Viewer?action=UPDATE&amp;creator=factset&amp;DOC_NAME=fat:reuters_qtrly_source_window.fat&amp;display_string=Audit&amp;DYN_ARGS=TRUE&amp;VAR:ID1=04685W10&amp;VAR:RCODE=LMIN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9__FDSAUDITLINK__" localSheetId="1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999__FDSAUDITLINK__" hidden="1">{"fdsup://IBCentral/FAT Viewer?action=UPDATE&amp;creator=factset&amp;DOC_NAME=fat:reuters_qtrly_source_window.fat&amp;display_string=Audit&amp;DYN_ARGS=TRUE&amp;VAR:ID1=04685W10&amp;VAR:RCODE=ZCPS&amp;VAR:SDATE=20100699&amp;VAR:FREQ=Quarterly&amp;VAR:RELITEM=RP&amp;VAR:CURRENCY=&amp;VAR:CURRSOURCE=EX","SHARE&amp;VAR:NATFREQ=QUARTERLY&amp;VAR:RFIELD=FINALIZED&amp;VAR:DB_TYPE=&amp;VAR:UNITS=M&amp;window=popup&amp;width=450&amp;height=300&amp;START_MAXIMIZED=FALSE"}</definedName>
    <definedName name="_Order1" hidden="1">0</definedName>
    <definedName name="_Order2" hidden="1">255</definedName>
    <definedName name="_Regression_Int" hidden="1">1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nscount" hidden="1">1</definedName>
    <definedName name="AS2DocOpenMode" hidden="1">"AS2DocumentEdit"</definedName>
    <definedName name="AS2NamedRange" hidden="1">5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6EBA7BA_opts" hidden="1">"1, 1, 1, False, 2, True, False, , 0, False, True, 1, 2"</definedName>
    <definedName name="cb_sChart1AC0211C_opts" hidden="1">"1, 1, 1, False, 2, False, False, , 0, False, False, 2, 2"</definedName>
    <definedName name="cb_sChart1AC021B3_opts" hidden="1">"1, 1, 1, False, 2, False, False, , 0, False, False, 2, 2"</definedName>
    <definedName name="cb_sChart1AC02226_opts" hidden="1">"1, 1, 1, False, 2, False, False, , 0, False, False, 2, 2"</definedName>
    <definedName name="cb_sChart1AC02446_opts" hidden="1">"1, 1, 1, False, 2, True, False, , 0, False, True, 2, 2"</definedName>
    <definedName name="cb_sChart1AC02765_opts" hidden="1">"1, 1, 1, False, 2, True, False, , 0, False, True, 2, 2"</definedName>
    <definedName name="cb_sChart1AC027D9_opts" hidden="1">"1, 1, 1, False, 2, True, False, , 0, False, True, 2, 2"</definedName>
    <definedName name="cb_sChart41E9A35_opts" hidden="1">"1, 9, 1, False, 2, False, False, , 0, False, True,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IQWBGuid" localSheetId="1" hidden="1">"bef4966f-14e5-4003-bec8-dd8f7979965e"</definedName>
    <definedName name="CIQWBGuid" hidden="1">"0d427d97-0c40-4622-ac7e-0fe56c47140b"</definedName>
    <definedName name="ev.Calculation" hidden="1">-4135</definedName>
    <definedName name="ev.Initialized" hidden="1">FALSE</definedName>
    <definedName name="EV__LASTREFTIME__" hidden="1">41374.570162037</definedName>
    <definedName name="EV__MAXEXPCOLS__" hidden="1">100</definedName>
    <definedName name="EV__MAXEXPROWS__" hidden="1">1000</definedName>
    <definedName name="EV__WBEVMODE__" hidden="1">0</definedName>
    <definedName name="EV__WBREFOPTIONS__" hidden="1">134217778</definedName>
    <definedName name="EV__WBVERSION__" hidden="1">0</definedName>
    <definedName name="FDC_0_0" hidden="1">"#"</definedName>
    <definedName name="FDC_1_0" hidden="1">"#"</definedName>
    <definedName name="FDC_10_0" hidden="1">"#"</definedName>
    <definedName name="FDC_10_1" hidden="1">"#"</definedName>
    <definedName name="FDC_10_2" hidden="1">"#"</definedName>
    <definedName name="FDC_10_3" hidden="1">"#"</definedName>
    <definedName name="FDC_11_0" hidden="1">"#"</definedName>
    <definedName name="FDC_11_1" hidden="1">"#"</definedName>
    <definedName name="FDC_11_2" hidden="1">"#"</definedName>
    <definedName name="FDC_11_3" hidden="1">"#"</definedName>
    <definedName name="FDC_12_0" hidden="1">"#"</definedName>
    <definedName name="FDC_12_1" hidden="1">"#"</definedName>
    <definedName name="FDC_12_2" hidden="1">"#"</definedName>
    <definedName name="FDC_12_3" hidden="1">"#"</definedName>
    <definedName name="FDC_13_0" hidden="1">"#"</definedName>
    <definedName name="FDC_13_1" hidden="1">"#"</definedName>
    <definedName name="FDC_13_2" hidden="1">"#"</definedName>
    <definedName name="FDC_13_3" hidden="1">"#"</definedName>
    <definedName name="FDC_14_0" hidden="1">"#"</definedName>
    <definedName name="FDC_14_1" hidden="1">"#"</definedName>
    <definedName name="FDC_14_2" hidden="1">"#"</definedName>
    <definedName name="FDC_14_3" hidden="1">"#"</definedName>
    <definedName name="FDC_15_0" hidden="1">"#"</definedName>
    <definedName name="FDC_16_0" hidden="1">"#"</definedName>
    <definedName name="FDC_17_0" hidden="1">"#"</definedName>
    <definedName name="FDC_18_0" hidden="1">"#"</definedName>
    <definedName name="FDC_19_0" hidden="1">"#"</definedName>
    <definedName name="FDC_19_1" hidden="1">"#"</definedName>
    <definedName name="FDC_19_2" hidden="1">"#"</definedName>
    <definedName name="FDC_19_3" hidden="1">"#"</definedName>
    <definedName name="FDC_2_0" hidden="1">"#"</definedName>
    <definedName name="FDC_20_0" hidden="1">"#"</definedName>
    <definedName name="FDC_21_0" hidden="1">"#"</definedName>
    <definedName name="FDC_21_1" hidden="1">"#"</definedName>
    <definedName name="FDC_21_2" hidden="1">"#"</definedName>
    <definedName name="FDC_21_3" hidden="1">"#"</definedName>
    <definedName name="FDC_22_0" hidden="1">"#"</definedName>
    <definedName name="FDC_23_0" hidden="1">"#"</definedName>
    <definedName name="FDC_24_0" hidden="1">"#"</definedName>
    <definedName name="FDC_25_0" hidden="1">"#"</definedName>
    <definedName name="FDC_25_1" hidden="1">"#"</definedName>
    <definedName name="FDC_25_2" hidden="1">"#"</definedName>
    <definedName name="FDC_25_3" hidden="1">"#"</definedName>
    <definedName name="FDC_26_0" hidden="1">"#"</definedName>
    <definedName name="FDC_26_1" hidden="1">"#"</definedName>
    <definedName name="FDC_26_2" hidden="1">"#"</definedName>
    <definedName name="FDC_26_3" hidden="1">"#"</definedName>
    <definedName name="FDC_27_0" hidden="1">"#"</definedName>
    <definedName name="FDC_28_0" hidden="1">"#"</definedName>
    <definedName name="FDC_28_1" hidden="1">"#"</definedName>
    <definedName name="FDC_28_2" hidden="1">"#"</definedName>
    <definedName name="FDC_28_3" hidden="1">"#"</definedName>
    <definedName name="FDC_29_0" hidden="1">"#"</definedName>
    <definedName name="FDC_29_1" hidden="1">"#"</definedName>
    <definedName name="FDC_29_2" hidden="1">"#"</definedName>
    <definedName name="FDC_29_3" hidden="1">"#"</definedName>
    <definedName name="FDC_3_0" hidden="1">"#"</definedName>
    <definedName name="FDC_30_0" hidden="1">"#"</definedName>
    <definedName name="FDC_31_0" hidden="1">"#"</definedName>
    <definedName name="FDC_32_0" hidden="1">"#"</definedName>
    <definedName name="FDC_33_0" hidden="1">"#"</definedName>
    <definedName name="FDC_34_0" hidden="1">"#"</definedName>
    <definedName name="FDC_35_0" hidden="1">"#"</definedName>
    <definedName name="FDC_36_0" hidden="1">"#"</definedName>
    <definedName name="FDC_37_0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1_1" hidden="1">"#"</definedName>
    <definedName name="FDC_41_2" hidden="1">"#"</definedName>
    <definedName name="FDC_41_3" hidden="1">"#"</definedName>
    <definedName name="FDC_42_0" hidden="1">"#"</definedName>
    <definedName name="FDC_42_1" hidden="1">"#"</definedName>
    <definedName name="FDC_42_2" hidden="1">"#"</definedName>
    <definedName name="FDC_42_3" hidden="1">"#"</definedName>
    <definedName name="FDC_43_0" hidden="1">"#"</definedName>
    <definedName name="FDC_43_1" hidden="1">"#"</definedName>
    <definedName name="FDC_43_2" hidden="1">"#"</definedName>
    <definedName name="FDC_43_3" hidden="1">"#"</definedName>
    <definedName name="FDC_44_0" hidden="1">"#"</definedName>
    <definedName name="FDC_45_0" hidden="1">"#"</definedName>
    <definedName name="FDC_45_1" hidden="1">"#"</definedName>
    <definedName name="FDC_45_2" hidden="1">"#"</definedName>
    <definedName name="FDC_45_3" hidden="1">"#"</definedName>
    <definedName name="FDC_46_0" hidden="1">"#"</definedName>
    <definedName name="FDC_46_1" hidden="1">"#"</definedName>
    <definedName name="FDC_46_2" hidden="1">"#"</definedName>
    <definedName name="FDC_46_3" hidden="1">"#"</definedName>
    <definedName name="FDC_47_0" hidden="1">"#"</definedName>
    <definedName name="FDC_47_1" hidden="1">"#"</definedName>
    <definedName name="FDC_47_2" hidden="1">"#"</definedName>
    <definedName name="FDC_47_3" hidden="1">"#"</definedName>
    <definedName name="FDC_48_0" hidden="1">"#"</definedName>
    <definedName name="FDC_48_1" hidden="1">"#"</definedName>
    <definedName name="FDC_48_2" hidden="1">"#"</definedName>
    <definedName name="FDC_48_3" hidden="1">"#"</definedName>
    <definedName name="FDC_49_0" hidden="1">"#"</definedName>
    <definedName name="FDC_49_1" hidden="1">"#"</definedName>
    <definedName name="FDC_49_2" hidden="1">"#"</definedName>
    <definedName name="FDC_49_3" hidden="1">"#"</definedName>
    <definedName name="FDC_5_0" hidden="1">"#"</definedName>
    <definedName name="FDC_5_1" hidden="1">"#"</definedName>
    <definedName name="FDC_5_2" hidden="1">"#"</definedName>
    <definedName name="FDC_5_3" hidden="1">"#"</definedName>
    <definedName name="FDC_50_0" hidden="1">"#"</definedName>
    <definedName name="FDC_50_1" hidden="1">"#"</definedName>
    <definedName name="FDC_50_2" hidden="1">"#"</definedName>
    <definedName name="FDC_50_3" hidden="1">"#"</definedName>
    <definedName name="FDC_51_0" hidden="1">"#"</definedName>
    <definedName name="FDC_51_1" hidden="1">"#"</definedName>
    <definedName name="FDC_51_2" hidden="1">"#"</definedName>
    <definedName name="FDC_51_3" hidden="1">"#"</definedName>
    <definedName name="FDC_52_0" hidden="1">"#"</definedName>
    <definedName name="FDC_52_1" hidden="1">"#"</definedName>
    <definedName name="FDC_52_2" hidden="1">"#"</definedName>
    <definedName name="FDC_52_3" hidden="1">"#"</definedName>
    <definedName name="FDC_53_0" hidden="1">"#"</definedName>
    <definedName name="FDC_53_1" hidden="1">"#"</definedName>
    <definedName name="FDC_53_2" hidden="1">"#"</definedName>
    <definedName name="FDC_53_3" hidden="1">"#"</definedName>
    <definedName name="FDC_54_0" hidden="1">"#"</definedName>
    <definedName name="FDC_54_1" hidden="1">"#"</definedName>
    <definedName name="FDC_54_2" hidden="1">"#"</definedName>
    <definedName name="FDC_54_3" hidden="1">"#"</definedName>
    <definedName name="FDC_55_0" hidden="1">"#"</definedName>
    <definedName name="FDC_55_1" hidden="1">"#"</definedName>
    <definedName name="FDC_55_2" hidden="1">"#"</definedName>
    <definedName name="FDC_55_3" hidden="1">"#"</definedName>
    <definedName name="FDC_56_0" hidden="1">"#"</definedName>
    <definedName name="FDC_57_0" hidden="1">"#"</definedName>
    <definedName name="FDC_58_0" hidden="1">"#"</definedName>
    <definedName name="FDC_58_1" hidden="1">"#"</definedName>
    <definedName name="FDC_58_10" hidden="1">"#"</definedName>
    <definedName name="FDC_58_100" hidden="1">"#"</definedName>
    <definedName name="FDC_58_101" hidden="1">"#"</definedName>
    <definedName name="FDC_58_102" hidden="1">"#"</definedName>
    <definedName name="FDC_58_103" hidden="1">"#"</definedName>
    <definedName name="FDC_58_104" hidden="1">"#"</definedName>
    <definedName name="FDC_58_105" hidden="1">"#"</definedName>
    <definedName name="FDC_58_106" hidden="1">"#"</definedName>
    <definedName name="FDC_58_107" hidden="1">"#"</definedName>
    <definedName name="FDC_58_108" hidden="1">"#"</definedName>
    <definedName name="FDC_58_109" hidden="1">"#"</definedName>
    <definedName name="FDC_58_11" hidden="1">"#"</definedName>
    <definedName name="FDC_58_110" hidden="1">"#"</definedName>
    <definedName name="FDC_58_111" hidden="1">"#"</definedName>
    <definedName name="FDC_58_112" hidden="1">"#"</definedName>
    <definedName name="FDC_58_113" hidden="1">"#"</definedName>
    <definedName name="FDC_58_114" hidden="1">"#"</definedName>
    <definedName name="FDC_58_115" hidden="1">"#"</definedName>
    <definedName name="FDC_58_116" hidden="1">"#"</definedName>
    <definedName name="FDC_58_117" hidden="1">"#"</definedName>
    <definedName name="FDC_58_118" hidden="1">"#"</definedName>
    <definedName name="FDC_58_119" hidden="1">"#"</definedName>
    <definedName name="FDC_58_12" hidden="1">"#"</definedName>
    <definedName name="FDC_58_120" hidden="1">"#"</definedName>
    <definedName name="FDC_58_121" hidden="1">"#"</definedName>
    <definedName name="FDC_58_122" hidden="1">"#"</definedName>
    <definedName name="FDC_58_123" hidden="1">"#"</definedName>
    <definedName name="FDC_58_124" hidden="1">"#"</definedName>
    <definedName name="FDC_58_125" hidden="1">"#"</definedName>
    <definedName name="FDC_58_126" hidden="1">"#"</definedName>
    <definedName name="FDC_58_127" hidden="1">"#"</definedName>
    <definedName name="FDC_58_128" hidden="1">"#"</definedName>
    <definedName name="FDC_58_129" hidden="1">"#"</definedName>
    <definedName name="FDC_58_13" hidden="1">"#"</definedName>
    <definedName name="FDC_58_130" hidden="1">"#"</definedName>
    <definedName name="FDC_58_131" hidden="1">"#"</definedName>
    <definedName name="FDC_58_132" hidden="1">"#"</definedName>
    <definedName name="FDC_58_133" hidden="1">"#"</definedName>
    <definedName name="FDC_58_134" hidden="1">"#"</definedName>
    <definedName name="FDC_58_135" hidden="1">"#"</definedName>
    <definedName name="FDC_58_136" hidden="1">"#"</definedName>
    <definedName name="FDC_58_137" hidden="1">"#"</definedName>
    <definedName name="FDC_58_138" hidden="1">"#"</definedName>
    <definedName name="FDC_58_139" hidden="1">"#"</definedName>
    <definedName name="FDC_58_14" hidden="1">"#"</definedName>
    <definedName name="FDC_58_140" hidden="1">"#"</definedName>
    <definedName name="FDC_58_141" hidden="1">"#"</definedName>
    <definedName name="FDC_58_142" hidden="1">"#"</definedName>
    <definedName name="FDC_58_143" hidden="1">"#"</definedName>
    <definedName name="FDC_58_144" hidden="1">"#"</definedName>
    <definedName name="FDC_58_145" hidden="1">"#"</definedName>
    <definedName name="FDC_58_146" hidden="1">"#"</definedName>
    <definedName name="FDC_58_147" hidden="1">"#"</definedName>
    <definedName name="FDC_58_148" hidden="1">"#"</definedName>
    <definedName name="FDC_58_149" hidden="1">"#"</definedName>
    <definedName name="FDC_58_15" hidden="1">"#"</definedName>
    <definedName name="FDC_58_150" hidden="1">"#"</definedName>
    <definedName name="FDC_58_151" hidden="1">"#"</definedName>
    <definedName name="FDC_58_152" hidden="1">"#"</definedName>
    <definedName name="FDC_58_153" hidden="1">"#"</definedName>
    <definedName name="FDC_58_154" hidden="1">"#"</definedName>
    <definedName name="FDC_58_155" hidden="1">"#"</definedName>
    <definedName name="FDC_58_156" hidden="1">"#"</definedName>
    <definedName name="FDC_58_157" hidden="1">"#"</definedName>
    <definedName name="FDC_58_158" hidden="1">"#"</definedName>
    <definedName name="FDC_58_159" hidden="1">"#"</definedName>
    <definedName name="FDC_58_16" hidden="1">"#"</definedName>
    <definedName name="FDC_58_160" hidden="1">"#"</definedName>
    <definedName name="FDC_58_161" hidden="1">"#"</definedName>
    <definedName name="FDC_58_162" hidden="1">"#"</definedName>
    <definedName name="FDC_58_163" hidden="1">"#"</definedName>
    <definedName name="FDC_58_164" hidden="1">"#"</definedName>
    <definedName name="FDC_58_165" hidden="1">"#"</definedName>
    <definedName name="FDC_58_166" hidden="1">"#"</definedName>
    <definedName name="FDC_58_167" hidden="1">"#"</definedName>
    <definedName name="FDC_58_168" hidden="1">"#"</definedName>
    <definedName name="FDC_58_169" hidden="1">"#"</definedName>
    <definedName name="FDC_58_17" hidden="1">"#"</definedName>
    <definedName name="FDC_58_170" hidden="1">"#"</definedName>
    <definedName name="FDC_58_171" hidden="1">"#"</definedName>
    <definedName name="FDC_58_172" hidden="1">"#"</definedName>
    <definedName name="FDC_58_173" hidden="1">"#"</definedName>
    <definedName name="FDC_58_174" hidden="1">"#"</definedName>
    <definedName name="FDC_58_175" hidden="1">"#"</definedName>
    <definedName name="FDC_58_176" hidden="1">"#"</definedName>
    <definedName name="FDC_58_177" hidden="1">"#"</definedName>
    <definedName name="FDC_58_178" hidden="1">"#"</definedName>
    <definedName name="FDC_58_179" hidden="1">"#"</definedName>
    <definedName name="FDC_58_18" hidden="1">"#"</definedName>
    <definedName name="FDC_58_180" hidden="1">"#"</definedName>
    <definedName name="FDC_58_181" hidden="1">"#"</definedName>
    <definedName name="FDC_58_182" hidden="1">"#"</definedName>
    <definedName name="FDC_58_183" hidden="1">"#"</definedName>
    <definedName name="FDC_58_184" hidden="1">"#"</definedName>
    <definedName name="FDC_58_185" hidden="1">"#"</definedName>
    <definedName name="FDC_58_186" hidden="1">"#"</definedName>
    <definedName name="FDC_58_187" hidden="1">"#"</definedName>
    <definedName name="FDC_58_188" hidden="1">"#"</definedName>
    <definedName name="FDC_58_189" hidden="1">"#"</definedName>
    <definedName name="FDC_58_19" hidden="1">"#"</definedName>
    <definedName name="FDC_58_190" hidden="1">"#"</definedName>
    <definedName name="FDC_58_191" hidden="1">"#"</definedName>
    <definedName name="FDC_58_192" hidden="1">"#"</definedName>
    <definedName name="FDC_58_193" hidden="1">"#"</definedName>
    <definedName name="FDC_58_194" hidden="1">"#"</definedName>
    <definedName name="FDC_58_195" hidden="1">"#"</definedName>
    <definedName name="FDC_58_196" hidden="1">"#"</definedName>
    <definedName name="FDC_58_197" hidden="1">"#"</definedName>
    <definedName name="FDC_58_198" hidden="1">"#"</definedName>
    <definedName name="FDC_58_199" hidden="1">"#"</definedName>
    <definedName name="FDC_58_2" hidden="1">"#"</definedName>
    <definedName name="FDC_58_20" hidden="1">"#"</definedName>
    <definedName name="FDC_58_200" hidden="1">"#"</definedName>
    <definedName name="FDC_58_201" hidden="1">"#"</definedName>
    <definedName name="FDC_58_202" hidden="1">"#"</definedName>
    <definedName name="FDC_58_203" hidden="1">"#"</definedName>
    <definedName name="FDC_58_204" hidden="1">"#"</definedName>
    <definedName name="FDC_58_205" hidden="1">"#"</definedName>
    <definedName name="FDC_58_206" hidden="1">"#"</definedName>
    <definedName name="FDC_58_207" hidden="1">"#"</definedName>
    <definedName name="FDC_58_208" hidden="1">"#"</definedName>
    <definedName name="FDC_58_209" hidden="1">"#"</definedName>
    <definedName name="FDC_58_21" hidden="1">"#"</definedName>
    <definedName name="FDC_58_210" hidden="1">"#"</definedName>
    <definedName name="FDC_58_211" hidden="1">"#"</definedName>
    <definedName name="FDC_58_212" hidden="1">"#"</definedName>
    <definedName name="FDC_58_213" hidden="1">"#"</definedName>
    <definedName name="FDC_58_214" hidden="1">"#"</definedName>
    <definedName name="FDC_58_215" hidden="1">"#"</definedName>
    <definedName name="FDC_58_216" hidden="1">"#"</definedName>
    <definedName name="FDC_58_217" hidden="1">"#"</definedName>
    <definedName name="FDC_58_218" hidden="1">"#"</definedName>
    <definedName name="FDC_58_219" hidden="1">"#"</definedName>
    <definedName name="FDC_58_22" hidden="1">"#"</definedName>
    <definedName name="FDC_58_220" hidden="1">"#"</definedName>
    <definedName name="FDC_58_221" hidden="1">"#"</definedName>
    <definedName name="FDC_58_222" hidden="1">"#"</definedName>
    <definedName name="FDC_58_223" hidden="1">"#"</definedName>
    <definedName name="FDC_58_224" hidden="1">"#"</definedName>
    <definedName name="FDC_58_225" hidden="1">"#"</definedName>
    <definedName name="FDC_58_226" hidden="1">"#"</definedName>
    <definedName name="FDC_58_227" hidden="1">"#"</definedName>
    <definedName name="FDC_58_228" hidden="1">"#"</definedName>
    <definedName name="FDC_58_229" hidden="1">"#"</definedName>
    <definedName name="FDC_58_23" hidden="1">"#"</definedName>
    <definedName name="FDC_58_230" hidden="1">"#"</definedName>
    <definedName name="FDC_58_231" hidden="1">"#"</definedName>
    <definedName name="FDC_58_232" hidden="1">"#"</definedName>
    <definedName name="FDC_58_233" hidden="1">"#"</definedName>
    <definedName name="FDC_58_234" hidden="1">"#"</definedName>
    <definedName name="FDC_58_235" hidden="1">"#"</definedName>
    <definedName name="FDC_58_236" hidden="1">"#"</definedName>
    <definedName name="FDC_58_237" hidden="1">"#"</definedName>
    <definedName name="FDC_58_238" hidden="1">"#"</definedName>
    <definedName name="FDC_58_239" hidden="1">"#"</definedName>
    <definedName name="FDC_58_24" hidden="1">"#"</definedName>
    <definedName name="FDC_58_240" hidden="1">"#"</definedName>
    <definedName name="FDC_58_241" hidden="1">"#"</definedName>
    <definedName name="FDC_58_242" hidden="1">"#"</definedName>
    <definedName name="FDC_58_243" hidden="1">"#"</definedName>
    <definedName name="FDC_58_244" hidden="1">"#"</definedName>
    <definedName name="FDC_58_245" hidden="1">"#"</definedName>
    <definedName name="FDC_58_246" hidden="1">"#"</definedName>
    <definedName name="FDC_58_247" hidden="1">"#"</definedName>
    <definedName name="FDC_58_248" hidden="1">"#"</definedName>
    <definedName name="FDC_58_249" hidden="1">"#"</definedName>
    <definedName name="FDC_58_25" hidden="1">"#"</definedName>
    <definedName name="FDC_58_250" hidden="1">"#"</definedName>
    <definedName name="FDC_58_251" hidden="1">"#"</definedName>
    <definedName name="FDC_58_252" hidden="1">"#"</definedName>
    <definedName name="FDC_58_253" hidden="1">"#"</definedName>
    <definedName name="FDC_58_254" hidden="1">"#"</definedName>
    <definedName name="FDC_58_255" hidden="1">"#"</definedName>
    <definedName name="FDC_58_256" hidden="1">"#"</definedName>
    <definedName name="FDC_58_257" hidden="1">"#"</definedName>
    <definedName name="FDC_58_258" hidden="1">"#"</definedName>
    <definedName name="FDC_58_259" hidden="1">"#"</definedName>
    <definedName name="FDC_58_26" hidden="1">"#"</definedName>
    <definedName name="FDC_58_260" hidden="1">"#"</definedName>
    <definedName name="FDC_58_261" hidden="1">"#"</definedName>
    <definedName name="FDC_58_27" hidden="1">"#"</definedName>
    <definedName name="FDC_58_28" hidden="1">"#"</definedName>
    <definedName name="FDC_58_29" hidden="1">"#"</definedName>
    <definedName name="FDC_58_3" hidden="1">"#"</definedName>
    <definedName name="FDC_58_30" hidden="1">"#"</definedName>
    <definedName name="FDC_58_31" hidden="1">"#"</definedName>
    <definedName name="FDC_58_32" hidden="1">"#"</definedName>
    <definedName name="FDC_58_33" hidden="1">"#"</definedName>
    <definedName name="FDC_58_34" hidden="1">"#"</definedName>
    <definedName name="FDC_58_35" hidden="1">"#"</definedName>
    <definedName name="FDC_58_36" hidden="1">"#"</definedName>
    <definedName name="FDC_58_37" hidden="1">"#"</definedName>
    <definedName name="FDC_58_38" hidden="1">"#"</definedName>
    <definedName name="FDC_58_39" hidden="1">"#"</definedName>
    <definedName name="FDC_58_4" hidden="1">"#"</definedName>
    <definedName name="FDC_58_40" hidden="1">"#"</definedName>
    <definedName name="FDC_58_41" hidden="1">"#"</definedName>
    <definedName name="FDC_58_42" hidden="1">"#"</definedName>
    <definedName name="FDC_58_43" hidden="1">"#"</definedName>
    <definedName name="FDC_58_44" hidden="1">"#"</definedName>
    <definedName name="FDC_58_45" hidden="1">"#"</definedName>
    <definedName name="FDC_58_46" hidden="1">"#"</definedName>
    <definedName name="FDC_58_47" hidden="1">"#"</definedName>
    <definedName name="FDC_58_48" hidden="1">"#"</definedName>
    <definedName name="FDC_58_49" hidden="1">"#"</definedName>
    <definedName name="FDC_58_5" hidden="1">"#"</definedName>
    <definedName name="FDC_58_50" hidden="1">"#"</definedName>
    <definedName name="FDC_58_51" hidden="1">"#"</definedName>
    <definedName name="FDC_58_52" hidden="1">"#"</definedName>
    <definedName name="FDC_58_53" hidden="1">"#"</definedName>
    <definedName name="FDC_58_54" hidden="1">"#"</definedName>
    <definedName name="FDC_58_55" hidden="1">"#"</definedName>
    <definedName name="FDC_58_56" hidden="1">"#"</definedName>
    <definedName name="FDC_58_57" hidden="1">"#"</definedName>
    <definedName name="FDC_58_58" hidden="1">"#"</definedName>
    <definedName name="FDC_58_59" hidden="1">"#"</definedName>
    <definedName name="FDC_58_6" hidden="1">"#"</definedName>
    <definedName name="FDC_58_60" hidden="1">"#"</definedName>
    <definedName name="FDC_58_61" hidden="1">"#"</definedName>
    <definedName name="FDC_58_62" hidden="1">"#"</definedName>
    <definedName name="FDC_58_63" hidden="1">"#"</definedName>
    <definedName name="FDC_58_64" hidden="1">"#"</definedName>
    <definedName name="FDC_58_65" hidden="1">"#"</definedName>
    <definedName name="FDC_58_66" hidden="1">"#"</definedName>
    <definedName name="FDC_58_67" hidden="1">"#"</definedName>
    <definedName name="FDC_58_68" hidden="1">"#"</definedName>
    <definedName name="FDC_58_69" hidden="1">"#"</definedName>
    <definedName name="FDC_58_7" hidden="1">"#"</definedName>
    <definedName name="FDC_58_70" hidden="1">"#"</definedName>
    <definedName name="FDC_58_71" hidden="1">"#"</definedName>
    <definedName name="FDC_58_72" hidden="1">"#"</definedName>
    <definedName name="FDC_58_73" hidden="1">"#"</definedName>
    <definedName name="FDC_58_74" hidden="1">"#"</definedName>
    <definedName name="FDC_58_75" hidden="1">"#"</definedName>
    <definedName name="FDC_58_76" hidden="1">"#"</definedName>
    <definedName name="FDC_58_77" hidden="1">"#"</definedName>
    <definedName name="FDC_58_78" hidden="1">"#"</definedName>
    <definedName name="FDC_58_79" hidden="1">"#"</definedName>
    <definedName name="FDC_58_8" hidden="1">"#"</definedName>
    <definedName name="FDC_58_80" hidden="1">"#"</definedName>
    <definedName name="FDC_58_81" hidden="1">"#"</definedName>
    <definedName name="FDC_58_82" hidden="1">"#"</definedName>
    <definedName name="FDC_58_83" hidden="1">"#"</definedName>
    <definedName name="FDC_58_84" hidden="1">"#"</definedName>
    <definedName name="FDC_58_85" hidden="1">"#"</definedName>
    <definedName name="FDC_58_86" hidden="1">"#"</definedName>
    <definedName name="FDC_58_87" hidden="1">"#"</definedName>
    <definedName name="FDC_58_88" hidden="1">"#"</definedName>
    <definedName name="FDC_58_89" hidden="1">"#"</definedName>
    <definedName name="FDC_58_9" hidden="1">"#"</definedName>
    <definedName name="FDC_58_90" hidden="1">"#"</definedName>
    <definedName name="FDC_58_91" hidden="1">"#"</definedName>
    <definedName name="FDC_58_92" hidden="1">"#"</definedName>
    <definedName name="FDC_58_93" hidden="1">"#"</definedName>
    <definedName name="FDC_58_94" hidden="1">"#"</definedName>
    <definedName name="FDC_58_95" hidden="1">"#"</definedName>
    <definedName name="FDC_58_96" hidden="1">"#"</definedName>
    <definedName name="FDC_58_97" hidden="1">"#"</definedName>
    <definedName name="FDC_58_98" hidden="1">"#"</definedName>
    <definedName name="FDC_58_99" hidden="1">"#"</definedName>
    <definedName name="FDC_59_0" hidden="1">"#"</definedName>
    <definedName name="FDC_59_1" hidden="1">"#"</definedName>
    <definedName name="FDC_59_10" hidden="1">"#"</definedName>
    <definedName name="FDC_59_100" hidden="1">"#"</definedName>
    <definedName name="FDC_59_101" hidden="1">"#"</definedName>
    <definedName name="FDC_59_102" hidden="1">"#"</definedName>
    <definedName name="FDC_59_103" hidden="1">"#"</definedName>
    <definedName name="FDC_59_104" hidden="1">"#"</definedName>
    <definedName name="FDC_59_105" hidden="1">"#"</definedName>
    <definedName name="FDC_59_106" hidden="1">"#"</definedName>
    <definedName name="FDC_59_107" hidden="1">"#"</definedName>
    <definedName name="FDC_59_108" hidden="1">"#"</definedName>
    <definedName name="FDC_59_109" hidden="1">"#"</definedName>
    <definedName name="FDC_59_11" hidden="1">"#"</definedName>
    <definedName name="FDC_59_110" hidden="1">"#"</definedName>
    <definedName name="FDC_59_111" hidden="1">"#"</definedName>
    <definedName name="FDC_59_112" hidden="1">"#"</definedName>
    <definedName name="FDC_59_113" hidden="1">"#"</definedName>
    <definedName name="FDC_59_114" hidden="1">"#"</definedName>
    <definedName name="FDC_59_115" hidden="1">"#"</definedName>
    <definedName name="FDC_59_116" hidden="1">"#"</definedName>
    <definedName name="FDC_59_117" hidden="1">"#"</definedName>
    <definedName name="FDC_59_118" hidden="1">"#"</definedName>
    <definedName name="FDC_59_119" hidden="1">"#"</definedName>
    <definedName name="FDC_59_12" hidden="1">"#"</definedName>
    <definedName name="FDC_59_120" hidden="1">"#"</definedName>
    <definedName name="FDC_59_121" hidden="1">"#"</definedName>
    <definedName name="FDC_59_122" hidden="1">"#"</definedName>
    <definedName name="FDC_59_123" hidden="1">"#"</definedName>
    <definedName name="FDC_59_124" hidden="1">"#"</definedName>
    <definedName name="FDC_59_125" hidden="1">"#"</definedName>
    <definedName name="FDC_59_126" hidden="1">"#"</definedName>
    <definedName name="FDC_59_127" hidden="1">"#"</definedName>
    <definedName name="FDC_59_128" hidden="1">"#"</definedName>
    <definedName name="FDC_59_129" hidden="1">"#"</definedName>
    <definedName name="FDC_59_13" hidden="1">"#"</definedName>
    <definedName name="FDC_59_130" hidden="1">"#"</definedName>
    <definedName name="FDC_59_131" hidden="1">"#"</definedName>
    <definedName name="FDC_59_132" hidden="1">"#"</definedName>
    <definedName name="FDC_59_133" hidden="1">"#"</definedName>
    <definedName name="FDC_59_134" hidden="1">"#"</definedName>
    <definedName name="FDC_59_135" hidden="1">"#"</definedName>
    <definedName name="FDC_59_136" hidden="1">"#"</definedName>
    <definedName name="FDC_59_137" hidden="1">"#"</definedName>
    <definedName name="FDC_59_138" hidden="1">"#"</definedName>
    <definedName name="FDC_59_139" hidden="1">"#"</definedName>
    <definedName name="FDC_59_14" hidden="1">"#"</definedName>
    <definedName name="FDC_59_140" hidden="1">"#"</definedName>
    <definedName name="FDC_59_141" hidden="1">"#"</definedName>
    <definedName name="FDC_59_142" hidden="1">"#"</definedName>
    <definedName name="FDC_59_143" hidden="1">"#"</definedName>
    <definedName name="FDC_59_144" hidden="1">"#"</definedName>
    <definedName name="FDC_59_145" hidden="1">"#"</definedName>
    <definedName name="FDC_59_146" hidden="1">"#"</definedName>
    <definedName name="FDC_59_147" hidden="1">"#"</definedName>
    <definedName name="FDC_59_148" hidden="1">"#"</definedName>
    <definedName name="FDC_59_149" hidden="1">"#"</definedName>
    <definedName name="FDC_59_15" hidden="1">"#"</definedName>
    <definedName name="FDC_59_150" hidden="1">"#"</definedName>
    <definedName name="FDC_59_151" hidden="1">"#"</definedName>
    <definedName name="FDC_59_152" hidden="1">"#"</definedName>
    <definedName name="FDC_59_153" hidden="1">"#"</definedName>
    <definedName name="FDC_59_154" hidden="1">"#"</definedName>
    <definedName name="FDC_59_155" hidden="1">"#"</definedName>
    <definedName name="FDC_59_156" hidden="1">"#"</definedName>
    <definedName name="FDC_59_157" hidden="1">"#"</definedName>
    <definedName name="FDC_59_158" hidden="1">"#"</definedName>
    <definedName name="FDC_59_159" hidden="1">"#"</definedName>
    <definedName name="FDC_59_16" hidden="1">"#"</definedName>
    <definedName name="FDC_59_160" hidden="1">"#"</definedName>
    <definedName name="FDC_59_161" hidden="1">"#"</definedName>
    <definedName name="FDC_59_162" hidden="1">"#"</definedName>
    <definedName name="FDC_59_163" hidden="1">"#"</definedName>
    <definedName name="FDC_59_164" hidden="1">"#"</definedName>
    <definedName name="FDC_59_165" hidden="1">"#"</definedName>
    <definedName name="FDC_59_166" hidden="1">"#"</definedName>
    <definedName name="FDC_59_167" hidden="1">"#"</definedName>
    <definedName name="FDC_59_168" hidden="1">"#"</definedName>
    <definedName name="FDC_59_169" hidden="1">"#"</definedName>
    <definedName name="FDC_59_17" hidden="1">"#"</definedName>
    <definedName name="FDC_59_170" hidden="1">"#"</definedName>
    <definedName name="FDC_59_171" hidden="1">"#"</definedName>
    <definedName name="FDC_59_172" hidden="1">"#"</definedName>
    <definedName name="FDC_59_173" hidden="1">"#"</definedName>
    <definedName name="FDC_59_174" hidden="1">"#"</definedName>
    <definedName name="FDC_59_175" hidden="1">"#"</definedName>
    <definedName name="FDC_59_176" hidden="1">"#"</definedName>
    <definedName name="FDC_59_177" hidden="1">"#"</definedName>
    <definedName name="FDC_59_178" hidden="1">"#"</definedName>
    <definedName name="FDC_59_179" hidden="1">"#"</definedName>
    <definedName name="FDC_59_18" hidden="1">"#"</definedName>
    <definedName name="FDC_59_180" hidden="1">"#"</definedName>
    <definedName name="FDC_59_181" hidden="1">"#"</definedName>
    <definedName name="FDC_59_182" hidden="1">"#"</definedName>
    <definedName name="FDC_59_183" hidden="1">"#"</definedName>
    <definedName name="FDC_59_184" hidden="1">"#"</definedName>
    <definedName name="FDC_59_185" hidden="1">"#"</definedName>
    <definedName name="FDC_59_186" hidden="1">"#"</definedName>
    <definedName name="FDC_59_187" hidden="1">"#"</definedName>
    <definedName name="FDC_59_188" hidden="1">"#"</definedName>
    <definedName name="FDC_59_189" hidden="1">"#"</definedName>
    <definedName name="FDC_59_19" hidden="1">"#"</definedName>
    <definedName name="FDC_59_190" hidden="1">"#"</definedName>
    <definedName name="FDC_59_191" hidden="1">"#"</definedName>
    <definedName name="FDC_59_192" hidden="1">"#"</definedName>
    <definedName name="FDC_59_193" hidden="1">"#"</definedName>
    <definedName name="FDC_59_194" hidden="1">"#"</definedName>
    <definedName name="FDC_59_195" hidden="1">"#"</definedName>
    <definedName name="FDC_59_196" hidden="1">"#"</definedName>
    <definedName name="FDC_59_197" hidden="1">"#"</definedName>
    <definedName name="FDC_59_198" hidden="1">"#"</definedName>
    <definedName name="FDC_59_199" hidden="1">"#"</definedName>
    <definedName name="FDC_59_2" hidden="1">"#"</definedName>
    <definedName name="FDC_59_20" hidden="1">"#"</definedName>
    <definedName name="FDC_59_200" hidden="1">"#"</definedName>
    <definedName name="FDC_59_201" hidden="1">"#"</definedName>
    <definedName name="FDC_59_202" hidden="1">"#"</definedName>
    <definedName name="FDC_59_203" hidden="1">"#"</definedName>
    <definedName name="FDC_59_204" hidden="1">"#"</definedName>
    <definedName name="FDC_59_205" hidden="1">"#"</definedName>
    <definedName name="FDC_59_206" hidden="1">"#"</definedName>
    <definedName name="FDC_59_207" hidden="1">"#"</definedName>
    <definedName name="FDC_59_208" hidden="1">"#"</definedName>
    <definedName name="FDC_59_209" hidden="1">"#"</definedName>
    <definedName name="FDC_59_21" hidden="1">"#"</definedName>
    <definedName name="FDC_59_210" hidden="1">"#"</definedName>
    <definedName name="FDC_59_211" hidden="1">"#"</definedName>
    <definedName name="FDC_59_212" hidden="1">"#"</definedName>
    <definedName name="FDC_59_213" hidden="1">"#"</definedName>
    <definedName name="FDC_59_214" hidden="1">"#"</definedName>
    <definedName name="FDC_59_215" hidden="1">"#"</definedName>
    <definedName name="FDC_59_216" hidden="1">"#"</definedName>
    <definedName name="FDC_59_217" hidden="1">"#"</definedName>
    <definedName name="FDC_59_218" hidden="1">"#"</definedName>
    <definedName name="FDC_59_219" hidden="1">"#"</definedName>
    <definedName name="FDC_59_22" hidden="1">"#"</definedName>
    <definedName name="FDC_59_220" hidden="1">"#"</definedName>
    <definedName name="FDC_59_221" hidden="1">"#"</definedName>
    <definedName name="FDC_59_222" hidden="1">"#"</definedName>
    <definedName name="FDC_59_223" hidden="1">"#"</definedName>
    <definedName name="FDC_59_224" hidden="1">"#"</definedName>
    <definedName name="FDC_59_225" hidden="1">"#"</definedName>
    <definedName name="FDC_59_226" hidden="1">"#"</definedName>
    <definedName name="FDC_59_227" hidden="1">"#"</definedName>
    <definedName name="FDC_59_228" hidden="1">"#"</definedName>
    <definedName name="FDC_59_229" hidden="1">"#"</definedName>
    <definedName name="FDC_59_23" hidden="1">"#"</definedName>
    <definedName name="FDC_59_230" hidden="1">"#"</definedName>
    <definedName name="FDC_59_231" hidden="1">"#"</definedName>
    <definedName name="FDC_59_232" hidden="1">"#"</definedName>
    <definedName name="FDC_59_233" hidden="1">"#"</definedName>
    <definedName name="FDC_59_234" hidden="1">"#"</definedName>
    <definedName name="FDC_59_235" hidden="1">"#"</definedName>
    <definedName name="FDC_59_236" hidden="1">"#"</definedName>
    <definedName name="FDC_59_237" hidden="1">"#"</definedName>
    <definedName name="FDC_59_238" hidden="1">"#"</definedName>
    <definedName name="FDC_59_239" hidden="1">"#"</definedName>
    <definedName name="FDC_59_24" hidden="1">"#"</definedName>
    <definedName name="FDC_59_240" hidden="1">"#"</definedName>
    <definedName name="FDC_59_241" hidden="1">"#"</definedName>
    <definedName name="FDC_59_242" hidden="1">"#"</definedName>
    <definedName name="FDC_59_243" hidden="1">"#"</definedName>
    <definedName name="FDC_59_244" hidden="1">"#"</definedName>
    <definedName name="FDC_59_245" hidden="1">"#"</definedName>
    <definedName name="FDC_59_246" hidden="1">"#"</definedName>
    <definedName name="FDC_59_247" hidden="1">"#"</definedName>
    <definedName name="FDC_59_248" hidden="1">"#"</definedName>
    <definedName name="FDC_59_249" hidden="1">"#"</definedName>
    <definedName name="FDC_59_25" hidden="1">"#"</definedName>
    <definedName name="FDC_59_250" hidden="1">"#"</definedName>
    <definedName name="FDC_59_251" hidden="1">"#"</definedName>
    <definedName name="FDC_59_252" hidden="1">"#"</definedName>
    <definedName name="FDC_59_253" hidden="1">"#"</definedName>
    <definedName name="FDC_59_254" hidden="1">"#"</definedName>
    <definedName name="FDC_59_255" hidden="1">"#"</definedName>
    <definedName name="FDC_59_256" hidden="1">"#"</definedName>
    <definedName name="FDC_59_257" hidden="1">"#"</definedName>
    <definedName name="FDC_59_258" hidden="1">"#"</definedName>
    <definedName name="FDC_59_259" hidden="1">"#"</definedName>
    <definedName name="FDC_59_26" hidden="1">"#"</definedName>
    <definedName name="FDC_59_260" hidden="1">"#"</definedName>
    <definedName name="FDC_59_261" hidden="1">"#"</definedName>
    <definedName name="FDC_59_27" hidden="1">"#"</definedName>
    <definedName name="FDC_59_28" hidden="1">"#"</definedName>
    <definedName name="FDC_59_29" hidden="1">"#"</definedName>
    <definedName name="FDC_59_3" hidden="1">"#"</definedName>
    <definedName name="FDC_59_30" hidden="1">"#"</definedName>
    <definedName name="FDC_59_31" hidden="1">"#"</definedName>
    <definedName name="FDC_59_32" hidden="1">"#"</definedName>
    <definedName name="FDC_59_33" hidden="1">"#"</definedName>
    <definedName name="FDC_59_34" hidden="1">"#"</definedName>
    <definedName name="FDC_59_35" hidden="1">"#"</definedName>
    <definedName name="FDC_59_36" hidden="1">"#"</definedName>
    <definedName name="FDC_59_37" hidden="1">"#"</definedName>
    <definedName name="FDC_59_38" hidden="1">"#"</definedName>
    <definedName name="FDC_59_39" hidden="1">"#"</definedName>
    <definedName name="FDC_59_4" hidden="1">"#"</definedName>
    <definedName name="FDC_59_40" hidden="1">"#"</definedName>
    <definedName name="FDC_59_41" hidden="1">"#"</definedName>
    <definedName name="FDC_59_42" hidden="1">"#"</definedName>
    <definedName name="FDC_59_43" hidden="1">"#"</definedName>
    <definedName name="FDC_59_44" hidden="1">"#"</definedName>
    <definedName name="FDC_59_45" hidden="1">"#"</definedName>
    <definedName name="FDC_59_46" hidden="1">"#"</definedName>
    <definedName name="FDC_59_47" hidden="1">"#"</definedName>
    <definedName name="FDC_59_48" hidden="1">"#"</definedName>
    <definedName name="FDC_59_49" hidden="1">"#"</definedName>
    <definedName name="FDC_59_5" hidden="1">"#"</definedName>
    <definedName name="FDC_59_50" hidden="1">"#"</definedName>
    <definedName name="FDC_59_51" hidden="1">"#"</definedName>
    <definedName name="FDC_59_52" hidden="1">"#"</definedName>
    <definedName name="FDC_59_53" hidden="1">"#"</definedName>
    <definedName name="FDC_59_54" hidden="1">"#"</definedName>
    <definedName name="FDC_59_55" hidden="1">"#"</definedName>
    <definedName name="FDC_59_56" hidden="1">"#"</definedName>
    <definedName name="FDC_59_57" hidden="1">"#"</definedName>
    <definedName name="FDC_59_58" hidden="1">"#"</definedName>
    <definedName name="FDC_59_59" hidden="1">"#"</definedName>
    <definedName name="FDC_59_6" hidden="1">"#"</definedName>
    <definedName name="FDC_59_60" hidden="1">"#"</definedName>
    <definedName name="FDC_59_61" hidden="1">"#"</definedName>
    <definedName name="FDC_59_62" hidden="1">"#"</definedName>
    <definedName name="FDC_59_63" hidden="1">"#"</definedName>
    <definedName name="FDC_59_64" hidden="1">"#"</definedName>
    <definedName name="FDC_59_65" hidden="1">"#"</definedName>
    <definedName name="FDC_59_66" hidden="1">"#"</definedName>
    <definedName name="FDC_59_67" hidden="1">"#"</definedName>
    <definedName name="FDC_59_68" hidden="1">"#"</definedName>
    <definedName name="FDC_59_69" hidden="1">"#"</definedName>
    <definedName name="FDC_59_7" hidden="1">"#"</definedName>
    <definedName name="FDC_59_70" hidden="1">"#"</definedName>
    <definedName name="FDC_59_71" hidden="1">"#"</definedName>
    <definedName name="FDC_59_72" hidden="1">"#"</definedName>
    <definedName name="FDC_59_73" hidden="1">"#"</definedName>
    <definedName name="FDC_59_74" hidden="1">"#"</definedName>
    <definedName name="FDC_59_75" hidden="1">"#"</definedName>
    <definedName name="FDC_59_76" hidden="1">"#"</definedName>
    <definedName name="FDC_59_77" hidden="1">"#"</definedName>
    <definedName name="FDC_59_78" hidden="1">"#"</definedName>
    <definedName name="FDC_59_79" hidden="1">"#"</definedName>
    <definedName name="FDC_59_8" hidden="1">"#"</definedName>
    <definedName name="FDC_59_80" hidden="1">"#"</definedName>
    <definedName name="FDC_59_81" hidden="1">"#"</definedName>
    <definedName name="FDC_59_82" hidden="1">"#"</definedName>
    <definedName name="FDC_59_83" hidden="1">"#"</definedName>
    <definedName name="FDC_59_84" hidden="1">"#"</definedName>
    <definedName name="FDC_59_85" hidden="1">"#"</definedName>
    <definedName name="FDC_59_86" hidden="1">"#"</definedName>
    <definedName name="FDC_59_87" hidden="1">"#"</definedName>
    <definedName name="FDC_59_88" hidden="1">"#"</definedName>
    <definedName name="FDC_59_89" hidden="1">"#"</definedName>
    <definedName name="FDC_59_9" hidden="1">"#"</definedName>
    <definedName name="FDC_59_90" hidden="1">"#"</definedName>
    <definedName name="FDC_59_91" hidden="1">"#"</definedName>
    <definedName name="FDC_59_92" hidden="1">"#"</definedName>
    <definedName name="FDC_59_93" hidden="1">"#"</definedName>
    <definedName name="FDC_59_94" hidden="1">"#"</definedName>
    <definedName name="FDC_59_95" hidden="1">"#"</definedName>
    <definedName name="FDC_59_96" hidden="1">"#"</definedName>
    <definedName name="FDC_59_97" hidden="1">"#"</definedName>
    <definedName name="FDC_59_98" hidden="1">"#"</definedName>
    <definedName name="FDC_59_99" hidden="1">"#"</definedName>
    <definedName name="FDC_6_0" hidden="1">"#"</definedName>
    <definedName name="FDC_6_1" hidden="1">"#"</definedName>
    <definedName name="FDC_6_2" hidden="1">"#"</definedName>
    <definedName name="FDC_6_3" hidden="1">"#"</definedName>
    <definedName name="FDC_60_0" hidden="1">"#"</definedName>
    <definedName name="FDC_60_1" hidden="1">"#"</definedName>
    <definedName name="FDC_60_10" hidden="1">"#"</definedName>
    <definedName name="FDC_60_100" hidden="1">"#"</definedName>
    <definedName name="FDC_60_101" hidden="1">"#"</definedName>
    <definedName name="FDC_60_102" hidden="1">"#"</definedName>
    <definedName name="FDC_60_103" hidden="1">"#"</definedName>
    <definedName name="FDC_60_104" hidden="1">"#"</definedName>
    <definedName name="FDC_60_105" hidden="1">"#"</definedName>
    <definedName name="FDC_60_106" hidden="1">"#"</definedName>
    <definedName name="FDC_60_107" hidden="1">"#"</definedName>
    <definedName name="FDC_60_108" hidden="1">"#"</definedName>
    <definedName name="FDC_60_109" hidden="1">"#"</definedName>
    <definedName name="FDC_60_11" hidden="1">"#"</definedName>
    <definedName name="FDC_60_110" hidden="1">"#"</definedName>
    <definedName name="FDC_60_111" hidden="1">"#"</definedName>
    <definedName name="FDC_60_112" hidden="1">"#"</definedName>
    <definedName name="FDC_60_113" hidden="1">"#"</definedName>
    <definedName name="FDC_60_114" hidden="1">"#"</definedName>
    <definedName name="FDC_60_115" hidden="1">"#"</definedName>
    <definedName name="FDC_60_116" hidden="1">"#"</definedName>
    <definedName name="FDC_60_117" hidden="1">"#"</definedName>
    <definedName name="FDC_60_118" hidden="1">"#"</definedName>
    <definedName name="FDC_60_119" hidden="1">"#"</definedName>
    <definedName name="FDC_60_12" hidden="1">"#"</definedName>
    <definedName name="FDC_60_120" hidden="1">"#"</definedName>
    <definedName name="FDC_60_121" hidden="1">"#"</definedName>
    <definedName name="FDC_60_122" hidden="1">"#"</definedName>
    <definedName name="FDC_60_123" hidden="1">"#"</definedName>
    <definedName name="FDC_60_124" hidden="1">"#"</definedName>
    <definedName name="FDC_60_125" hidden="1">"#"</definedName>
    <definedName name="FDC_60_126" hidden="1">"#"</definedName>
    <definedName name="FDC_60_127" hidden="1">"#"</definedName>
    <definedName name="FDC_60_128" hidden="1">"#"</definedName>
    <definedName name="FDC_60_129" hidden="1">"#"</definedName>
    <definedName name="FDC_60_13" hidden="1">"#"</definedName>
    <definedName name="FDC_60_130" hidden="1">"#"</definedName>
    <definedName name="FDC_60_131" hidden="1">"#"</definedName>
    <definedName name="FDC_60_132" hidden="1">"#"</definedName>
    <definedName name="FDC_60_133" hidden="1">"#"</definedName>
    <definedName name="FDC_60_134" hidden="1">"#"</definedName>
    <definedName name="FDC_60_135" hidden="1">"#"</definedName>
    <definedName name="FDC_60_136" hidden="1">"#"</definedName>
    <definedName name="FDC_60_137" hidden="1">"#"</definedName>
    <definedName name="FDC_60_138" hidden="1">"#"</definedName>
    <definedName name="FDC_60_139" hidden="1">"#"</definedName>
    <definedName name="FDC_60_14" hidden="1">"#"</definedName>
    <definedName name="FDC_60_140" hidden="1">"#"</definedName>
    <definedName name="FDC_60_141" hidden="1">"#"</definedName>
    <definedName name="FDC_60_142" hidden="1">"#"</definedName>
    <definedName name="FDC_60_143" hidden="1">"#"</definedName>
    <definedName name="FDC_60_144" hidden="1">"#"</definedName>
    <definedName name="FDC_60_145" hidden="1">"#"</definedName>
    <definedName name="FDC_60_146" hidden="1">"#"</definedName>
    <definedName name="FDC_60_147" hidden="1">"#"</definedName>
    <definedName name="FDC_60_148" hidden="1">"#"</definedName>
    <definedName name="FDC_60_149" hidden="1">"#"</definedName>
    <definedName name="FDC_60_15" hidden="1">"#"</definedName>
    <definedName name="FDC_60_150" hidden="1">"#"</definedName>
    <definedName name="FDC_60_151" hidden="1">"#"</definedName>
    <definedName name="FDC_60_152" hidden="1">"#"</definedName>
    <definedName name="FDC_60_153" hidden="1">"#"</definedName>
    <definedName name="FDC_60_154" hidden="1">"#"</definedName>
    <definedName name="FDC_60_155" hidden="1">"#"</definedName>
    <definedName name="FDC_60_156" hidden="1">"#"</definedName>
    <definedName name="FDC_60_157" hidden="1">"#"</definedName>
    <definedName name="FDC_60_158" hidden="1">"#"</definedName>
    <definedName name="FDC_60_159" hidden="1">"#"</definedName>
    <definedName name="FDC_60_16" hidden="1">"#"</definedName>
    <definedName name="FDC_60_160" hidden="1">"#"</definedName>
    <definedName name="FDC_60_161" hidden="1">"#"</definedName>
    <definedName name="FDC_60_162" hidden="1">"#"</definedName>
    <definedName name="FDC_60_163" hidden="1">"#"</definedName>
    <definedName name="FDC_60_164" hidden="1">"#"</definedName>
    <definedName name="FDC_60_165" hidden="1">"#"</definedName>
    <definedName name="FDC_60_166" hidden="1">"#"</definedName>
    <definedName name="FDC_60_167" hidden="1">"#"</definedName>
    <definedName name="FDC_60_168" hidden="1">"#"</definedName>
    <definedName name="FDC_60_169" hidden="1">"#"</definedName>
    <definedName name="FDC_60_17" hidden="1">"#"</definedName>
    <definedName name="FDC_60_170" hidden="1">"#"</definedName>
    <definedName name="FDC_60_171" hidden="1">"#"</definedName>
    <definedName name="FDC_60_172" hidden="1">"#"</definedName>
    <definedName name="FDC_60_173" hidden="1">"#"</definedName>
    <definedName name="FDC_60_174" hidden="1">"#"</definedName>
    <definedName name="FDC_60_175" hidden="1">"#"</definedName>
    <definedName name="FDC_60_176" hidden="1">"#"</definedName>
    <definedName name="FDC_60_177" hidden="1">"#"</definedName>
    <definedName name="FDC_60_178" hidden="1">"#"</definedName>
    <definedName name="FDC_60_179" hidden="1">"#"</definedName>
    <definedName name="FDC_60_18" hidden="1">"#"</definedName>
    <definedName name="FDC_60_180" hidden="1">"#"</definedName>
    <definedName name="FDC_60_181" hidden="1">"#"</definedName>
    <definedName name="FDC_60_182" hidden="1">"#"</definedName>
    <definedName name="FDC_60_183" hidden="1">"#"</definedName>
    <definedName name="FDC_60_184" hidden="1">"#"</definedName>
    <definedName name="FDC_60_185" hidden="1">"#"</definedName>
    <definedName name="FDC_60_186" hidden="1">"#"</definedName>
    <definedName name="FDC_60_187" hidden="1">"#"</definedName>
    <definedName name="FDC_60_188" hidden="1">"#"</definedName>
    <definedName name="FDC_60_189" hidden="1">"#"</definedName>
    <definedName name="FDC_60_19" hidden="1">"#"</definedName>
    <definedName name="FDC_60_190" hidden="1">"#"</definedName>
    <definedName name="FDC_60_191" hidden="1">"#"</definedName>
    <definedName name="FDC_60_192" hidden="1">"#"</definedName>
    <definedName name="FDC_60_193" hidden="1">"#"</definedName>
    <definedName name="FDC_60_194" hidden="1">"#"</definedName>
    <definedName name="FDC_60_195" hidden="1">"#"</definedName>
    <definedName name="FDC_60_196" hidden="1">"#"</definedName>
    <definedName name="FDC_60_197" hidden="1">"#"</definedName>
    <definedName name="FDC_60_198" hidden="1">"#"</definedName>
    <definedName name="FDC_60_199" hidden="1">"#"</definedName>
    <definedName name="FDC_60_2" hidden="1">"#"</definedName>
    <definedName name="FDC_60_20" hidden="1">"#"</definedName>
    <definedName name="FDC_60_200" hidden="1">"#"</definedName>
    <definedName name="FDC_60_201" hidden="1">"#"</definedName>
    <definedName name="FDC_60_202" hidden="1">"#"</definedName>
    <definedName name="FDC_60_203" hidden="1">"#"</definedName>
    <definedName name="FDC_60_204" hidden="1">"#"</definedName>
    <definedName name="FDC_60_205" hidden="1">"#"</definedName>
    <definedName name="FDC_60_206" hidden="1">"#"</definedName>
    <definedName name="FDC_60_207" hidden="1">"#"</definedName>
    <definedName name="FDC_60_208" hidden="1">"#"</definedName>
    <definedName name="FDC_60_209" hidden="1">"#"</definedName>
    <definedName name="FDC_60_21" hidden="1">"#"</definedName>
    <definedName name="FDC_60_210" hidden="1">"#"</definedName>
    <definedName name="FDC_60_211" hidden="1">"#"</definedName>
    <definedName name="FDC_60_212" hidden="1">"#"</definedName>
    <definedName name="FDC_60_213" hidden="1">"#"</definedName>
    <definedName name="FDC_60_214" hidden="1">"#"</definedName>
    <definedName name="FDC_60_215" hidden="1">"#"</definedName>
    <definedName name="FDC_60_216" hidden="1">"#"</definedName>
    <definedName name="FDC_60_217" hidden="1">"#"</definedName>
    <definedName name="FDC_60_218" hidden="1">"#"</definedName>
    <definedName name="FDC_60_219" hidden="1">"#"</definedName>
    <definedName name="FDC_60_22" hidden="1">"#"</definedName>
    <definedName name="FDC_60_220" hidden="1">"#"</definedName>
    <definedName name="FDC_60_221" hidden="1">"#"</definedName>
    <definedName name="FDC_60_222" hidden="1">"#"</definedName>
    <definedName name="FDC_60_223" hidden="1">"#"</definedName>
    <definedName name="FDC_60_224" hidden="1">"#"</definedName>
    <definedName name="FDC_60_225" hidden="1">"#"</definedName>
    <definedName name="FDC_60_226" hidden="1">"#"</definedName>
    <definedName name="FDC_60_227" hidden="1">"#"</definedName>
    <definedName name="FDC_60_228" hidden="1">"#"</definedName>
    <definedName name="FDC_60_229" hidden="1">"#"</definedName>
    <definedName name="FDC_60_23" hidden="1">"#"</definedName>
    <definedName name="FDC_60_230" hidden="1">"#"</definedName>
    <definedName name="FDC_60_231" hidden="1">"#"</definedName>
    <definedName name="FDC_60_232" hidden="1">"#"</definedName>
    <definedName name="FDC_60_233" hidden="1">"#"</definedName>
    <definedName name="FDC_60_234" hidden="1">"#"</definedName>
    <definedName name="FDC_60_235" hidden="1">"#"</definedName>
    <definedName name="FDC_60_236" hidden="1">"#"</definedName>
    <definedName name="FDC_60_237" hidden="1">"#"</definedName>
    <definedName name="FDC_60_238" hidden="1">"#"</definedName>
    <definedName name="FDC_60_239" hidden="1">"#"</definedName>
    <definedName name="FDC_60_24" hidden="1">"#"</definedName>
    <definedName name="FDC_60_240" hidden="1">"#"</definedName>
    <definedName name="FDC_60_241" hidden="1">"#"</definedName>
    <definedName name="FDC_60_242" hidden="1">"#"</definedName>
    <definedName name="FDC_60_243" hidden="1">"#"</definedName>
    <definedName name="FDC_60_244" hidden="1">"#"</definedName>
    <definedName name="FDC_60_245" hidden="1">"#"</definedName>
    <definedName name="FDC_60_246" hidden="1">"#"</definedName>
    <definedName name="FDC_60_247" hidden="1">"#"</definedName>
    <definedName name="FDC_60_248" hidden="1">"#"</definedName>
    <definedName name="FDC_60_249" hidden="1">"#"</definedName>
    <definedName name="FDC_60_25" hidden="1">"#"</definedName>
    <definedName name="FDC_60_250" hidden="1">"#"</definedName>
    <definedName name="FDC_60_251" hidden="1">"#"</definedName>
    <definedName name="FDC_60_252" hidden="1">"#"</definedName>
    <definedName name="FDC_60_253" hidden="1">"#"</definedName>
    <definedName name="FDC_60_254" hidden="1">"#"</definedName>
    <definedName name="FDC_60_255" hidden="1">"#"</definedName>
    <definedName name="FDC_60_256" hidden="1">"#"</definedName>
    <definedName name="FDC_60_257" hidden="1">"#"</definedName>
    <definedName name="FDC_60_258" hidden="1">"#"</definedName>
    <definedName name="FDC_60_259" hidden="1">"#"</definedName>
    <definedName name="FDC_60_26" hidden="1">"#"</definedName>
    <definedName name="FDC_60_260" hidden="1">"#"</definedName>
    <definedName name="FDC_60_261" hidden="1">"#"</definedName>
    <definedName name="FDC_60_27" hidden="1">"#"</definedName>
    <definedName name="FDC_60_28" hidden="1">"#"</definedName>
    <definedName name="FDC_60_29" hidden="1">"#"</definedName>
    <definedName name="FDC_60_3" hidden="1">"#"</definedName>
    <definedName name="FDC_60_30" hidden="1">"#"</definedName>
    <definedName name="FDC_60_31" hidden="1">"#"</definedName>
    <definedName name="FDC_60_32" hidden="1">"#"</definedName>
    <definedName name="FDC_60_33" hidden="1">"#"</definedName>
    <definedName name="FDC_60_34" hidden="1">"#"</definedName>
    <definedName name="FDC_60_35" hidden="1">"#"</definedName>
    <definedName name="FDC_60_36" hidden="1">"#"</definedName>
    <definedName name="FDC_60_37" hidden="1">"#"</definedName>
    <definedName name="FDC_60_38" hidden="1">"#"</definedName>
    <definedName name="FDC_60_39" hidden="1">"#"</definedName>
    <definedName name="FDC_60_4" hidden="1">"#"</definedName>
    <definedName name="FDC_60_40" hidden="1">"#"</definedName>
    <definedName name="FDC_60_41" hidden="1">"#"</definedName>
    <definedName name="FDC_60_42" hidden="1">"#"</definedName>
    <definedName name="FDC_60_43" hidden="1">"#"</definedName>
    <definedName name="FDC_60_44" hidden="1">"#"</definedName>
    <definedName name="FDC_60_45" hidden="1">"#"</definedName>
    <definedName name="FDC_60_46" hidden="1">"#"</definedName>
    <definedName name="FDC_60_47" hidden="1">"#"</definedName>
    <definedName name="FDC_60_48" hidden="1">"#"</definedName>
    <definedName name="FDC_60_49" hidden="1">"#"</definedName>
    <definedName name="FDC_60_5" hidden="1">"#"</definedName>
    <definedName name="FDC_60_50" hidden="1">"#"</definedName>
    <definedName name="FDC_60_51" hidden="1">"#"</definedName>
    <definedName name="FDC_60_52" hidden="1">"#"</definedName>
    <definedName name="FDC_60_53" hidden="1">"#"</definedName>
    <definedName name="FDC_60_54" hidden="1">"#"</definedName>
    <definedName name="FDC_60_55" hidden="1">"#"</definedName>
    <definedName name="FDC_60_56" hidden="1">"#"</definedName>
    <definedName name="FDC_60_57" hidden="1">"#"</definedName>
    <definedName name="FDC_60_58" hidden="1">"#"</definedName>
    <definedName name="FDC_60_59" hidden="1">"#"</definedName>
    <definedName name="FDC_60_6" hidden="1">"#"</definedName>
    <definedName name="FDC_60_60" hidden="1">"#"</definedName>
    <definedName name="FDC_60_61" hidden="1">"#"</definedName>
    <definedName name="FDC_60_62" hidden="1">"#"</definedName>
    <definedName name="FDC_60_63" hidden="1">"#"</definedName>
    <definedName name="FDC_60_64" hidden="1">"#"</definedName>
    <definedName name="FDC_60_65" hidden="1">"#"</definedName>
    <definedName name="FDC_60_66" hidden="1">"#"</definedName>
    <definedName name="FDC_60_67" hidden="1">"#"</definedName>
    <definedName name="FDC_60_68" hidden="1">"#"</definedName>
    <definedName name="FDC_60_69" hidden="1">"#"</definedName>
    <definedName name="FDC_60_7" hidden="1">"#"</definedName>
    <definedName name="FDC_60_70" hidden="1">"#"</definedName>
    <definedName name="FDC_60_71" hidden="1">"#"</definedName>
    <definedName name="FDC_60_72" hidden="1">"#"</definedName>
    <definedName name="FDC_60_73" hidden="1">"#"</definedName>
    <definedName name="FDC_60_74" hidden="1">"#"</definedName>
    <definedName name="FDC_60_75" hidden="1">"#"</definedName>
    <definedName name="FDC_60_76" hidden="1">"#"</definedName>
    <definedName name="FDC_60_77" hidden="1">"#"</definedName>
    <definedName name="FDC_60_78" hidden="1">"#"</definedName>
    <definedName name="FDC_60_79" hidden="1">"#"</definedName>
    <definedName name="FDC_60_8" hidden="1">"#"</definedName>
    <definedName name="FDC_60_80" hidden="1">"#"</definedName>
    <definedName name="FDC_60_81" hidden="1">"#"</definedName>
    <definedName name="FDC_60_82" hidden="1">"#"</definedName>
    <definedName name="FDC_60_83" hidden="1">"#"</definedName>
    <definedName name="FDC_60_84" hidden="1">"#"</definedName>
    <definedName name="FDC_60_85" hidden="1">"#"</definedName>
    <definedName name="FDC_60_86" hidden="1">"#"</definedName>
    <definedName name="FDC_60_87" hidden="1">"#"</definedName>
    <definedName name="FDC_60_88" hidden="1">"#"</definedName>
    <definedName name="FDC_60_89" hidden="1">"#"</definedName>
    <definedName name="FDC_60_9" hidden="1">"#"</definedName>
    <definedName name="FDC_60_90" hidden="1">"#"</definedName>
    <definedName name="FDC_60_91" hidden="1">"#"</definedName>
    <definedName name="FDC_60_92" hidden="1">"#"</definedName>
    <definedName name="FDC_60_93" hidden="1">"#"</definedName>
    <definedName name="FDC_60_94" hidden="1">"#"</definedName>
    <definedName name="FDC_60_95" hidden="1">"#"</definedName>
    <definedName name="FDC_60_96" hidden="1">"#"</definedName>
    <definedName name="FDC_60_97" hidden="1">"#"</definedName>
    <definedName name="FDC_60_98" hidden="1">"#"</definedName>
    <definedName name="FDC_60_99" hidden="1">"#"</definedName>
    <definedName name="FDC_61_0" hidden="1">"#"</definedName>
    <definedName name="FDC_62_0" hidden="1">"#"</definedName>
    <definedName name="FDC_62_1" hidden="1">"#"</definedName>
    <definedName name="FDC_62_10" hidden="1">"#"</definedName>
    <definedName name="FDC_62_100" hidden="1">"#"</definedName>
    <definedName name="FDC_62_101" hidden="1">"#"</definedName>
    <definedName name="FDC_62_102" hidden="1">"#"</definedName>
    <definedName name="FDC_62_103" hidden="1">"#"</definedName>
    <definedName name="FDC_62_104" hidden="1">"#"</definedName>
    <definedName name="FDC_62_105" hidden="1">"#"</definedName>
    <definedName name="FDC_62_106" hidden="1">"#"</definedName>
    <definedName name="FDC_62_107" hidden="1">"#"</definedName>
    <definedName name="FDC_62_108" hidden="1">"#"</definedName>
    <definedName name="FDC_62_109" hidden="1">"#"</definedName>
    <definedName name="FDC_62_11" hidden="1">"#"</definedName>
    <definedName name="FDC_62_110" hidden="1">"#"</definedName>
    <definedName name="FDC_62_111" hidden="1">"#"</definedName>
    <definedName name="FDC_62_112" hidden="1">"#"</definedName>
    <definedName name="FDC_62_113" hidden="1">"#"</definedName>
    <definedName name="FDC_62_114" hidden="1">"#"</definedName>
    <definedName name="FDC_62_115" hidden="1">"#"</definedName>
    <definedName name="FDC_62_116" hidden="1">"#"</definedName>
    <definedName name="FDC_62_117" hidden="1">"#"</definedName>
    <definedName name="FDC_62_118" hidden="1">"#"</definedName>
    <definedName name="FDC_62_119" hidden="1">"#"</definedName>
    <definedName name="FDC_62_12" hidden="1">"#"</definedName>
    <definedName name="FDC_62_120" hidden="1">"#"</definedName>
    <definedName name="FDC_62_121" hidden="1">"#"</definedName>
    <definedName name="FDC_62_122" hidden="1">"#"</definedName>
    <definedName name="FDC_62_123" hidden="1">"#"</definedName>
    <definedName name="FDC_62_124" hidden="1">"#"</definedName>
    <definedName name="FDC_62_125" hidden="1">"#"</definedName>
    <definedName name="FDC_62_126" hidden="1">"#"</definedName>
    <definedName name="FDC_62_127" hidden="1">"#"</definedName>
    <definedName name="FDC_62_128" hidden="1">"#"</definedName>
    <definedName name="FDC_62_129" hidden="1">"#"</definedName>
    <definedName name="FDC_62_13" hidden="1">"#"</definedName>
    <definedName name="FDC_62_130" hidden="1">"#"</definedName>
    <definedName name="FDC_62_131" hidden="1">"#"</definedName>
    <definedName name="FDC_62_132" hidden="1">"#"</definedName>
    <definedName name="FDC_62_133" hidden="1">"#"</definedName>
    <definedName name="FDC_62_134" hidden="1">"#"</definedName>
    <definedName name="FDC_62_135" hidden="1">"#"</definedName>
    <definedName name="FDC_62_136" hidden="1">"#"</definedName>
    <definedName name="FDC_62_137" hidden="1">"#"</definedName>
    <definedName name="FDC_62_138" hidden="1">"#"</definedName>
    <definedName name="FDC_62_139" hidden="1">"#"</definedName>
    <definedName name="FDC_62_14" hidden="1">"#"</definedName>
    <definedName name="FDC_62_140" hidden="1">"#"</definedName>
    <definedName name="FDC_62_141" hidden="1">"#"</definedName>
    <definedName name="FDC_62_142" hidden="1">"#"</definedName>
    <definedName name="FDC_62_143" hidden="1">"#"</definedName>
    <definedName name="FDC_62_144" hidden="1">"#"</definedName>
    <definedName name="FDC_62_145" hidden="1">"#"</definedName>
    <definedName name="FDC_62_146" hidden="1">"#"</definedName>
    <definedName name="FDC_62_147" hidden="1">"#"</definedName>
    <definedName name="FDC_62_148" hidden="1">"#"</definedName>
    <definedName name="FDC_62_149" hidden="1">"#"</definedName>
    <definedName name="FDC_62_15" hidden="1">"#"</definedName>
    <definedName name="FDC_62_150" hidden="1">"#"</definedName>
    <definedName name="FDC_62_151" hidden="1">"#"</definedName>
    <definedName name="FDC_62_152" hidden="1">"#"</definedName>
    <definedName name="FDC_62_153" hidden="1">"#"</definedName>
    <definedName name="FDC_62_154" hidden="1">"#"</definedName>
    <definedName name="FDC_62_155" hidden="1">"#"</definedName>
    <definedName name="FDC_62_156" hidden="1">"#"</definedName>
    <definedName name="FDC_62_157" hidden="1">"#"</definedName>
    <definedName name="FDC_62_158" hidden="1">"#"</definedName>
    <definedName name="FDC_62_159" hidden="1">"#"</definedName>
    <definedName name="FDC_62_16" hidden="1">"#"</definedName>
    <definedName name="FDC_62_160" hidden="1">"#"</definedName>
    <definedName name="FDC_62_161" hidden="1">"#"</definedName>
    <definedName name="FDC_62_162" hidden="1">"#"</definedName>
    <definedName name="FDC_62_163" hidden="1">"#"</definedName>
    <definedName name="FDC_62_164" hidden="1">"#"</definedName>
    <definedName name="FDC_62_165" hidden="1">"#"</definedName>
    <definedName name="FDC_62_166" hidden="1">"#"</definedName>
    <definedName name="FDC_62_167" hidden="1">"#"</definedName>
    <definedName name="FDC_62_168" hidden="1">"#"</definedName>
    <definedName name="FDC_62_169" hidden="1">"#"</definedName>
    <definedName name="FDC_62_17" hidden="1">"#"</definedName>
    <definedName name="FDC_62_170" hidden="1">"#"</definedName>
    <definedName name="FDC_62_171" hidden="1">"#"</definedName>
    <definedName name="FDC_62_172" hidden="1">"#"</definedName>
    <definedName name="FDC_62_173" hidden="1">"#"</definedName>
    <definedName name="FDC_62_174" hidden="1">"#"</definedName>
    <definedName name="FDC_62_175" hidden="1">"#"</definedName>
    <definedName name="FDC_62_176" hidden="1">"#"</definedName>
    <definedName name="FDC_62_177" hidden="1">"#"</definedName>
    <definedName name="FDC_62_178" hidden="1">"#"</definedName>
    <definedName name="FDC_62_179" hidden="1">"#"</definedName>
    <definedName name="FDC_62_18" hidden="1">"#"</definedName>
    <definedName name="FDC_62_180" hidden="1">"#"</definedName>
    <definedName name="FDC_62_181" hidden="1">"#"</definedName>
    <definedName name="FDC_62_182" hidden="1">"#"</definedName>
    <definedName name="FDC_62_183" hidden="1">"#"</definedName>
    <definedName name="FDC_62_184" hidden="1">"#"</definedName>
    <definedName name="FDC_62_185" hidden="1">"#"</definedName>
    <definedName name="FDC_62_186" hidden="1">"#"</definedName>
    <definedName name="FDC_62_187" hidden="1">"#"</definedName>
    <definedName name="FDC_62_188" hidden="1">"#"</definedName>
    <definedName name="FDC_62_189" hidden="1">"#"</definedName>
    <definedName name="FDC_62_19" hidden="1">"#"</definedName>
    <definedName name="FDC_62_190" hidden="1">"#"</definedName>
    <definedName name="FDC_62_191" hidden="1">"#"</definedName>
    <definedName name="FDC_62_192" hidden="1">"#"</definedName>
    <definedName name="FDC_62_193" hidden="1">"#"</definedName>
    <definedName name="FDC_62_194" hidden="1">"#"</definedName>
    <definedName name="FDC_62_195" hidden="1">"#"</definedName>
    <definedName name="FDC_62_196" hidden="1">"#"</definedName>
    <definedName name="FDC_62_197" hidden="1">"#"</definedName>
    <definedName name="FDC_62_198" hidden="1">"#"</definedName>
    <definedName name="FDC_62_199" hidden="1">"#"</definedName>
    <definedName name="FDC_62_2" hidden="1">"#"</definedName>
    <definedName name="FDC_62_20" hidden="1">"#"</definedName>
    <definedName name="FDC_62_200" hidden="1">"#"</definedName>
    <definedName name="FDC_62_201" hidden="1">"#"</definedName>
    <definedName name="FDC_62_202" hidden="1">"#"</definedName>
    <definedName name="FDC_62_203" hidden="1">"#"</definedName>
    <definedName name="FDC_62_204" hidden="1">"#"</definedName>
    <definedName name="FDC_62_205" hidden="1">"#"</definedName>
    <definedName name="FDC_62_206" hidden="1">"#"</definedName>
    <definedName name="FDC_62_207" hidden="1">"#"</definedName>
    <definedName name="FDC_62_208" hidden="1">"#"</definedName>
    <definedName name="FDC_62_209" hidden="1">"#"</definedName>
    <definedName name="FDC_62_21" hidden="1">"#"</definedName>
    <definedName name="FDC_62_210" hidden="1">"#"</definedName>
    <definedName name="FDC_62_211" hidden="1">"#"</definedName>
    <definedName name="FDC_62_212" hidden="1">"#"</definedName>
    <definedName name="FDC_62_213" hidden="1">"#"</definedName>
    <definedName name="FDC_62_214" hidden="1">"#"</definedName>
    <definedName name="FDC_62_215" hidden="1">"#"</definedName>
    <definedName name="FDC_62_216" hidden="1">"#"</definedName>
    <definedName name="FDC_62_217" hidden="1">"#"</definedName>
    <definedName name="FDC_62_218" hidden="1">"#"</definedName>
    <definedName name="FDC_62_219" hidden="1">"#"</definedName>
    <definedName name="FDC_62_22" hidden="1">"#"</definedName>
    <definedName name="FDC_62_220" hidden="1">"#"</definedName>
    <definedName name="FDC_62_221" hidden="1">"#"</definedName>
    <definedName name="FDC_62_222" hidden="1">"#"</definedName>
    <definedName name="FDC_62_223" hidden="1">"#"</definedName>
    <definedName name="FDC_62_224" hidden="1">"#"</definedName>
    <definedName name="FDC_62_225" hidden="1">"#"</definedName>
    <definedName name="FDC_62_226" hidden="1">"#"</definedName>
    <definedName name="FDC_62_227" hidden="1">"#"</definedName>
    <definedName name="FDC_62_228" hidden="1">"#"</definedName>
    <definedName name="FDC_62_229" hidden="1">"#"</definedName>
    <definedName name="FDC_62_23" hidden="1">"#"</definedName>
    <definedName name="FDC_62_230" hidden="1">"#"</definedName>
    <definedName name="FDC_62_231" hidden="1">"#"</definedName>
    <definedName name="FDC_62_232" hidden="1">"#"</definedName>
    <definedName name="FDC_62_233" hidden="1">"#"</definedName>
    <definedName name="FDC_62_234" hidden="1">"#"</definedName>
    <definedName name="FDC_62_235" hidden="1">"#"</definedName>
    <definedName name="FDC_62_236" hidden="1">"#"</definedName>
    <definedName name="FDC_62_237" hidden="1">"#"</definedName>
    <definedName name="FDC_62_238" hidden="1">"#"</definedName>
    <definedName name="FDC_62_239" hidden="1">"#"</definedName>
    <definedName name="FDC_62_24" hidden="1">"#"</definedName>
    <definedName name="FDC_62_240" hidden="1">"#"</definedName>
    <definedName name="FDC_62_241" hidden="1">"#"</definedName>
    <definedName name="FDC_62_242" hidden="1">"#"</definedName>
    <definedName name="FDC_62_243" hidden="1">"#"</definedName>
    <definedName name="FDC_62_244" hidden="1">"#"</definedName>
    <definedName name="FDC_62_245" hidden="1">"#"</definedName>
    <definedName name="FDC_62_246" hidden="1">"#"</definedName>
    <definedName name="FDC_62_247" hidden="1">"#"</definedName>
    <definedName name="FDC_62_248" hidden="1">"#"</definedName>
    <definedName name="FDC_62_249" hidden="1">"#"</definedName>
    <definedName name="FDC_62_25" hidden="1">"#"</definedName>
    <definedName name="FDC_62_250" hidden="1">"#"</definedName>
    <definedName name="FDC_62_251" hidden="1">"#"</definedName>
    <definedName name="FDC_62_252" hidden="1">"#"</definedName>
    <definedName name="FDC_62_253" hidden="1">"#"</definedName>
    <definedName name="FDC_62_254" hidden="1">"#"</definedName>
    <definedName name="FDC_62_255" hidden="1">"#"</definedName>
    <definedName name="FDC_62_256" hidden="1">"#"</definedName>
    <definedName name="FDC_62_257" hidden="1">"#"</definedName>
    <definedName name="FDC_62_258" hidden="1">"#"</definedName>
    <definedName name="FDC_62_259" hidden="1">"#"</definedName>
    <definedName name="FDC_62_26" hidden="1">"#"</definedName>
    <definedName name="FDC_62_260" hidden="1">"#"</definedName>
    <definedName name="FDC_62_261" hidden="1">"#"</definedName>
    <definedName name="FDC_62_27" hidden="1">"#"</definedName>
    <definedName name="FDC_62_28" hidden="1">"#"</definedName>
    <definedName name="FDC_62_29" hidden="1">"#"</definedName>
    <definedName name="FDC_62_3" hidden="1">"#"</definedName>
    <definedName name="FDC_62_30" hidden="1">"#"</definedName>
    <definedName name="FDC_62_31" hidden="1">"#"</definedName>
    <definedName name="FDC_62_32" hidden="1">"#"</definedName>
    <definedName name="FDC_62_33" hidden="1">"#"</definedName>
    <definedName name="FDC_62_34" hidden="1">"#"</definedName>
    <definedName name="FDC_62_35" hidden="1">"#"</definedName>
    <definedName name="FDC_62_36" hidden="1">"#"</definedName>
    <definedName name="FDC_62_37" hidden="1">"#"</definedName>
    <definedName name="FDC_62_38" hidden="1">"#"</definedName>
    <definedName name="FDC_62_39" hidden="1">"#"</definedName>
    <definedName name="FDC_62_4" hidden="1">"#"</definedName>
    <definedName name="FDC_62_40" hidden="1">"#"</definedName>
    <definedName name="FDC_62_41" hidden="1">"#"</definedName>
    <definedName name="FDC_62_42" hidden="1">"#"</definedName>
    <definedName name="FDC_62_43" hidden="1">"#"</definedName>
    <definedName name="FDC_62_44" hidden="1">"#"</definedName>
    <definedName name="FDC_62_45" hidden="1">"#"</definedName>
    <definedName name="FDC_62_46" hidden="1">"#"</definedName>
    <definedName name="FDC_62_47" hidden="1">"#"</definedName>
    <definedName name="FDC_62_48" hidden="1">"#"</definedName>
    <definedName name="FDC_62_49" hidden="1">"#"</definedName>
    <definedName name="FDC_62_5" hidden="1">"#"</definedName>
    <definedName name="FDC_62_50" hidden="1">"#"</definedName>
    <definedName name="FDC_62_51" hidden="1">"#"</definedName>
    <definedName name="FDC_62_52" hidden="1">"#"</definedName>
    <definedName name="FDC_62_53" hidden="1">"#"</definedName>
    <definedName name="FDC_62_54" hidden="1">"#"</definedName>
    <definedName name="FDC_62_55" hidden="1">"#"</definedName>
    <definedName name="FDC_62_56" hidden="1">"#"</definedName>
    <definedName name="FDC_62_57" hidden="1">"#"</definedName>
    <definedName name="FDC_62_58" hidden="1">"#"</definedName>
    <definedName name="FDC_62_59" hidden="1">"#"</definedName>
    <definedName name="FDC_62_6" hidden="1">"#"</definedName>
    <definedName name="FDC_62_60" hidden="1">"#"</definedName>
    <definedName name="FDC_62_61" hidden="1">"#"</definedName>
    <definedName name="FDC_62_62" hidden="1">"#"</definedName>
    <definedName name="FDC_62_63" hidden="1">"#"</definedName>
    <definedName name="FDC_62_64" hidden="1">"#"</definedName>
    <definedName name="FDC_62_65" hidden="1">"#"</definedName>
    <definedName name="FDC_62_66" hidden="1">"#"</definedName>
    <definedName name="FDC_62_67" hidden="1">"#"</definedName>
    <definedName name="FDC_62_68" hidden="1">"#"</definedName>
    <definedName name="FDC_62_69" hidden="1">"#"</definedName>
    <definedName name="FDC_62_7" hidden="1">"#"</definedName>
    <definedName name="FDC_62_70" hidden="1">"#"</definedName>
    <definedName name="FDC_62_71" hidden="1">"#"</definedName>
    <definedName name="FDC_62_72" hidden="1">"#"</definedName>
    <definedName name="FDC_62_73" hidden="1">"#"</definedName>
    <definedName name="FDC_62_74" hidden="1">"#"</definedName>
    <definedName name="FDC_62_75" hidden="1">"#"</definedName>
    <definedName name="FDC_62_76" hidden="1">"#"</definedName>
    <definedName name="FDC_62_77" hidden="1">"#"</definedName>
    <definedName name="FDC_62_78" hidden="1">"#"</definedName>
    <definedName name="FDC_62_79" hidden="1">"#"</definedName>
    <definedName name="FDC_62_8" hidden="1">"#"</definedName>
    <definedName name="FDC_62_80" hidden="1">"#"</definedName>
    <definedName name="FDC_62_81" hidden="1">"#"</definedName>
    <definedName name="FDC_62_82" hidden="1">"#"</definedName>
    <definedName name="FDC_62_83" hidden="1">"#"</definedName>
    <definedName name="FDC_62_84" hidden="1">"#"</definedName>
    <definedName name="FDC_62_85" hidden="1">"#"</definedName>
    <definedName name="FDC_62_86" hidden="1">"#"</definedName>
    <definedName name="FDC_62_87" hidden="1">"#"</definedName>
    <definedName name="FDC_62_88" hidden="1">"#"</definedName>
    <definedName name="FDC_62_89" hidden="1">"#"</definedName>
    <definedName name="FDC_62_9" hidden="1">"#"</definedName>
    <definedName name="FDC_62_90" hidden="1">"#"</definedName>
    <definedName name="FDC_62_91" hidden="1">"#"</definedName>
    <definedName name="FDC_62_92" hidden="1">"#"</definedName>
    <definedName name="FDC_62_93" hidden="1">"#"</definedName>
    <definedName name="FDC_62_94" hidden="1">"#"</definedName>
    <definedName name="FDC_62_95" hidden="1">"#"</definedName>
    <definedName name="FDC_62_96" hidden="1">"#"</definedName>
    <definedName name="FDC_62_97" hidden="1">"#"</definedName>
    <definedName name="FDC_62_98" hidden="1">"#"</definedName>
    <definedName name="FDC_62_99" hidden="1">"#"</definedName>
    <definedName name="FDC_63_0" hidden="1">"#"</definedName>
    <definedName name="FDC_63_1" hidden="1">"#"</definedName>
    <definedName name="FDC_63_10" hidden="1">"#"</definedName>
    <definedName name="FDC_63_100" hidden="1">"#"</definedName>
    <definedName name="FDC_63_101" hidden="1">"#"</definedName>
    <definedName name="FDC_63_102" hidden="1">"#"</definedName>
    <definedName name="FDC_63_103" hidden="1">"#"</definedName>
    <definedName name="FDC_63_104" hidden="1">"#"</definedName>
    <definedName name="FDC_63_105" hidden="1">"#"</definedName>
    <definedName name="FDC_63_106" hidden="1">"#"</definedName>
    <definedName name="FDC_63_107" hidden="1">"#"</definedName>
    <definedName name="FDC_63_108" hidden="1">"#"</definedName>
    <definedName name="FDC_63_109" hidden="1">"#"</definedName>
    <definedName name="FDC_63_11" hidden="1">"#"</definedName>
    <definedName name="FDC_63_110" hidden="1">"#"</definedName>
    <definedName name="FDC_63_111" hidden="1">"#"</definedName>
    <definedName name="FDC_63_112" hidden="1">"#"</definedName>
    <definedName name="FDC_63_113" hidden="1">"#"</definedName>
    <definedName name="FDC_63_114" hidden="1">"#"</definedName>
    <definedName name="FDC_63_115" hidden="1">"#"</definedName>
    <definedName name="FDC_63_116" hidden="1">"#"</definedName>
    <definedName name="FDC_63_117" hidden="1">"#"</definedName>
    <definedName name="FDC_63_118" hidden="1">"#"</definedName>
    <definedName name="FDC_63_119" hidden="1">"#"</definedName>
    <definedName name="FDC_63_12" hidden="1">"#"</definedName>
    <definedName name="FDC_63_120" hidden="1">"#"</definedName>
    <definedName name="FDC_63_121" hidden="1">"#"</definedName>
    <definedName name="FDC_63_122" hidden="1">"#"</definedName>
    <definedName name="FDC_63_123" hidden="1">"#"</definedName>
    <definedName name="FDC_63_124" hidden="1">"#"</definedName>
    <definedName name="FDC_63_125" hidden="1">"#"</definedName>
    <definedName name="FDC_63_126" hidden="1">"#"</definedName>
    <definedName name="FDC_63_127" hidden="1">"#"</definedName>
    <definedName name="FDC_63_128" hidden="1">"#"</definedName>
    <definedName name="FDC_63_129" hidden="1">"#"</definedName>
    <definedName name="FDC_63_13" hidden="1">"#"</definedName>
    <definedName name="FDC_63_130" hidden="1">"#"</definedName>
    <definedName name="FDC_63_131" hidden="1">"#"</definedName>
    <definedName name="FDC_63_132" hidden="1">"#"</definedName>
    <definedName name="FDC_63_133" hidden="1">"#"</definedName>
    <definedName name="FDC_63_134" hidden="1">"#"</definedName>
    <definedName name="FDC_63_135" hidden="1">"#"</definedName>
    <definedName name="FDC_63_136" hidden="1">"#"</definedName>
    <definedName name="FDC_63_137" hidden="1">"#"</definedName>
    <definedName name="FDC_63_138" hidden="1">"#"</definedName>
    <definedName name="FDC_63_139" hidden="1">"#"</definedName>
    <definedName name="FDC_63_14" hidden="1">"#"</definedName>
    <definedName name="FDC_63_140" hidden="1">"#"</definedName>
    <definedName name="FDC_63_141" hidden="1">"#"</definedName>
    <definedName name="FDC_63_142" hidden="1">"#"</definedName>
    <definedName name="FDC_63_143" hidden="1">"#"</definedName>
    <definedName name="FDC_63_144" hidden="1">"#"</definedName>
    <definedName name="FDC_63_145" hidden="1">"#"</definedName>
    <definedName name="FDC_63_146" hidden="1">"#"</definedName>
    <definedName name="FDC_63_147" hidden="1">"#"</definedName>
    <definedName name="FDC_63_148" hidden="1">"#"</definedName>
    <definedName name="FDC_63_149" hidden="1">"#"</definedName>
    <definedName name="FDC_63_15" hidden="1">"#"</definedName>
    <definedName name="FDC_63_150" hidden="1">"#"</definedName>
    <definedName name="FDC_63_151" hidden="1">"#"</definedName>
    <definedName name="FDC_63_152" hidden="1">"#"</definedName>
    <definedName name="FDC_63_153" hidden="1">"#"</definedName>
    <definedName name="FDC_63_154" hidden="1">"#"</definedName>
    <definedName name="FDC_63_155" hidden="1">"#"</definedName>
    <definedName name="FDC_63_156" hidden="1">"#"</definedName>
    <definedName name="FDC_63_157" hidden="1">"#"</definedName>
    <definedName name="FDC_63_158" hidden="1">"#"</definedName>
    <definedName name="FDC_63_159" hidden="1">"#"</definedName>
    <definedName name="FDC_63_16" hidden="1">"#"</definedName>
    <definedName name="FDC_63_160" hidden="1">"#"</definedName>
    <definedName name="FDC_63_161" hidden="1">"#"</definedName>
    <definedName name="FDC_63_162" hidden="1">"#"</definedName>
    <definedName name="FDC_63_163" hidden="1">"#"</definedName>
    <definedName name="FDC_63_164" hidden="1">"#"</definedName>
    <definedName name="FDC_63_165" hidden="1">"#"</definedName>
    <definedName name="FDC_63_166" hidden="1">"#"</definedName>
    <definedName name="FDC_63_167" hidden="1">"#"</definedName>
    <definedName name="FDC_63_168" hidden="1">"#"</definedName>
    <definedName name="FDC_63_169" hidden="1">"#"</definedName>
    <definedName name="FDC_63_17" hidden="1">"#"</definedName>
    <definedName name="FDC_63_170" hidden="1">"#"</definedName>
    <definedName name="FDC_63_171" hidden="1">"#"</definedName>
    <definedName name="FDC_63_172" hidden="1">"#"</definedName>
    <definedName name="FDC_63_173" hidden="1">"#"</definedName>
    <definedName name="FDC_63_174" hidden="1">"#"</definedName>
    <definedName name="FDC_63_175" hidden="1">"#"</definedName>
    <definedName name="FDC_63_176" hidden="1">"#"</definedName>
    <definedName name="FDC_63_177" hidden="1">"#"</definedName>
    <definedName name="FDC_63_178" hidden="1">"#"</definedName>
    <definedName name="FDC_63_179" hidden="1">"#"</definedName>
    <definedName name="FDC_63_18" hidden="1">"#"</definedName>
    <definedName name="FDC_63_180" hidden="1">"#"</definedName>
    <definedName name="FDC_63_181" hidden="1">"#"</definedName>
    <definedName name="FDC_63_182" hidden="1">"#"</definedName>
    <definedName name="FDC_63_183" hidden="1">"#"</definedName>
    <definedName name="FDC_63_184" hidden="1">"#"</definedName>
    <definedName name="FDC_63_185" hidden="1">"#"</definedName>
    <definedName name="FDC_63_186" hidden="1">"#"</definedName>
    <definedName name="FDC_63_187" hidden="1">"#"</definedName>
    <definedName name="FDC_63_188" hidden="1">"#"</definedName>
    <definedName name="FDC_63_189" hidden="1">"#"</definedName>
    <definedName name="FDC_63_19" hidden="1">"#"</definedName>
    <definedName name="FDC_63_190" hidden="1">"#"</definedName>
    <definedName name="FDC_63_191" hidden="1">"#"</definedName>
    <definedName name="FDC_63_192" hidden="1">"#"</definedName>
    <definedName name="FDC_63_193" hidden="1">"#"</definedName>
    <definedName name="FDC_63_194" hidden="1">"#"</definedName>
    <definedName name="FDC_63_195" hidden="1">"#"</definedName>
    <definedName name="FDC_63_196" hidden="1">"#"</definedName>
    <definedName name="FDC_63_197" hidden="1">"#"</definedName>
    <definedName name="FDC_63_198" hidden="1">"#"</definedName>
    <definedName name="FDC_63_199" hidden="1">"#"</definedName>
    <definedName name="FDC_63_2" hidden="1">"#"</definedName>
    <definedName name="FDC_63_20" hidden="1">"#"</definedName>
    <definedName name="FDC_63_200" hidden="1">"#"</definedName>
    <definedName name="FDC_63_201" hidden="1">"#"</definedName>
    <definedName name="FDC_63_202" hidden="1">"#"</definedName>
    <definedName name="FDC_63_203" hidden="1">"#"</definedName>
    <definedName name="FDC_63_204" hidden="1">"#"</definedName>
    <definedName name="FDC_63_205" hidden="1">"#"</definedName>
    <definedName name="FDC_63_206" hidden="1">"#"</definedName>
    <definedName name="FDC_63_207" hidden="1">"#"</definedName>
    <definedName name="FDC_63_208" hidden="1">"#"</definedName>
    <definedName name="FDC_63_209" hidden="1">"#"</definedName>
    <definedName name="FDC_63_21" hidden="1">"#"</definedName>
    <definedName name="FDC_63_210" hidden="1">"#"</definedName>
    <definedName name="FDC_63_211" hidden="1">"#"</definedName>
    <definedName name="FDC_63_212" hidden="1">"#"</definedName>
    <definedName name="FDC_63_213" hidden="1">"#"</definedName>
    <definedName name="FDC_63_214" hidden="1">"#"</definedName>
    <definedName name="FDC_63_215" hidden="1">"#"</definedName>
    <definedName name="FDC_63_216" hidden="1">"#"</definedName>
    <definedName name="FDC_63_217" hidden="1">"#"</definedName>
    <definedName name="FDC_63_218" hidden="1">"#"</definedName>
    <definedName name="FDC_63_219" hidden="1">"#"</definedName>
    <definedName name="FDC_63_22" hidden="1">"#"</definedName>
    <definedName name="FDC_63_220" hidden="1">"#"</definedName>
    <definedName name="FDC_63_221" hidden="1">"#"</definedName>
    <definedName name="FDC_63_222" hidden="1">"#"</definedName>
    <definedName name="FDC_63_223" hidden="1">"#"</definedName>
    <definedName name="FDC_63_224" hidden="1">"#"</definedName>
    <definedName name="FDC_63_225" hidden="1">"#"</definedName>
    <definedName name="FDC_63_226" hidden="1">"#"</definedName>
    <definedName name="FDC_63_227" hidden="1">"#"</definedName>
    <definedName name="FDC_63_228" hidden="1">"#"</definedName>
    <definedName name="FDC_63_229" hidden="1">"#"</definedName>
    <definedName name="FDC_63_23" hidden="1">"#"</definedName>
    <definedName name="FDC_63_230" hidden="1">"#"</definedName>
    <definedName name="FDC_63_231" hidden="1">"#"</definedName>
    <definedName name="FDC_63_232" hidden="1">"#"</definedName>
    <definedName name="FDC_63_233" hidden="1">"#"</definedName>
    <definedName name="FDC_63_234" hidden="1">"#"</definedName>
    <definedName name="FDC_63_235" hidden="1">"#"</definedName>
    <definedName name="FDC_63_236" hidden="1">"#"</definedName>
    <definedName name="FDC_63_237" hidden="1">"#"</definedName>
    <definedName name="FDC_63_238" hidden="1">"#"</definedName>
    <definedName name="FDC_63_239" hidden="1">"#"</definedName>
    <definedName name="FDC_63_24" hidden="1">"#"</definedName>
    <definedName name="FDC_63_240" hidden="1">"#"</definedName>
    <definedName name="FDC_63_241" hidden="1">"#"</definedName>
    <definedName name="FDC_63_242" hidden="1">"#"</definedName>
    <definedName name="FDC_63_243" hidden="1">"#"</definedName>
    <definedName name="FDC_63_244" hidden="1">"#"</definedName>
    <definedName name="FDC_63_245" hidden="1">"#"</definedName>
    <definedName name="FDC_63_246" hidden="1">"#"</definedName>
    <definedName name="FDC_63_247" hidden="1">"#"</definedName>
    <definedName name="FDC_63_248" hidden="1">"#"</definedName>
    <definedName name="FDC_63_249" hidden="1">"#"</definedName>
    <definedName name="FDC_63_25" hidden="1">"#"</definedName>
    <definedName name="FDC_63_250" hidden="1">"#"</definedName>
    <definedName name="FDC_63_251" hidden="1">"#"</definedName>
    <definedName name="FDC_63_252" hidden="1">"#"</definedName>
    <definedName name="FDC_63_253" hidden="1">"#"</definedName>
    <definedName name="FDC_63_254" hidden="1">"#"</definedName>
    <definedName name="FDC_63_255" hidden="1">"#"</definedName>
    <definedName name="FDC_63_256" hidden="1">"#"</definedName>
    <definedName name="FDC_63_257" hidden="1">"#"</definedName>
    <definedName name="FDC_63_258" hidden="1">"#"</definedName>
    <definedName name="FDC_63_259" hidden="1">"#"</definedName>
    <definedName name="FDC_63_26" hidden="1">"#"</definedName>
    <definedName name="FDC_63_260" hidden="1">"#"</definedName>
    <definedName name="FDC_63_261" hidden="1">"#"</definedName>
    <definedName name="FDC_63_27" hidden="1">"#"</definedName>
    <definedName name="FDC_63_28" hidden="1">"#"</definedName>
    <definedName name="FDC_63_29" hidden="1">"#"</definedName>
    <definedName name="FDC_63_3" hidden="1">"#"</definedName>
    <definedName name="FDC_63_30" hidden="1">"#"</definedName>
    <definedName name="FDC_63_31" hidden="1">"#"</definedName>
    <definedName name="FDC_63_32" hidden="1">"#"</definedName>
    <definedName name="FDC_63_33" hidden="1">"#"</definedName>
    <definedName name="FDC_63_34" hidden="1">"#"</definedName>
    <definedName name="FDC_63_35" hidden="1">"#"</definedName>
    <definedName name="FDC_63_36" hidden="1">"#"</definedName>
    <definedName name="FDC_63_37" hidden="1">"#"</definedName>
    <definedName name="FDC_63_38" hidden="1">"#"</definedName>
    <definedName name="FDC_63_39" hidden="1">"#"</definedName>
    <definedName name="FDC_63_4" hidden="1">"#"</definedName>
    <definedName name="FDC_63_40" hidden="1">"#"</definedName>
    <definedName name="FDC_63_41" hidden="1">"#"</definedName>
    <definedName name="FDC_63_42" hidden="1">"#"</definedName>
    <definedName name="FDC_63_43" hidden="1">"#"</definedName>
    <definedName name="FDC_63_44" hidden="1">"#"</definedName>
    <definedName name="FDC_63_45" hidden="1">"#"</definedName>
    <definedName name="FDC_63_46" hidden="1">"#"</definedName>
    <definedName name="FDC_63_47" hidden="1">"#"</definedName>
    <definedName name="FDC_63_48" hidden="1">"#"</definedName>
    <definedName name="FDC_63_49" hidden="1">"#"</definedName>
    <definedName name="FDC_63_5" hidden="1">"#"</definedName>
    <definedName name="FDC_63_50" hidden="1">"#"</definedName>
    <definedName name="FDC_63_51" hidden="1">"#"</definedName>
    <definedName name="FDC_63_52" hidden="1">"#"</definedName>
    <definedName name="FDC_63_53" hidden="1">"#"</definedName>
    <definedName name="FDC_63_54" hidden="1">"#"</definedName>
    <definedName name="FDC_63_55" hidden="1">"#"</definedName>
    <definedName name="FDC_63_56" hidden="1">"#"</definedName>
    <definedName name="FDC_63_57" hidden="1">"#"</definedName>
    <definedName name="FDC_63_58" hidden="1">"#"</definedName>
    <definedName name="FDC_63_59" hidden="1">"#"</definedName>
    <definedName name="FDC_63_6" hidden="1">"#"</definedName>
    <definedName name="FDC_63_60" hidden="1">"#"</definedName>
    <definedName name="FDC_63_61" hidden="1">"#"</definedName>
    <definedName name="FDC_63_62" hidden="1">"#"</definedName>
    <definedName name="FDC_63_63" hidden="1">"#"</definedName>
    <definedName name="FDC_63_64" hidden="1">"#"</definedName>
    <definedName name="FDC_63_65" hidden="1">"#"</definedName>
    <definedName name="FDC_63_66" hidden="1">"#"</definedName>
    <definedName name="FDC_63_67" hidden="1">"#"</definedName>
    <definedName name="FDC_63_68" hidden="1">"#"</definedName>
    <definedName name="FDC_63_69" hidden="1">"#"</definedName>
    <definedName name="FDC_63_7" hidden="1">"#"</definedName>
    <definedName name="FDC_63_70" hidden="1">"#"</definedName>
    <definedName name="FDC_63_71" hidden="1">"#"</definedName>
    <definedName name="FDC_63_72" hidden="1">"#"</definedName>
    <definedName name="FDC_63_73" hidden="1">"#"</definedName>
    <definedName name="FDC_63_74" hidden="1">"#"</definedName>
    <definedName name="FDC_63_75" hidden="1">"#"</definedName>
    <definedName name="FDC_63_76" hidden="1">"#"</definedName>
    <definedName name="FDC_63_77" hidden="1">"#"</definedName>
    <definedName name="FDC_63_78" hidden="1">"#"</definedName>
    <definedName name="FDC_63_79" hidden="1">"#"</definedName>
    <definedName name="FDC_63_8" hidden="1">"#"</definedName>
    <definedName name="FDC_63_80" hidden="1">"#"</definedName>
    <definedName name="FDC_63_81" hidden="1">"#"</definedName>
    <definedName name="FDC_63_82" hidden="1">"#"</definedName>
    <definedName name="FDC_63_83" hidden="1">"#"</definedName>
    <definedName name="FDC_63_84" hidden="1">"#"</definedName>
    <definedName name="FDC_63_85" hidden="1">"#"</definedName>
    <definedName name="FDC_63_86" hidden="1">"#"</definedName>
    <definedName name="FDC_63_87" hidden="1">"#"</definedName>
    <definedName name="FDC_63_88" hidden="1">"#"</definedName>
    <definedName name="FDC_63_89" hidden="1">"#"</definedName>
    <definedName name="FDC_63_9" hidden="1">"#"</definedName>
    <definedName name="FDC_63_90" hidden="1">"#"</definedName>
    <definedName name="FDC_63_91" hidden="1">"#"</definedName>
    <definedName name="FDC_63_92" hidden="1">"#"</definedName>
    <definedName name="FDC_63_93" hidden="1">"#"</definedName>
    <definedName name="FDC_63_94" hidden="1">"#"</definedName>
    <definedName name="FDC_63_95" hidden="1">"#"</definedName>
    <definedName name="FDC_63_96" hidden="1">"#"</definedName>
    <definedName name="FDC_63_97" hidden="1">"#"</definedName>
    <definedName name="FDC_63_98" hidden="1">"#"</definedName>
    <definedName name="FDC_63_99" hidden="1">"#"</definedName>
    <definedName name="FDC_64_0" hidden="1">"#"</definedName>
    <definedName name="FDC_64_1" hidden="1">"#"</definedName>
    <definedName name="FDC_64_10" hidden="1">"#"</definedName>
    <definedName name="FDC_64_100" hidden="1">"#"</definedName>
    <definedName name="FDC_64_101" hidden="1">"#"</definedName>
    <definedName name="FDC_64_102" hidden="1">"#"</definedName>
    <definedName name="FDC_64_103" hidden="1">"#"</definedName>
    <definedName name="FDC_64_104" hidden="1">"#"</definedName>
    <definedName name="FDC_64_105" hidden="1">"#"</definedName>
    <definedName name="FDC_64_106" hidden="1">"#"</definedName>
    <definedName name="FDC_64_107" hidden="1">"#"</definedName>
    <definedName name="FDC_64_108" hidden="1">"#"</definedName>
    <definedName name="FDC_64_109" hidden="1">"#"</definedName>
    <definedName name="FDC_64_11" hidden="1">"#"</definedName>
    <definedName name="FDC_64_110" hidden="1">"#"</definedName>
    <definedName name="FDC_64_111" hidden="1">"#"</definedName>
    <definedName name="FDC_64_112" hidden="1">"#"</definedName>
    <definedName name="FDC_64_113" hidden="1">"#"</definedName>
    <definedName name="FDC_64_114" hidden="1">"#"</definedName>
    <definedName name="FDC_64_115" hidden="1">"#"</definedName>
    <definedName name="FDC_64_116" hidden="1">"#"</definedName>
    <definedName name="FDC_64_117" hidden="1">"#"</definedName>
    <definedName name="FDC_64_118" hidden="1">"#"</definedName>
    <definedName name="FDC_64_119" hidden="1">"#"</definedName>
    <definedName name="FDC_64_12" hidden="1">"#"</definedName>
    <definedName name="FDC_64_120" hidden="1">"#"</definedName>
    <definedName name="FDC_64_121" hidden="1">"#"</definedName>
    <definedName name="FDC_64_122" hidden="1">"#"</definedName>
    <definedName name="FDC_64_123" hidden="1">"#"</definedName>
    <definedName name="FDC_64_124" hidden="1">"#"</definedName>
    <definedName name="FDC_64_125" hidden="1">"#"</definedName>
    <definedName name="FDC_64_126" hidden="1">"#"</definedName>
    <definedName name="FDC_64_127" hidden="1">"#"</definedName>
    <definedName name="FDC_64_128" hidden="1">"#"</definedName>
    <definedName name="FDC_64_129" hidden="1">"#"</definedName>
    <definedName name="FDC_64_13" hidden="1">"#"</definedName>
    <definedName name="FDC_64_130" hidden="1">"#"</definedName>
    <definedName name="FDC_64_131" hidden="1">"#"</definedName>
    <definedName name="FDC_64_132" hidden="1">"#"</definedName>
    <definedName name="FDC_64_133" hidden="1">"#"</definedName>
    <definedName name="FDC_64_134" hidden="1">"#"</definedName>
    <definedName name="FDC_64_135" hidden="1">"#"</definedName>
    <definedName name="FDC_64_136" hidden="1">"#"</definedName>
    <definedName name="FDC_64_137" hidden="1">"#"</definedName>
    <definedName name="FDC_64_138" hidden="1">"#"</definedName>
    <definedName name="FDC_64_139" hidden="1">"#"</definedName>
    <definedName name="FDC_64_14" hidden="1">"#"</definedName>
    <definedName name="FDC_64_140" hidden="1">"#"</definedName>
    <definedName name="FDC_64_141" hidden="1">"#"</definedName>
    <definedName name="FDC_64_142" hidden="1">"#"</definedName>
    <definedName name="FDC_64_143" hidden="1">"#"</definedName>
    <definedName name="FDC_64_144" hidden="1">"#"</definedName>
    <definedName name="FDC_64_145" hidden="1">"#"</definedName>
    <definedName name="FDC_64_146" hidden="1">"#"</definedName>
    <definedName name="FDC_64_147" hidden="1">"#"</definedName>
    <definedName name="FDC_64_148" hidden="1">"#"</definedName>
    <definedName name="FDC_64_149" hidden="1">"#"</definedName>
    <definedName name="FDC_64_15" hidden="1">"#"</definedName>
    <definedName name="FDC_64_150" hidden="1">"#"</definedName>
    <definedName name="FDC_64_151" hidden="1">"#"</definedName>
    <definedName name="FDC_64_152" hidden="1">"#"</definedName>
    <definedName name="FDC_64_153" hidden="1">"#"</definedName>
    <definedName name="FDC_64_154" hidden="1">"#"</definedName>
    <definedName name="FDC_64_155" hidden="1">"#"</definedName>
    <definedName name="FDC_64_156" hidden="1">"#"</definedName>
    <definedName name="FDC_64_157" hidden="1">"#"</definedName>
    <definedName name="FDC_64_158" hidden="1">"#"</definedName>
    <definedName name="FDC_64_159" hidden="1">"#"</definedName>
    <definedName name="FDC_64_16" hidden="1">"#"</definedName>
    <definedName name="FDC_64_160" hidden="1">"#"</definedName>
    <definedName name="FDC_64_161" hidden="1">"#"</definedName>
    <definedName name="FDC_64_162" hidden="1">"#"</definedName>
    <definedName name="FDC_64_163" hidden="1">"#"</definedName>
    <definedName name="FDC_64_164" hidden="1">"#"</definedName>
    <definedName name="FDC_64_165" hidden="1">"#"</definedName>
    <definedName name="FDC_64_166" hidden="1">"#"</definedName>
    <definedName name="FDC_64_167" hidden="1">"#"</definedName>
    <definedName name="FDC_64_168" hidden="1">"#"</definedName>
    <definedName name="FDC_64_169" hidden="1">"#"</definedName>
    <definedName name="FDC_64_17" hidden="1">"#"</definedName>
    <definedName name="FDC_64_170" hidden="1">"#"</definedName>
    <definedName name="FDC_64_171" hidden="1">"#"</definedName>
    <definedName name="FDC_64_172" hidden="1">"#"</definedName>
    <definedName name="FDC_64_173" hidden="1">"#"</definedName>
    <definedName name="FDC_64_174" hidden="1">"#"</definedName>
    <definedName name="FDC_64_175" hidden="1">"#"</definedName>
    <definedName name="FDC_64_176" hidden="1">"#"</definedName>
    <definedName name="FDC_64_177" hidden="1">"#"</definedName>
    <definedName name="FDC_64_178" hidden="1">"#"</definedName>
    <definedName name="FDC_64_179" hidden="1">"#"</definedName>
    <definedName name="FDC_64_18" hidden="1">"#"</definedName>
    <definedName name="FDC_64_180" hidden="1">"#"</definedName>
    <definedName name="FDC_64_181" hidden="1">"#"</definedName>
    <definedName name="FDC_64_182" hidden="1">"#"</definedName>
    <definedName name="FDC_64_183" hidden="1">"#"</definedName>
    <definedName name="FDC_64_184" hidden="1">"#"</definedName>
    <definedName name="FDC_64_185" hidden="1">"#"</definedName>
    <definedName name="FDC_64_186" hidden="1">"#"</definedName>
    <definedName name="FDC_64_187" hidden="1">"#"</definedName>
    <definedName name="FDC_64_188" hidden="1">"#"</definedName>
    <definedName name="FDC_64_189" hidden="1">"#"</definedName>
    <definedName name="FDC_64_19" hidden="1">"#"</definedName>
    <definedName name="FDC_64_190" hidden="1">"#"</definedName>
    <definedName name="FDC_64_191" hidden="1">"#"</definedName>
    <definedName name="FDC_64_192" hidden="1">"#"</definedName>
    <definedName name="FDC_64_193" hidden="1">"#"</definedName>
    <definedName name="FDC_64_194" hidden="1">"#"</definedName>
    <definedName name="FDC_64_195" hidden="1">"#"</definedName>
    <definedName name="FDC_64_196" hidden="1">"#"</definedName>
    <definedName name="FDC_64_197" hidden="1">"#"</definedName>
    <definedName name="FDC_64_198" hidden="1">"#"</definedName>
    <definedName name="FDC_64_199" hidden="1">"#"</definedName>
    <definedName name="FDC_64_2" hidden="1">"#"</definedName>
    <definedName name="FDC_64_20" hidden="1">"#"</definedName>
    <definedName name="FDC_64_200" hidden="1">"#"</definedName>
    <definedName name="FDC_64_201" hidden="1">"#"</definedName>
    <definedName name="FDC_64_202" hidden="1">"#"</definedName>
    <definedName name="FDC_64_203" hidden="1">"#"</definedName>
    <definedName name="FDC_64_204" hidden="1">"#"</definedName>
    <definedName name="FDC_64_205" hidden="1">"#"</definedName>
    <definedName name="FDC_64_206" hidden="1">"#"</definedName>
    <definedName name="FDC_64_207" hidden="1">"#"</definedName>
    <definedName name="FDC_64_208" hidden="1">"#"</definedName>
    <definedName name="FDC_64_209" hidden="1">"#"</definedName>
    <definedName name="FDC_64_21" hidden="1">"#"</definedName>
    <definedName name="FDC_64_210" hidden="1">"#"</definedName>
    <definedName name="FDC_64_211" hidden="1">"#"</definedName>
    <definedName name="FDC_64_212" hidden="1">"#"</definedName>
    <definedName name="FDC_64_213" hidden="1">"#"</definedName>
    <definedName name="FDC_64_214" hidden="1">"#"</definedName>
    <definedName name="FDC_64_215" hidden="1">"#"</definedName>
    <definedName name="FDC_64_216" hidden="1">"#"</definedName>
    <definedName name="FDC_64_217" hidden="1">"#"</definedName>
    <definedName name="FDC_64_218" hidden="1">"#"</definedName>
    <definedName name="FDC_64_219" hidden="1">"#"</definedName>
    <definedName name="FDC_64_22" hidden="1">"#"</definedName>
    <definedName name="FDC_64_220" hidden="1">"#"</definedName>
    <definedName name="FDC_64_221" hidden="1">"#"</definedName>
    <definedName name="FDC_64_222" hidden="1">"#"</definedName>
    <definedName name="FDC_64_223" hidden="1">"#"</definedName>
    <definedName name="FDC_64_224" hidden="1">"#"</definedName>
    <definedName name="FDC_64_225" hidden="1">"#"</definedName>
    <definedName name="FDC_64_226" hidden="1">"#"</definedName>
    <definedName name="FDC_64_227" hidden="1">"#"</definedName>
    <definedName name="FDC_64_228" hidden="1">"#"</definedName>
    <definedName name="FDC_64_229" hidden="1">"#"</definedName>
    <definedName name="FDC_64_23" hidden="1">"#"</definedName>
    <definedName name="FDC_64_230" hidden="1">"#"</definedName>
    <definedName name="FDC_64_231" hidden="1">"#"</definedName>
    <definedName name="FDC_64_232" hidden="1">"#"</definedName>
    <definedName name="FDC_64_233" hidden="1">"#"</definedName>
    <definedName name="FDC_64_234" hidden="1">"#"</definedName>
    <definedName name="FDC_64_235" hidden="1">"#"</definedName>
    <definedName name="FDC_64_236" hidden="1">"#"</definedName>
    <definedName name="FDC_64_237" hidden="1">"#"</definedName>
    <definedName name="FDC_64_238" hidden="1">"#"</definedName>
    <definedName name="FDC_64_239" hidden="1">"#"</definedName>
    <definedName name="FDC_64_24" hidden="1">"#"</definedName>
    <definedName name="FDC_64_240" hidden="1">"#"</definedName>
    <definedName name="FDC_64_241" hidden="1">"#"</definedName>
    <definedName name="FDC_64_242" hidden="1">"#"</definedName>
    <definedName name="FDC_64_243" hidden="1">"#"</definedName>
    <definedName name="FDC_64_244" hidden="1">"#"</definedName>
    <definedName name="FDC_64_245" hidden="1">"#"</definedName>
    <definedName name="FDC_64_246" hidden="1">"#"</definedName>
    <definedName name="FDC_64_247" hidden="1">"#"</definedName>
    <definedName name="FDC_64_248" hidden="1">"#"</definedName>
    <definedName name="FDC_64_249" hidden="1">"#"</definedName>
    <definedName name="FDC_64_25" hidden="1">"#"</definedName>
    <definedName name="FDC_64_250" hidden="1">"#"</definedName>
    <definedName name="FDC_64_251" hidden="1">"#"</definedName>
    <definedName name="FDC_64_252" hidden="1">"#"</definedName>
    <definedName name="FDC_64_253" hidden="1">"#"</definedName>
    <definedName name="FDC_64_254" hidden="1">"#"</definedName>
    <definedName name="FDC_64_255" hidden="1">"#"</definedName>
    <definedName name="FDC_64_256" hidden="1">"#"</definedName>
    <definedName name="FDC_64_257" hidden="1">"#"</definedName>
    <definedName name="FDC_64_258" hidden="1">"#"</definedName>
    <definedName name="FDC_64_259" hidden="1">"#"</definedName>
    <definedName name="FDC_64_26" hidden="1">"#"</definedName>
    <definedName name="FDC_64_260" hidden="1">"#"</definedName>
    <definedName name="FDC_64_261" hidden="1">"#"</definedName>
    <definedName name="FDC_64_27" hidden="1">"#"</definedName>
    <definedName name="FDC_64_28" hidden="1">"#"</definedName>
    <definedName name="FDC_64_29" hidden="1">"#"</definedName>
    <definedName name="FDC_64_3" hidden="1">"#"</definedName>
    <definedName name="FDC_64_30" hidden="1">"#"</definedName>
    <definedName name="FDC_64_31" hidden="1">"#"</definedName>
    <definedName name="FDC_64_32" hidden="1">"#"</definedName>
    <definedName name="FDC_64_33" hidden="1">"#"</definedName>
    <definedName name="FDC_64_34" hidden="1">"#"</definedName>
    <definedName name="FDC_64_35" hidden="1">"#"</definedName>
    <definedName name="FDC_64_36" hidden="1">"#"</definedName>
    <definedName name="FDC_64_37" hidden="1">"#"</definedName>
    <definedName name="FDC_64_38" hidden="1">"#"</definedName>
    <definedName name="FDC_64_39" hidden="1">"#"</definedName>
    <definedName name="FDC_64_4" hidden="1">"#"</definedName>
    <definedName name="FDC_64_40" hidden="1">"#"</definedName>
    <definedName name="FDC_64_41" hidden="1">"#"</definedName>
    <definedName name="FDC_64_42" hidden="1">"#"</definedName>
    <definedName name="FDC_64_43" hidden="1">"#"</definedName>
    <definedName name="FDC_64_44" hidden="1">"#"</definedName>
    <definedName name="FDC_64_45" hidden="1">"#"</definedName>
    <definedName name="FDC_64_46" hidden="1">"#"</definedName>
    <definedName name="FDC_64_47" hidden="1">"#"</definedName>
    <definedName name="FDC_64_48" hidden="1">"#"</definedName>
    <definedName name="FDC_64_49" hidden="1">"#"</definedName>
    <definedName name="FDC_64_5" hidden="1">"#"</definedName>
    <definedName name="FDC_64_50" hidden="1">"#"</definedName>
    <definedName name="FDC_64_51" hidden="1">"#"</definedName>
    <definedName name="FDC_64_52" hidden="1">"#"</definedName>
    <definedName name="FDC_64_53" hidden="1">"#"</definedName>
    <definedName name="FDC_64_54" hidden="1">"#"</definedName>
    <definedName name="FDC_64_55" hidden="1">"#"</definedName>
    <definedName name="FDC_64_56" hidden="1">"#"</definedName>
    <definedName name="FDC_64_57" hidden="1">"#"</definedName>
    <definedName name="FDC_64_58" hidden="1">"#"</definedName>
    <definedName name="FDC_64_59" hidden="1">"#"</definedName>
    <definedName name="FDC_64_6" hidden="1">"#"</definedName>
    <definedName name="FDC_64_60" hidden="1">"#"</definedName>
    <definedName name="FDC_64_61" hidden="1">"#"</definedName>
    <definedName name="FDC_64_62" hidden="1">"#"</definedName>
    <definedName name="FDC_64_63" hidden="1">"#"</definedName>
    <definedName name="FDC_64_64" hidden="1">"#"</definedName>
    <definedName name="FDC_64_65" hidden="1">"#"</definedName>
    <definedName name="FDC_64_66" hidden="1">"#"</definedName>
    <definedName name="FDC_64_67" hidden="1">"#"</definedName>
    <definedName name="FDC_64_68" hidden="1">"#"</definedName>
    <definedName name="FDC_64_69" hidden="1">"#"</definedName>
    <definedName name="FDC_64_7" hidden="1">"#"</definedName>
    <definedName name="FDC_64_70" hidden="1">"#"</definedName>
    <definedName name="FDC_64_71" hidden="1">"#"</definedName>
    <definedName name="FDC_64_72" hidden="1">"#"</definedName>
    <definedName name="FDC_64_73" hidden="1">"#"</definedName>
    <definedName name="FDC_64_74" hidden="1">"#"</definedName>
    <definedName name="FDC_64_75" hidden="1">"#"</definedName>
    <definedName name="FDC_64_76" hidden="1">"#"</definedName>
    <definedName name="FDC_64_77" hidden="1">"#"</definedName>
    <definedName name="FDC_64_78" hidden="1">"#"</definedName>
    <definedName name="FDC_64_79" hidden="1">"#"</definedName>
    <definedName name="FDC_64_8" hidden="1">"#"</definedName>
    <definedName name="FDC_64_80" hidden="1">"#"</definedName>
    <definedName name="FDC_64_81" hidden="1">"#"</definedName>
    <definedName name="FDC_64_82" hidden="1">"#"</definedName>
    <definedName name="FDC_64_83" hidden="1">"#"</definedName>
    <definedName name="FDC_64_84" hidden="1">"#"</definedName>
    <definedName name="FDC_64_85" hidden="1">"#"</definedName>
    <definedName name="FDC_64_86" hidden="1">"#"</definedName>
    <definedName name="FDC_64_87" hidden="1">"#"</definedName>
    <definedName name="FDC_64_88" hidden="1">"#"</definedName>
    <definedName name="FDC_64_89" hidden="1">"#"</definedName>
    <definedName name="FDC_64_9" hidden="1">"#"</definedName>
    <definedName name="FDC_64_90" hidden="1">"#"</definedName>
    <definedName name="FDC_64_91" hidden="1">"#"</definedName>
    <definedName name="FDC_64_92" hidden="1">"#"</definedName>
    <definedName name="FDC_64_93" hidden="1">"#"</definedName>
    <definedName name="FDC_64_94" hidden="1">"#"</definedName>
    <definedName name="FDC_64_95" hidden="1">"#"</definedName>
    <definedName name="FDC_64_96" hidden="1">"#"</definedName>
    <definedName name="FDC_64_97" hidden="1">"#"</definedName>
    <definedName name="FDC_64_98" hidden="1">"#"</definedName>
    <definedName name="FDC_64_99" hidden="1">"#"</definedName>
    <definedName name="FDC_65_0" hidden="1">"#"</definedName>
    <definedName name="FDC_7_0" hidden="1">"#"</definedName>
    <definedName name="FDC_7_1" hidden="1">"#"</definedName>
    <definedName name="FDC_7_2" hidden="1">"#"</definedName>
    <definedName name="FDC_7_3" hidden="1">"#"</definedName>
    <definedName name="FDC_8_0" hidden="1">"#"</definedName>
    <definedName name="FDC_8_1" hidden="1">"#"</definedName>
    <definedName name="FDC_8_2" hidden="1">"#"</definedName>
    <definedName name="FDC_8_3" hidden="1">"#"</definedName>
    <definedName name="FDC_9_0" hidden="1">"#"</definedName>
    <definedName name="FDC_9_1" hidden="1">"#"</definedName>
    <definedName name="FDC_9_2" hidden="1">"#"</definedName>
    <definedName name="FDC_9_3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RolledForward" hidden="1">FALSE</definedName>
    <definedName name="HTML_CodePage" hidden="1">1252</definedName>
    <definedName name="HTML_Control" localSheetId="1" hidden="1">{"'2ND_QUAR'!$A$1:$P$106"}</definedName>
    <definedName name="HTML_Control" hidden="1">{"'2ND_QUAR'!$A$1:$P$106"}</definedName>
    <definedName name="HTML_Control_1" localSheetId="1" hidden="1">{"'2ND_QUAR'!$A$1:$P$106"}</definedName>
    <definedName name="HTML_Control_1" hidden="1">{"'2ND_QUAR'!$A$1:$P$106"}</definedName>
    <definedName name="HTML_Control_1_1" localSheetId="1" hidden="1">{"'2ND_QUAR'!$A$1:$P$106"}</definedName>
    <definedName name="HTML_Control_1_1" hidden="1">{"'2ND_QUAR'!$A$1:$P$106"}</definedName>
    <definedName name="HTML_Control_1_2" localSheetId="1" hidden="1">{"'2ND_QUAR'!$A$1:$P$106"}</definedName>
    <definedName name="HTML_Control_1_2" hidden="1">{"'2ND_QUAR'!$A$1:$P$106"}</definedName>
    <definedName name="HTML_Control_1_3" localSheetId="1" hidden="1">{"'2ND_QUAR'!$A$1:$P$106"}</definedName>
    <definedName name="HTML_Control_1_3" hidden="1">{"'2ND_QUAR'!$A$1:$P$106"}</definedName>
    <definedName name="HTML_Control_1_4" localSheetId="1" hidden="1">{"'2ND_QUAR'!$A$1:$P$106"}</definedName>
    <definedName name="HTML_Control_1_4" hidden="1">{"'2ND_QUAR'!$A$1:$P$106"}</definedName>
    <definedName name="HTML_Control_1_5" localSheetId="1" hidden="1">{"'2ND_QUAR'!$A$1:$P$106"}</definedName>
    <definedName name="HTML_Control_1_5" hidden="1">{"'2ND_QUAR'!$A$1:$P$106"}</definedName>
    <definedName name="HTML_Control_2" localSheetId="1" hidden="1">{"'2ND_QUAR'!$A$1:$P$106"}</definedName>
    <definedName name="HTML_Control_2" hidden="1">{"'2ND_QUAR'!$A$1:$P$106"}</definedName>
    <definedName name="HTML_Control_2_1" localSheetId="1" hidden="1">{"'2ND_QUAR'!$A$1:$P$106"}</definedName>
    <definedName name="HTML_Control_2_1" hidden="1">{"'2ND_QUAR'!$A$1:$P$106"}</definedName>
    <definedName name="HTML_Control_2_2" localSheetId="1" hidden="1">{"'2ND_QUAR'!$A$1:$P$106"}</definedName>
    <definedName name="HTML_Control_2_2" hidden="1">{"'2ND_QUAR'!$A$1:$P$106"}</definedName>
    <definedName name="HTML_Control_2_3" localSheetId="1" hidden="1">{"'2ND_QUAR'!$A$1:$P$106"}</definedName>
    <definedName name="HTML_Control_2_3" hidden="1">{"'2ND_QUAR'!$A$1:$P$106"}</definedName>
    <definedName name="HTML_Control_2_4" localSheetId="1" hidden="1">{"'2ND_QUAR'!$A$1:$P$106"}</definedName>
    <definedName name="HTML_Control_2_4" hidden="1">{"'2ND_QUAR'!$A$1:$P$106"}</definedName>
    <definedName name="HTML_Control_2_5" localSheetId="1" hidden="1">{"'2ND_QUAR'!$A$1:$P$106"}</definedName>
    <definedName name="HTML_Control_2_5" hidden="1">{"'2ND_QUAR'!$A$1:$P$106"}</definedName>
    <definedName name="HTML_Control_3" localSheetId="1" hidden="1">{"'2ND_QUAR'!$A$1:$P$106"}</definedName>
    <definedName name="HTML_Control_3" hidden="1">{"'2ND_QUAR'!$A$1:$P$106"}</definedName>
    <definedName name="HTML_Control_3_1" localSheetId="1" hidden="1">{"'2ND_QUAR'!$A$1:$P$106"}</definedName>
    <definedName name="HTML_Control_3_1" hidden="1">{"'2ND_QUAR'!$A$1:$P$106"}</definedName>
    <definedName name="HTML_Control_3_2" localSheetId="1" hidden="1">{"'2ND_QUAR'!$A$1:$P$106"}</definedName>
    <definedName name="HTML_Control_3_2" hidden="1">{"'2ND_QUAR'!$A$1:$P$106"}</definedName>
    <definedName name="HTML_Control_3_3" localSheetId="1" hidden="1">{"'2ND_QUAR'!$A$1:$P$106"}</definedName>
    <definedName name="HTML_Control_3_3" hidden="1">{"'2ND_QUAR'!$A$1:$P$106"}</definedName>
    <definedName name="HTML_Control_3_4" localSheetId="1" hidden="1">{"'2ND_QUAR'!$A$1:$P$106"}</definedName>
    <definedName name="HTML_Control_3_4" hidden="1">{"'2ND_QUAR'!$A$1:$P$106"}</definedName>
    <definedName name="HTML_Control_3_5" localSheetId="1" hidden="1">{"'2ND_QUAR'!$A$1:$P$106"}</definedName>
    <definedName name="HTML_Control_3_5" hidden="1">{"'2ND_QUAR'!$A$1:$P$106"}</definedName>
    <definedName name="HTML_Control_4" localSheetId="1" hidden="1">{"'2ND_QUAR'!$A$1:$P$106"}</definedName>
    <definedName name="HTML_Control_4" hidden="1">{"'2ND_QUAR'!$A$1:$P$106"}</definedName>
    <definedName name="HTML_Control_4_1" localSheetId="1" hidden="1">{"'2ND_QUAR'!$A$1:$P$106"}</definedName>
    <definedName name="HTML_Control_4_1" hidden="1">{"'2ND_QUAR'!$A$1:$P$106"}</definedName>
    <definedName name="HTML_Control_4_2" localSheetId="1" hidden="1">{"'2ND_QUAR'!$A$1:$P$106"}</definedName>
    <definedName name="HTML_Control_4_2" hidden="1">{"'2ND_QUAR'!$A$1:$P$106"}</definedName>
    <definedName name="HTML_Control_4_3" localSheetId="1" hidden="1">{"'2ND_QUAR'!$A$1:$P$106"}</definedName>
    <definedName name="HTML_Control_4_3" hidden="1">{"'2ND_QUAR'!$A$1:$P$106"}</definedName>
    <definedName name="HTML_Control_4_4" localSheetId="1" hidden="1">{"'2ND_QUAR'!$A$1:$P$106"}</definedName>
    <definedName name="HTML_Control_4_4" hidden="1">{"'2ND_QUAR'!$A$1:$P$106"}</definedName>
    <definedName name="HTML_Control_4_5" localSheetId="1" hidden="1">{"'2ND_QUAR'!$A$1:$P$106"}</definedName>
    <definedName name="HTML_Control_4_5" hidden="1">{"'2ND_QUAR'!$A$1:$P$106"}</definedName>
    <definedName name="HTML_Control_5" localSheetId="1" hidden="1">{"'2ND_QUAR'!$A$1:$P$106"}</definedName>
    <definedName name="HTML_Control_5" hidden="1">{"'2ND_QUAR'!$A$1:$P$106"}</definedName>
    <definedName name="HTML_Control_5_1" localSheetId="1" hidden="1">{"'2ND_QUAR'!$A$1:$P$106"}</definedName>
    <definedName name="HTML_Control_5_1" hidden="1">{"'2ND_QUAR'!$A$1:$P$106"}</definedName>
    <definedName name="HTML_Control_5_2" localSheetId="1" hidden="1">{"'2ND_QUAR'!$A$1:$P$106"}</definedName>
    <definedName name="HTML_Control_5_2" hidden="1">{"'2ND_QUAR'!$A$1:$P$106"}</definedName>
    <definedName name="HTML_Control_5_3" localSheetId="1" hidden="1">{"'2ND_QUAR'!$A$1:$P$106"}</definedName>
    <definedName name="HTML_Control_5_3" hidden="1">{"'2ND_QUAR'!$A$1:$P$106"}</definedName>
    <definedName name="HTML_Control_5_4" localSheetId="1" hidden="1">{"'2ND_QUAR'!$A$1:$P$106"}</definedName>
    <definedName name="HTML_Control_5_4" hidden="1">{"'2ND_QUAR'!$A$1:$P$106"}</definedName>
    <definedName name="HTML_Control_5_5" localSheetId="1" hidden="1">{"'2ND_QUAR'!$A$1:$P$106"}</definedName>
    <definedName name="HTML_Control_5_5" hidden="1">{"'2ND_QUAR'!$A$1:$P$106"}</definedName>
    <definedName name="HTML_Description" hidden="1">""</definedName>
    <definedName name="HTML_Email" hidden="1">""</definedName>
    <definedName name="HTML_Header" hidden="1">"2ND_QUARTER   Houston Elevator P&amp;L"</definedName>
    <definedName name="HTML_LastUpdate" hidden="1">"8/3/00"</definedName>
    <definedName name="HTML_LineAfter" hidden="1">FALSE</definedName>
    <definedName name="HTML_LineBefore" hidden="1">TRUE</definedName>
    <definedName name="HTML_Name" hidden="1">"Administrator"</definedName>
    <definedName name="HTML_OBDlg2" hidden="1">TRUE</definedName>
    <definedName name="HTML_OBDlg4" hidden="1">TRUE</definedName>
    <definedName name="HTML_OS" hidden="1">0</definedName>
    <definedName name="HTML_Title" hidden="1">"HOUSTON_p&amp;l"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QUIRED_BY_REPORTING_BANK_FDIC" hidden="1">"c6535"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E_BR" hidden="1">"c10"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MENDED_BALANCE_PREVIOUS_YR_FDIC" hidden="1">"c6499"</definedName>
    <definedName name="IQ_AMORT_EXPENSE_FDIC" hidden="1">"c6677"</definedName>
    <definedName name="IQ_AMORTIZED_COST_FDIC" hidden="1">"c6426"</definedName>
    <definedName name="IQ_AP_BR" hidden="1">"c34"</definedName>
    <definedName name="IQ_AR_BR" hidden="1">"c41"</definedName>
    <definedName name="IQ_ASSET_BACKED_FDIC" hidden="1">"c6301"</definedName>
    <definedName name="IQ_ASSET_WRITEDOWN_BR" hidden="1">"c50"</definedName>
    <definedName name="IQ_ASSET_WRITEDOWN_CF_BR" hidden="1">"c53"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PRICE_TARGET" hidden="1">"c82"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CAPEX_BR" hidden="1">"c111"</definedName>
    <definedName name="IQ_CASH_DIVIDENDS_NET_INCOME_FDIC" hidden="1">"c6738"</definedName>
    <definedName name="IQ_CASH_IN_PROCESS_FDIC" hidden="1">"c6386"</definedName>
    <definedName name="IQ_CCE_FDIC" hidden="1">"c6296"</definedName>
    <definedName name="IQ_CH" hidden="1">110000</definedName>
    <definedName name="IQ_CHANGE_AP_BR" hidden="1">"c135"</definedName>
    <definedName name="IQ_CHANGE_AR_BR" hidden="1">"c142"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OTHER_NET_OPER_ASSETS_BR" hidden="1">"c3595"</definedName>
    <definedName name="IQ_CHANGE_OTHER_WORK_CAP_BR" hidden="1">"c154"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MO_FDIC" hidden="1">"c6406"</definedName>
    <definedName name="IQ_COLLECTION_DOMESTIC_FDIC" hidden="1">"c6387"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_APIC_BR" hidden="1">"c185"</definedName>
    <definedName name="IQ_COMMON_FDIC" hidden="1">"c6350"</definedName>
    <definedName name="IQ_COMMON_ISSUED_BR" hidden="1">"c199"</definedName>
    <definedName name="IQ_COMMON_REP_BR" hidden="1">"c208"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TRACTS_OTHER_COMMODITIES_EQUITIES._FDIC" hidden="1">"c6522"</definedName>
    <definedName name="IQ_CONTRACTS_OTHER_COMMODITIES_EQUITIES_FDIC" hidden="1">"c6522"</definedName>
    <definedName name="IQ_CONV_RATE" hidden="1">"c2192"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OF_FUNDING_ASSETS_FDIC" hidden="1">"c6725"</definedName>
    <definedName name="IQ_CQ" hidden="1">5000</definedName>
    <definedName name="IQ_CREDIT_CARD_CHARGE_OFFS_FDIC" hidden="1">"c6652"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PROVISION_NET_CHARGE_OFFS_FDIC" hidden="1">"c6734"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ENCY_COIN_DOMESTIC_FDIC" hidden="1">"c6388"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RIVATIVES_FDIC" hidden="1">"c6523"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EARNING_ASSETS_FDIC" hidden="1">"c6360"</definedName>
    <definedName name="IQ_EARNING_ASSETS_YIELD_FDIC" hidden="1">"c6724"</definedName>
    <definedName name="IQ_EARNINGS_COVERAGE_NET_CHARGE_OFFS_FDIC" hidden="1">"c6735"</definedName>
    <definedName name="IQ_EBIT_10K" hidden="1">"IQ_EBIT_10K"</definedName>
    <definedName name="IQ_EBIT_10Q" hidden="1">"IQ_EBIT_10Q"</definedName>
    <definedName name="IQ_EBIT_10Q1" hidden="1">"IQ_EBIT_10Q1"</definedName>
    <definedName name="IQ_EBIT_GROWTH_1" hidden="1">"IQ_EBIT_GROWTH_1"</definedName>
    <definedName name="IQ_EBIT_GROWTH_2" hidden="1">"IQ_EBIT_GROWTH_2"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GROWTH_1" hidden="1">"IQ_EBITDA_GROWTH_1"</definedName>
    <definedName name="IQ_EBITDA_GROWTH_2" hidden="1">"IQ_EBITDA_GROWTH_2"</definedName>
    <definedName name="IQ_EBT_BR" hidden="1">"c378"</definedName>
    <definedName name="IQ_EBT_EXCL_BR" hidden="1">"c381"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ICIENCY_RATIO_FDIC" hidden="1">"c6736"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EST_1" hidden="1">"IQ_EPS_EST_1"</definedName>
    <definedName name="IQ_EQUITY_CAPITAL_ASSETS_FDIC" hidden="1">"c6744"</definedName>
    <definedName name="IQ_EQUITY_FDIC" hidden="1">"c6353"</definedName>
    <definedName name="IQ_EQUITY_SECURITIES_FDIC" hidden="1">"c6304"</definedName>
    <definedName name="IQ_EQUITY_SECURITY_EXPOSURES_FDIC" hidden="1">"c6664"</definedName>
    <definedName name="IQ_EST_ACT_FFO_REUT" hidden="1">"c3843"</definedName>
    <definedName name="IQ_EST_ACT_FFO_THOM" hidden="1">"c4005"</definedName>
    <definedName name="IQ_EST_EPS_SURPRISE" hidden="1">"c1635"</definedName>
    <definedName name="IQ_EST_FFO_DIFF_REUT" hidden="1">"c3890"</definedName>
    <definedName name="IQ_EST_FFO_DIFF_THOM" hidden="1">"c5186"</definedName>
    <definedName name="IQ_EST_FFO_SURPRISE_PERCENT_REUT" hidden="1">"c3891"</definedName>
    <definedName name="IQ_EST_FFO_SURPRISE_PERCENT_THOM" hidden="1">"c5187"</definedName>
    <definedName name="IQ_ESTIMATED_ASSESSABLE_DEPOSITS_FDIC" hidden="1">"c6490"</definedName>
    <definedName name="IQ_ESTIMATED_INSURED_DEPOSITS_FDIC" hidden="1">"c6491"</definedName>
    <definedName name="IQ_EV_OVER_REVENUE_EST" hidden="1">"IQ_EV_OVER_REVENUE_EST"</definedName>
    <definedName name="IQ_EV_OVER_REVENUE_EST_1" hidden="1">"IQ_EV_OVER_REVENUE_EST_1"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_BR" hidden="1">"c412"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ED_FUNDS_PURCHASED_FDIC" hidden="1">"c6343"</definedName>
    <definedName name="IQ_FED_FUNDS_SOLD_FDIC" hidden="1">"c6307"</definedName>
    <definedName name="IQ_FFO_EST_REUT" hidden="1">"c3837"</definedName>
    <definedName name="IQ_FFO_EST_THOM" hidden="1">"c3999"</definedName>
    <definedName name="IQ_FFO_HIGH_EST_REUT" hidden="1">"c3839"</definedName>
    <definedName name="IQ_FFO_HIGH_EST_THOM" hidden="1">"c4001"</definedName>
    <definedName name="IQ_FFO_LOW_EST_REUT" hidden="1">"c3840"</definedName>
    <definedName name="IQ_FFO_LOW_EST_THOM" hidden="1">"c4002"</definedName>
    <definedName name="IQ_FFO_MEDIAN_EST_REUT" hidden="1">"c3838"</definedName>
    <definedName name="IQ_FFO_MEDIAN_EST_THOM" hidden="1">"c4000"</definedName>
    <definedName name="IQ_FFO_NUM_EST_REUT" hidden="1">"c3841"</definedName>
    <definedName name="IQ_FFO_NUM_EST_THOM" hidden="1">"c4003"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VE_YEAR_FIXED_AND_FLOATING_RATE_FDIC" hidden="1">"c6422"</definedName>
    <definedName name="IQ_FIVE_YEAR_MORTGAGE_PASS_THROUGHS_FDIC" hidden="1">"c6414"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OSITS_NONTRANSACTION_ACCOUNTS_FDIC" hidden="1">"c6549"</definedName>
    <definedName name="IQ_FOREIGN_DEPOSITS_TRANSACTION_ACCOUNTS_FDIC" hidden="1">"c6541"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Q" hidden="1">500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_CONTRACTS_FDIC" hidden="1">"c6517"</definedName>
    <definedName name="IQ_FX_CONTRACTS_SPOT_FDIC" hidden="1">"c6356"</definedName>
    <definedName name="IQ_FY" hidden="1">1000</definedName>
    <definedName name="IQ_FY_DATE" hidden="1">"IQ_FY_DATE"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W_AMORT_BR" hidden="1">"c532"</definedName>
    <definedName name="IQ_GW_INTAN_AMORT_BR" hidden="1">"c1470"</definedName>
    <definedName name="IQ_GW_INTAN_AMORT_CF_BR" hidden="1">"c1473"</definedName>
    <definedName name="IQ_HELD_MATURITY_FDIC" hidden="1">"c6408"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EQUITY_BR" hidden="1">"c550"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SETTLE_BR" hidden="1">"c572"</definedName>
    <definedName name="IQ_INSIDER_LOANS_FDIC" hidden="1">"c6365"</definedName>
    <definedName name="IQ_INSTITUTIONS_EARNINGS_GAINS_FDIC" hidden="1">"c6723"</definedName>
    <definedName name="IQ_INSURANCE_COMMISSION_FEES_FDIC" hidden="1">"c6670"</definedName>
    <definedName name="IQ_INSURANCE_UNDERWRITING_INCOME_FDIC" hidden="1">"c6671"</definedName>
    <definedName name="IQ_INT_DEMAND_NOTES_FDIC" hidden="1">"c6567"</definedName>
    <definedName name="IQ_INT_DOMESTIC_DEPOSITS_FDIC" hidden="1">"c6564"</definedName>
    <definedName name="IQ_INT_EXP_BR" hidden="1">"c586"</definedName>
    <definedName name="IQ_INT_EXP_TOTAL_FDIC" hidden="1">"c6569"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OREIGN_LOANS_FDIC" hidden="1">"c6556"</definedName>
    <definedName name="IQ_INT_INC_LEASE_RECEIVABLES_FDIC" hidden="1">"c6557"</definedName>
    <definedName name="IQ_INT_INC_OTHER_FDIC" hidden="1">"c6562"</definedName>
    <definedName name="IQ_INT_INC_SECURITIES_FDIC" hidden="1">"c6559"</definedName>
    <definedName name="IQ_INT_INC_TOTAL_FDIC" hidden="1">"c6563"</definedName>
    <definedName name="IQ_INT_INC_TRADING_ACCOUNTS_FDIC" hidden="1">"c6560"</definedName>
    <definedName name="IQ_INT_SUB_NOTES_FDIC" hidden="1">"c6568"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RATE_CONTRACTS_FDIC" hidden="1">"c6512"</definedName>
    <definedName name="IQ_INTEREST_RATE_EXPOSURES_FDIC" hidden="1">"c6662"</definedName>
    <definedName name="IQ_INVEST_LOANS_CF_BR" hidden="1">"c630"</definedName>
    <definedName name="IQ_INVEST_SECURITY_CF_BR" hidden="1">"c639"</definedName>
    <definedName name="IQ_INVESTMENT_BANKING_OTHER_FEES_FDIC" hidden="1">"c6666"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UED_GUARANTEED_US_FDIC" hidden="1">"c6404"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_BR" hidden="1">"c649"</definedName>
    <definedName name="IQ_LIFE_INSURANCE_ASSETS_FDIC" hidden="1">"c6372"</definedName>
    <definedName name="IQ_LOAN_COMMITMENTS_REVOLVING_FDIC" hidden="1">"c6524"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S_AND_LEASES_HELD_FDIC" hidden="1">"c6367"</definedName>
    <definedName name="IQ_LOANS_CF_BR" hidden="1">"c661"</definedName>
    <definedName name="IQ_LOANS_DEPOSITORY_INSTITUTIONS_FDIC" hidden="1">"c6382"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SS_ALLOWANCE_LOANS_FDIC" hidden="1">"c6739"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_DATE" hidden="1">"IQ_LTM_DATE"</definedName>
    <definedName name="IQ_LTMMONTH" hidden="1">120000</definedName>
    <definedName name="IQ_MATURITY_ONE_YEAR_LESS_FDIC" hidden="1">"c6425"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RGER_BR" hidden="1">"c715"</definedName>
    <definedName name="IQ_MERGER_RESTRUCTURE_BR" hidden="1">"c721"</definedName>
    <definedName name="IQ_MINORITY_INTEREST_BR" hidden="1">"c729"</definedName>
    <definedName name="IQ_MONEY_MARKET_DEPOSIT_ACCOUNTS_FDIC" hidden="1">"c6553"</definedName>
    <definedName name="IQ_MONTH" hidden="1">15000</definedName>
    <definedName name="IQ_MORTGAGE_BACKED_SECURITIES_FDIC" hidden="1">"c6402"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localSheetId="1" hidden="1">41642.5555671296</definedName>
    <definedName name="IQ_NAMES_REVISION_DATE_" hidden="1">41721.8480439815</definedName>
    <definedName name="IQ_NAV_ACT_OR_EST" hidden="1">"c2225"</definedName>
    <definedName name="IQ_NET_CHARGE_OFFS_FDIC" hidden="1">"c6641"</definedName>
    <definedName name="IQ_NET_CHARGE_OFFS_LOANS_FDIC" hidden="1">"c6751"</definedName>
    <definedName name="IQ_NET_DEBT_ISSUED_BR" hidden="1">"c753"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GROWTH_1" hidden="1">"IQ_NET_INC_GROWTH_1"</definedName>
    <definedName name="IQ_NET_INC_GROWTH_2" hidden="1">"IQ_NET_INC_GROWTH_2"</definedName>
    <definedName name="IQ_NET_INCOME_FDIC" hidden="1">"c6587"</definedName>
    <definedName name="IQ_NET_INT_INC_BNK_FDIC" hidden="1">"c6570"</definedName>
    <definedName name="IQ_NET_INT_INC_BR" hidden="1">"c765"</definedName>
    <definedName name="IQ_NET_INTEREST_MARGIN_FDIC" hidden="1">"c6726"</definedName>
    <definedName name="IQ_NET_LOANS_LEASES_CORE_DEPOSITS_FDIC" hidden="1">"c6743"</definedName>
    <definedName name="IQ_NET_LOANS_LEASES_DEPOSITS_FDIC" hidden="1">"c6742"</definedName>
    <definedName name="IQ_NET_OPERATING_INCOME_ASSETS_FDIC" hidden="1">"c6729"</definedName>
    <definedName name="IQ_NET_SECURITIZATION_INCOME_FDIC" hidden="1">"c6669"</definedName>
    <definedName name="IQ_NET_SERVICING_FEES_FDIC" hidden="1">"c6668"</definedName>
    <definedName name="IQ_NON_INT_EXP_FDIC" hidden="1">"c6579"</definedName>
    <definedName name="IQ_NON_INT_INC_FDIC" hidden="1">"c6575"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TM" hidden="1">6000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G_TOTAL_OIL_PRODUCTON" hidden="1">"c2059"</definedName>
    <definedName name="IQ_OPER_INC_BR" hidden="1">"c850"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MORT_BR" hidden="1">"c5566"</definedName>
    <definedName name="IQ_OTHER_ASSETS_BR" hidden="1">"c862"</definedName>
    <definedName name="IQ_OTHER_ASSETS_FDIC" hidden="1">"c6338"</definedName>
    <definedName name="IQ_OTHER_BORROWED_FUNDS_FDIC" hidden="1">"c6345"</definedName>
    <definedName name="IQ_OTHER_CA_SUPPL_BR" hidden="1">"c871"</definedName>
    <definedName name="IQ_OTHER_CL_SUPPL_BR" hidden="1">"c880"</definedName>
    <definedName name="IQ_OTHER_COMPREHENSIVE_INCOME_FDIC" hidden="1">"c6503"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SURANCE_FEES_FDIC" hidden="1">"c6672"</definedName>
    <definedName name="IQ_OTHER_INTAN_BR" hidden="1">"c909"</definedName>
    <definedName name="IQ_OTHER_INTANGIBLE_FDIC" hidden="1">"c6337"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IABILITIES_FDIC" hidden="1">"c6347"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T_ASSETS_BR" hidden="1">"c948"</definedName>
    <definedName name="IQ_OTHER_NON_INT_EXP_FDIC" hidden="1">"c6578"</definedName>
    <definedName name="IQ_OTHER_NON_INT_EXPENSE_FDIC" hidden="1">"c6679"</definedName>
    <definedName name="IQ_OTHER_NON_INT_INC_FDIC" hidden="1">"c6676"</definedName>
    <definedName name="IQ_OTHER_NON_OPER_EXP_BR" hidden="1">"c957"</definedName>
    <definedName name="IQ_OTHER_NON_OPER_EXP_SUPPL_BR" hidden="1">"c962"</definedName>
    <definedName name="IQ_OTHER_OFF_BS_LIAB_FDIC" hidden="1">"c6533"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_OWNED_FDIC" hidden="1">"c6330"</definedName>
    <definedName name="IQ_OTHER_REV_BR" hidden="1">"c1011"</definedName>
    <definedName name="IQ_OTHER_REV_SUPPL_BR" hidden="1">"c1016"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_BR" hidden="1">"c1561"</definedName>
    <definedName name="IQ_OTHER_UNUSUAL_SUPPL_BR" hidden="1">"c1496"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C_WRITTEN" hidden="1">"c1027"</definedName>
    <definedName name="IQ_PERCENT_CHANGE_EST_FFO_12MONTHS" hidden="1">"c1828"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REUT" hidden="1">"c3934"</definedName>
    <definedName name="IQ_PERCENT_CHANGE_EST_FFO_MONTH_THOM" hidden="1">"c5244"</definedName>
    <definedName name="IQ_PERCENT_CHANGE_EST_FFO_WEEK" hidden="1">"c1823"</definedName>
    <definedName name="IQ_PERCENT_CHANGE_EST_FFO_WEEK_REUT" hidden="1">"c3964"</definedName>
    <definedName name="IQ_PERCENT_CHANGE_EST_FFO_WEEK_THOM" hidden="1">"c5274"</definedName>
    <definedName name="IQ_PERCENT_INSURED_FDIC" hidden="1">"c6374"</definedName>
    <definedName name="IQ_PERIODDATE_FDIC" hidden="1">"c13646"</definedName>
    <definedName name="IQ_PLEDGED_SECURITIES_FDIC" hidden="1">"c6401"</definedName>
    <definedName name="IQ_PRE_TAX_INCOME_FDIC" hidden="1">"c6581"</definedName>
    <definedName name="IQ_PREF_ISSUED_BR" hidden="1">"c1047"</definedName>
    <definedName name="IQ_PREF_OTHER_BR" hidden="1">"c1055"</definedName>
    <definedName name="IQ_PREF_REP_BR" hidden="1">"c1062"</definedName>
    <definedName name="IQ_PREFERRED_FDIC" hidden="1">"c6349"</definedName>
    <definedName name="IQ_PREMISES_EQUIPMENT_FDIC" hidden="1">"c6577"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RETURN_ASSETS_FDIC" hidden="1">"c6731"</definedName>
    <definedName name="IQ_PRICE_OVER_EPS_EST" hidden="1">"IQ_PRICE_OVER_EPS_EST"</definedName>
    <definedName name="IQ_PRICE_OVER_EPS_EST_1" hidden="1">"IQ_PRICE_OVER_EPS_EST_1"</definedName>
    <definedName name="IQ_PRICEDATETIME" hidden="1">"IQ_PRICEDATETIME"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LATED_PLANS_FDIC" hidden="1">"c6320"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IDENTIAL_LOANS" hidden="1">"c1102"</definedName>
    <definedName name="IQ_RESTATEMENTS_NET_FDIC" hidden="1">"c6500"</definedName>
    <definedName name="IQ_RESTRUCTURE_BR" hidden="1">"c1106"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INGS_AVERAGE_EQUITY_FDIC" hidden="1">"c6733"</definedName>
    <definedName name="IQ_RETURN_ASSETS_BROK" hidden="1">"c1115"</definedName>
    <definedName name="IQ_RETURN_ASSETS_FDIC" hidden="1">"c6730"</definedName>
    <definedName name="IQ_RETURN_EQUITY_BROK" hidden="1">"c1120"</definedName>
    <definedName name="IQ_RETURN_EQUITY_FDIC" hidden="1">"c6732"</definedName>
    <definedName name="IQ_REVALUATION_GAINS_FDIC" hidden="1">"c6428"</definedName>
    <definedName name="IQ_REVALUATION_LOSSES_FDIC" hidden="1">"c6429"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_1" hidden="1">"IQ_REVENUE_EST_1"</definedName>
    <definedName name="IQ_REVENUE_GROWTH_1" hidden="1">"IQ_REVENUE_GROWTH_1"</definedName>
    <definedName name="IQ_REVENUE_GROWTH_2" hidden="1">"IQ_REVENUE_GROWTH_2"</definedName>
    <definedName name="IQ_RISK_WEIGHTED_ASSETS_FDIC" hidden="1">"c6370"</definedName>
    <definedName name="IQ_SALARY_FDIC" hidden="1">"c6576"</definedName>
    <definedName name="IQ_SALE_CONVERSION_RETIREMENT_STOCK_FDIC" hidden="1">"c6661"</definedName>
    <definedName name="IQ_SALE_INTAN_CF_BR" hidden="1">"c1133"</definedName>
    <definedName name="IQ_SALE_PPE_CF_BR" hidden="1">"c1139"</definedName>
    <definedName name="IQ_SALE_REAL_ESTATE_CF_BR" hidden="1">"c1145"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RVICE_CHARGES_FDIC" hidden="1">"c6572"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UB_DEBT_FDIC" hidden="1">"c6346"</definedName>
    <definedName name="IQ_SURPLUS_FDIC" hidden="1">"c6351"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AL_AR_BR" hidden="1">"c1231"</definedName>
    <definedName name="IQ_TOTAL_ASSETS_FDIC" hidden="1">"c6339"</definedName>
    <definedName name="IQ_TOTAL_CHARGE_OFFS_FDIC" hidden="1">"c6603"</definedName>
    <definedName name="IQ_TOTAL_DEBT_ISSUED_BR" hidden="1">"c1253"</definedName>
    <definedName name="IQ_TOTAL_DEBT_REPAID_BR" hidden="1">"c1260"</definedName>
    <definedName name="IQ_TOTAL_DEBT_SECURITIES_FDIC" hidden="1">"c6410"</definedName>
    <definedName name="IQ_TOTAL_DEPOSITS_FDIC" hidden="1">"c6342"</definedName>
    <definedName name="IQ_TOTAL_EMPLOYEES_FDIC" hidden="1">"c6355"</definedName>
    <definedName name="IQ_TOTAL_LIAB_BR" hidden="1">"c1278"</definedName>
    <definedName name="IQ_TOTAL_LIAB_EQUITY_FDIC" hidden="1">"c6354"</definedName>
    <definedName name="IQ_TOTAL_LIABILITIES_FDIC" hidden="1">"c6348"</definedName>
    <definedName name="IQ_TOTAL_OPER_EXP_BR" hidden="1">"c1284"</definedName>
    <definedName name="IQ_TOTAL_PENSION_OBLIGATION" hidden="1">"c1292"</definedName>
    <definedName name="IQ_TOTAL_RECOVERIES_FDIC" hidden="1">"c6622"</definedName>
    <definedName name="IQ_TOTAL_REV_BNK_FDIC" hidden="1">"c6786"</definedName>
    <definedName name="IQ_TOTAL_REV_BR" hidden="1">"c1303"</definedName>
    <definedName name="IQ_TOTAL_RISK_BASED_CAPITAL_RATIO_FDIC" hidden="1">"c6747"</definedName>
    <definedName name="IQ_TOTAL_SECURITIES_FDIC" hidden="1">"c6306"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_BR" hidden="1">"c5517"</definedName>
    <definedName name="IQ_TRADING_ACCOUNT_GAINS_FEES_FDIC" hidden="1">"c6573"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_OTHER_EQUITY_BR" hidden="1">"c1314"</definedName>
    <definedName name="IQ_TREASURY_STOCK_TRANSACTIONS_FDIC" hidden="1">"c6501"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_REV_CURRENT_BR" hidden="1">"c1324"</definedName>
    <definedName name="IQ_UNEARNED_INCOME_FDIC" hidden="1">"c6324"</definedName>
    <definedName name="IQ_UNEARNED_INCOME_FOREIGN_FDIC" hidden="1">"c6385"</definedName>
    <definedName name="IQ_UNPROFITABLE_INSTITUTIONS_FDIC" hidden="1">"c6722"</definedName>
    <definedName name="IQ_UNUSED_LOAN_COMMITMENTS_FDIC" hidden="1">"c6368"</definedName>
    <definedName name="IQ_US_BRANCHES_FOREIGN_BANK_LOANS_FDIC" hidden="1">"c6435"</definedName>
    <definedName name="IQ_US_BRANCHES_FOREIGN_BANKS_FDIC" hidden="1">"c6390"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VALUATION_ALLOWANCES_FDIC" hidden="1">"c6400"</definedName>
    <definedName name="IQ_VC_REVENUE_FDIC" hidden="1">"c6667"</definedName>
    <definedName name="IQ_VOLATILE_LIABILITIES_FDIC" hidden="1">"c6364"</definedName>
    <definedName name="IQ_WEEK" hidden="1">50000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TD" hidden="1">3000</definedName>
    <definedName name="IQ_YTDMONTH" hidden="1">130000</definedName>
    <definedName name="iQShowHideColumns" hidden="1">"iQShowAll"</definedName>
    <definedName name="IsColHidden" hidden="1">FALSE</definedName>
    <definedName name="IsLTMColHidden" hidden="1">FALSE</definedName>
    <definedName name="K2_WBEVMODE" hidden="1">0</definedName>
    <definedName name="limcount" hidden="1">1</definedName>
    <definedName name="ListOffset" hidden="1">1</definedName>
    <definedName name="Newcap" localSheetId="1" hidden="1">{"'2ND_QUAR'!$A$1:$P$106"}</definedName>
    <definedName name="Newcap" hidden="1">{"'2ND_QUAR'!$A$1:$P$106"}</definedName>
    <definedName name="Newcap_1" localSheetId="1" hidden="1">{"'2ND_QUAR'!$A$1:$P$106"}</definedName>
    <definedName name="Newcap_1" hidden="1">{"'2ND_QUAR'!$A$1:$P$106"}</definedName>
    <definedName name="Newcap_1_1" localSheetId="1" hidden="1">{"'2ND_QUAR'!$A$1:$P$106"}</definedName>
    <definedName name="Newcap_1_1" hidden="1">{"'2ND_QUAR'!$A$1:$P$106"}</definedName>
    <definedName name="Newcap_1_2" localSheetId="1" hidden="1">{"'2ND_QUAR'!$A$1:$P$106"}</definedName>
    <definedName name="Newcap_1_2" hidden="1">{"'2ND_QUAR'!$A$1:$P$106"}</definedName>
    <definedName name="Newcap_1_3" localSheetId="1" hidden="1">{"'2ND_QUAR'!$A$1:$P$106"}</definedName>
    <definedName name="Newcap_1_3" hidden="1">{"'2ND_QUAR'!$A$1:$P$106"}</definedName>
    <definedName name="Newcap_1_4" localSheetId="1" hidden="1">{"'2ND_QUAR'!$A$1:$P$106"}</definedName>
    <definedName name="Newcap_1_4" hidden="1">{"'2ND_QUAR'!$A$1:$P$106"}</definedName>
    <definedName name="Newcap_1_5" localSheetId="1" hidden="1">{"'2ND_QUAR'!$A$1:$P$106"}</definedName>
    <definedName name="Newcap_1_5" hidden="1">{"'2ND_QUAR'!$A$1:$P$106"}</definedName>
    <definedName name="Newcap_2" localSheetId="1" hidden="1">{"'2ND_QUAR'!$A$1:$P$106"}</definedName>
    <definedName name="Newcap_2" hidden="1">{"'2ND_QUAR'!$A$1:$P$106"}</definedName>
    <definedName name="Newcap_2_1" localSheetId="1" hidden="1">{"'2ND_QUAR'!$A$1:$P$106"}</definedName>
    <definedName name="Newcap_2_1" hidden="1">{"'2ND_QUAR'!$A$1:$P$106"}</definedName>
    <definedName name="Newcap_2_2" localSheetId="1" hidden="1">{"'2ND_QUAR'!$A$1:$P$106"}</definedName>
    <definedName name="Newcap_2_2" hidden="1">{"'2ND_QUAR'!$A$1:$P$106"}</definedName>
    <definedName name="Newcap_2_3" localSheetId="1" hidden="1">{"'2ND_QUAR'!$A$1:$P$106"}</definedName>
    <definedName name="Newcap_2_3" hidden="1">{"'2ND_QUAR'!$A$1:$P$106"}</definedName>
    <definedName name="Newcap_2_4" localSheetId="1" hidden="1">{"'2ND_QUAR'!$A$1:$P$106"}</definedName>
    <definedName name="Newcap_2_4" hidden="1">{"'2ND_QUAR'!$A$1:$P$106"}</definedName>
    <definedName name="Newcap_2_5" localSheetId="1" hidden="1">{"'2ND_QUAR'!$A$1:$P$106"}</definedName>
    <definedName name="Newcap_2_5" hidden="1">{"'2ND_QUAR'!$A$1:$P$106"}</definedName>
    <definedName name="Newcap_3" localSheetId="1" hidden="1">{"'2ND_QUAR'!$A$1:$P$106"}</definedName>
    <definedName name="Newcap_3" hidden="1">{"'2ND_QUAR'!$A$1:$P$106"}</definedName>
    <definedName name="Newcap_3_1" localSheetId="1" hidden="1">{"'2ND_QUAR'!$A$1:$P$106"}</definedName>
    <definedName name="Newcap_3_1" hidden="1">{"'2ND_QUAR'!$A$1:$P$106"}</definedName>
    <definedName name="Newcap_3_2" localSheetId="1" hidden="1">{"'2ND_QUAR'!$A$1:$P$106"}</definedName>
    <definedName name="Newcap_3_2" hidden="1">{"'2ND_QUAR'!$A$1:$P$106"}</definedName>
    <definedName name="Newcap_3_3" localSheetId="1" hidden="1">{"'2ND_QUAR'!$A$1:$P$106"}</definedName>
    <definedName name="Newcap_3_3" hidden="1">{"'2ND_QUAR'!$A$1:$P$106"}</definedName>
    <definedName name="Newcap_3_4" localSheetId="1" hidden="1">{"'2ND_QUAR'!$A$1:$P$106"}</definedName>
    <definedName name="Newcap_3_4" hidden="1">{"'2ND_QUAR'!$A$1:$P$106"}</definedName>
    <definedName name="Newcap_3_5" localSheetId="1" hidden="1">{"'2ND_QUAR'!$A$1:$P$106"}</definedName>
    <definedName name="Newcap_3_5" hidden="1">{"'2ND_QUAR'!$A$1:$P$106"}</definedName>
    <definedName name="Newcap_4" localSheetId="1" hidden="1">{"'2ND_QUAR'!$A$1:$P$106"}</definedName>
    <definedName name="Newcap_4" hidden="1">{"'2ND_QUAR'!$A$1:$P$106"}</definedName>
    <definedName name="Newcap_4_1" localSheetId="1" hidden="1">{"'2ND_QUAR'!$A$1:$P$106"}</definedName>
    <definedName name="Newcap_4_1" hidden="1">{"'2ND_QUAR'!$A$1:$P$106"}</definedName>
    <definedName name="Newcap_4_2" localSheetId="1" hidden="1">{"'2ND_QUAR'!$A$1:$P$106"}</definedName>
    <definedName name="Newcap_4_2" hidden="1">{"'2ND_QUAR'!$A$1:$P$106"}</definedName>
    <definedName name="Newcap_4_3" localSheetId="1" hidden="1">{"'2ND_QUAR'!$A$1:$P$106"}</definedName>
    <definedName name="Newcap_4_3" hidden="1">{"'2ND_QUAR'!$A$1:$P$106"}</definedName>
    <definedName name="Newcap_4_4" localSheetId="1" hidden="1">{"'2ND_QUAR'!$A$1:$P$106"}</definedName>
    <definedName name="Newcap_4_4" hidden="1">{"'2ND_QUAR'!$A$1:$P$106"}</definedName>
    <definedName name="Newcap_4_5" localSheetId="1" hidden="1">{"'2ND_QUAR'!$A$1:$P$106"}</definedName>
    <definedName name="Newcap_4_5" hidden="1">{"'2ND_QUAR'!$A$1:$P$106"}</definedName>
    <definedName name="Newcap_5" localSheetId="1" hidden="1">{"'2ND_QUAR'!$A$1:$P$106"}</definedName>
    <definedName name="Newcap_5" hidden="1">{"'2ND_QUAR'!$A$1:$P$106"}</definedName>
    <definedName name="Newcap_5_1" localSheetId="1" hidden="1">{"'2ND_QUAR'!$A$1:$P$106"}</definedName>
    <definedName name="Newcap_5_1" hidden="1">{"'2ND_QUAR'!$A$1:$P$106"}</definedName>
    <definedName name="Newcap_5_2" localSheetId="1" hidden="1">{"'2ND_QUAR'!$A$1:$P$106"}</definedName>
    <definedName name="Newcap_5_2" hidden="1">{"'2ND_QUAR'!$A$1:$P$106"}</definedName>
    <definedName name="Newcap_5_3" localSheetId="1" hidden="1">{"'2ND_QUAR'!$A$1:$P$106"}</definedName>
    <definedName name="Newcap_5_3" hidden="1">{"'2ND_QUAR'!$A$1:$P$106"}</definedName>
    <definedName name="Newcap_5_4" localSheetId="1" hidden="1">{"'2ND_QUAR'!$A$1:$P$106"}</definedName>
    <definedName name="Newcap_5_4" hidden="1">{"'2ND_QUAR'!$A$1:$P$106"}</definedName>
    <definedName name="Newcap_5_5" localSheetId="1" hidden="1">{"'2ND_QUAR'!$A$1:$P$106"}</definedName>
    <definedName name="Newcap_5_5" hidden="1">{"'2ND_QUAR'!$A$1:$P$106"}</definedName>
    <definedName name="OO_Book_Settings_AllowResize" hidden="1">"False"</definedName>
    <definedName name="OO_Book_Settings_BGColor" hidden="1">"CCFFCC"</definedName>
    <definedName name="OO_Book_Settings_CellBGColor" hidden="1">""</definedName>
    <definedName name="OO_Book_Settings_Footer" hidden="1">""</definedName>
    <definedName name="OO_Book_Settings_Header" hidden="1">"head.html"</definedName>
    <definedName name="OO_Book_Settings_HorizontalCenter" hidden="1">"True"</definedName>
    <definedName name="OO_Book_Settings_IgnoreNoPublishWarning" hidden="1">"False"</definedName>
    <definedName name="OO_Book_Settings_Menu" hidden="1">""</definedName>
    <definedName name="OO_Book_Settings_MenuType" hidden="1">"XML"</definedName>
    <definedName name="OO_Book_Settings_RecalOnDropDownChange" hidden="1">"True"</definedName>
    <definedName name="OO_Book_Settings_RecalOnInputCellChange" hidden="1">"False"</definedName>
    <definedName name="OO_Book_Settings_SynchDestination" hidden="1">"1"</definedName>
    <definedName name="OO_Book_Settings_TBExport" hidden="1">"True"</definedName>
    <definedName name="OO_Book_Settings_TBPaste" hidden="1">"True"</definedName>
    <definedName name="OO_Book_Settings_TBUpdate" hidden="1">"True"</definedName>
    <definedName name="OO_Book_Settings_TBWorksheets" hidden="1">"False"</definedName>
    <definedName name="OO_Book_Settings_TBZoomIn" hidden="1">"True"</definedName>
    <definedName name="OO_Book_Settings_TBZoomOut" hidden="1">"True"</definedName>
    <definedName name="OO_Book_Settings_Toolbar" hidden="1">"True"</definedName>
    <definedName name="OO_Book_Settings_UpdateButton" hidden="1">""</definedName>
    <definedName name="OO_Book_Settings_UseNamedRanges" hidden="1">"True"</definedName>
    <definedName name="OO_Book_Settings_UseWorkbookSettings" hidden="1">"False"</definedName>
    <definedName name="OO_Book_Settings_WorksheetTabs" hidden="1">"True"</definedName>
    <definedName name="_xlnm.Print_Area" localSheetId="0">'Tale of the tape'!$B$7:$P$111</definedName>
    <definedName name="PUB_FileID" hidden="1">"N10003653.xls"</definedName>
    <definedName name="PUB_UserID" hidden="1">"QUARKS"</definedName>
    <definedName name="qwsd" localSheetId="1" hidden="1">{"'2ND_QUAR'!$A$1:$P$106"}</definedName>
    <definedName name="qwsd" hidden="1">{"'2ND_QUAR'!$A$1:$P$106"}</definedName>
    <definedName name="qwsd_1" localSheetId="1" hidden="1">{"'2ND_QUAR'!$A$1:$P$106"}</definedName>
    <definedName name="qwsd_1" hidden="1">{"'2ND_QUAR'!$A$1:$P$106"}</definedName>
    <definedName name="qwsd_1_1" localSheetId="1" hidden="1">{"'2ND_QUAR'!$A$1:$P$106"}</definedName>
    <definedName name="qwsd_1_1" hidden="1">{"'2ND_QUAR'!$A$1:$P$106"}</definedName>
    <definedName name="qwsd_1_2" localSheetId="1" hidden="1">{"'2ND_QUAR'!$A$1:$P$106"}</definedName>
    <definedName name="qwsd_1_2" hidden="1">{"'2ND_QUAR'!$A$1:$P$106"}</definedName>
    <definedName name="qwsd_1_3" localSheetId="1" hidden="1">{"'2ND_QUAR'!$A$1:$P$106"}</definedName>
    <definedName name="qwsd_1_3" hidden="1">{"'2ND_QUAR'!$A$1:$P$106"}</definedName>
    <definedName name="qwsd_1_4" localSheetId="1" hidden="1">{"'2ND_QUAR'!$A$1:$P$106"}</definedName>
    <definedName name="qwsd_1_4" hidden="1">{"'2ND_QUAR'!$A$1:$P$106"}</definedName>
    <definedName name="qwsd_1_5" localSheetId="1" hidden="1">{"'2ND_QUAR'!$A$1:$P$106"}</definedName>
    <definedName name="qwsd_1_5" hidden="1">{"'2ND_QUAR'!$A$1:$P$106"}</definedName>
    <definedName name="qwsd_2" localSheetId="1" hidden="1">{"'2ND_QUAR'!$A$1:$P$106"}</definedName>
    <definedName name="qwsd_2" hidden="1">{"'2ND_QUAR'!$A$1:$P$106"}</definedName>
    <definedName name="qwsd_2_1" localSheetId="1" hidden="1">{"'2ND_QUAR'!$A$1:$P$106"}</definedName>
    <definedName name="qwsd_2_1" hidden="1">{"'2ND_QUAR'!$A$1:$P$106"}</definedName>
    <definedName name="qwsd_2_2" localSheetId="1" hidden="1">{"'2ND_QUAR'!$A$1:$P$106"}</definedName>
    <definedName name="qwsd_2_2" hidden="1">{"'2ND_QUAR'!$A$1:$P$106"}</definedName>
    <definedName name="qwsd_2_3" localSheetId="1" hidden="1">{"'2ND_QUAR'!$A$1:$P$106"}</definedName>
    <definedName name="qwsd_2_3" hidden="1">{"'2ND_QUAR'!$A$1:$P$106"}</definedName>
    <definedName name="qwsd_2_4" localSheetId="1" hidden="1">{"'2ND_QUAR'!$A$1:$P$106"}</definedName>
    <definedName name="qwsd_2_4" hidden="1">{"'2ND_QUAR'!$A$1:$P$106"}</definedName>
    <definedName name="qwsd_2_5" localSheetId="1" hidden="1">{"'2ND_QUAR'!$A$1:$P$106"}</definedName>
    <definedName name="qwsd_2_5" hidden="1">{"'2ND_QUAR'!$A$1:$P$106"}</definedName>
    <definedName name="qwsd_3" localSheetId="1" hidden="1">{"'2ND_QUAR'!$A$1:$P$106"}</definedName>
    <definedName name="qwsd_3" hidden="1">{"'2ND_QUAR'!$A$1:$P$106"}</definedName>
    <definedName name="qwsd_3_1" localSheetId="1" hidden="1">{"'2ND_QUAR'!$A$1:$P$106"}</definedName>
    <definedName name="qwsd_3_1" hidden="1">{"'2ND_QUAR'!$A$1:$P$106"}</definedName>
    <definedName name="qwsd_3_2" localSheetId="1" hidden="1">{"'2ND_QUAR'!$A$1:$P$106"}</definedName>
    <definedName name="qwsd_3_2" hidden="1">{"'2ND_QUAR'!$A$1:$P$106"}</definedName>
    <definedName name="qwsd_3_3" localSheetId="1" hidden="1">{"'2ND_QUAR'!$A$1:$P$106"}</definedName>
    <definedName name="qwsd_3_3" hidden="1">{"'2ND_QUAR'!$A$1:$P$106"}</definedName>
    <definedName name="qwsd_3_4" localSheetId="1" hidden="1">{"'2ND_QUAR'!$A$1:$P$106"}</definedName>
    <definedName name="qwsd_3_4" hidden="1">{"'2ND_QUAR'!$A$1:$P$106"}</definedName>
    <definedName name="qwsd_3_5" localSheetId="1" hidden="1">{"'2ND_QUAR'!$A$1:$P$106"}</definedName>
    <definedName name="qwsd_3_5" hidden="1">{"'2ND_QUAR'!$A$1:$P$106"}</definedName>
    <definedName name="qwsd_4" localSheetId="1" hidden="1">{"'2ND_QUAR'!$A$1:$P$106"}</definedName>
    <definedName name="qwsd_4" hidden="1">{"'2ND_QUAR'!$A$1:$P$106"}</definedName>
    <definedName name="qwsd_4_1" localSheetId="1" hidden="1">{"'2ND_QUAR'!$A$1:$P$106"}</definedName>
    <definedName name="qwsd_4_1" hidden="1">{"'2ND_QUAR'!$A$1:$P$106"}</definedName>
    <definedName name="qwsd_4_2" localSheetId="1" hidden="1">{"'2ND_QUAR'!$A$1:$P$106"}</definedName>
    <definedName name="qwsd_4_2" hidden="1">{"'2ND_QUAR'!$A$1:$P$106"}</definedName>
    <definedName name="qwsd_4_3" localSheetId="1" hidden="1">{"'2ND_QUAR'!$A$1:$P$106"}</definedName>
    <definedName name="qwsd_4_3" hidden="1">{"'2ND_QUAR'!$A$1:$P$106"}</definedName>
    <definedName name="qwsd_4_4" localSheetId="1" hidden="1">{"'2ND_QUAR'!$A$1:$P$106"}</definedName>
    <definedName name="qwsd_4_4" hidden="1">{"'2ND_QUAR'!$A$1:$P$106"}</definedName>
    <definedName name="qwsd_4_5" localSheetId="1" hidden="1">{"'2ND_QUAR'!$A$1:$P$106"}</definedName>
    <definedName name="qwsd_4_5" hidden="1">{"'2ND_QUAR'!$A$1:$P$106"}</definedName>
    <definedName name="qwsd_5" localSheetId="1" hidden="1">{"'2ND_QUAR'!$A$1:$P$106"}</definedName>
    <definedName name="qwsd_5" hidden="1">{"'2ND_QUAR'!$A$1:$P$106"}</definedName>
    <definedName name="qwsd_5_1" localSheetId="1" hidden="1">{"'2ND_QUAR'!$A$1:$P$106"}</definedName>
    <definedName name="qwsd_5_1" hidden="1">{"'2ND_QUAR'!$A$1:$P$106"}</definedName>
    <definedName name="qwsd_5_2" localSheetId="1" hidden="1">{"'2ND_QUAR'!$A$1:$P$106"}</definedName>
    <definedName name="qwsd_5_2" hidden="1">{"'2ND_QUAR'!$A$1:$P$106"}</definedName>
    <definedName name="qwsd_5_3" localSheetId="1" hidden="1">{"'2ND_QUAR'!$A$1:$P$106"}</definedName>
    <definedName name="qwsd_5_3" hidden="1">{"'2ND_QUAR'!$A$1:$P$106"}</definedName>
    <definedName name="qwsd_5_4" localSheetId="1" hidden="1">{"'2ND_QUAR'!$A$1:$P$106"}</definedName>
    <definedName name="qwsd_5_4" hidden="1">{"'2ND_QUAR'!$A$1:$P$106"}</definedName>
    <definedName name="qwsd_5_5" localSheetId="1" hidden="1">{"'2ND_QUAR'!$A$1:$P$106"}</definedName>
    <definedName name="qwsd_5_5" hidden="1">{"'2ND_QUAR'!$A$1:$P$106"}</definedName>
    <definedName name="sencount" hidden="1">1</definedName>
    <definedName name="TextRefCopyRangeCount" hidden="1">15</definedName>
    <definedName name="XRefColumnsCount" hidden="1">7</definedName>
    <definedName name="XRefCopyRangeCount" hidden="1">23</definedName>
    <definedName name="XRefPasteRangeCount" hidden="1">11</definedName>
  </definedNames>
  <calcPr calcId="152511" calcMode="manual" iterate="1"/>
</workbook>
</file>

<file path=xl/calcChain.xml><?xml version="1.0" encoding="utf-8"?>
<calcChain xmlns="http://schemas.openxmlformats.org/spreadsheetml/2006/main">
  <c r="S98" i="1" l="1"/>
  <c r="K31" i="1" l="1"/>
  <c r="J31" i="1"/>
  <c r="I31" i="1"/>
  <c r="H31" i="1"/>
  <c r="V30" i="1"/>
  <c r="AM47" i="1"/>
  <c r="AL47" i="1"/>
  <c r="AK47" i="1"/>
  <c r="AJ47" i="1"/>
  <c r="AI47" i="1"/>
  <c r="R12" i="1"/>
  <c r="R11" i="1"/>
  <c r="AM29" i="1"/>
  <c r="AL29" i="1"/>
  <c r="AK29" i="1"/>
  <c r="AJ29" i="1"/>
  <c r="AI29" i="1"/>
  <c r="L123" i="1"/>
  <c r="M123" i="1" s="1"/>
  <c r="N123" i="1" s="1"/>
  <c r="O123" i="1" s="1"/>
  <c r="P123" i="1" s="1"/>
  <c r="K126" i="1"/>
  <c r="L126" i="1" s="1"/>
  <c r="M126" i="1" s="1"/>
  <c r="N126" i="1" s="1"/>
  <c r="O126" i="1" s="1"/>
  <c r="P126" i="1" s="1"/>
  <c r="K123" i="1"/>
  <c r="K121" i="1"/>
  <c r="J133" i="1"/>
  <c r="J132" i="1"/>
  <c r="J128" i="1"/>
  <c r="S82" i="1"/>
  <c r="AA101" i="1" s="1"/>
  <c r="P47" i="1"/>
  <c r="O47" i="1"/>
  <c r="N47" i="1"/>
  <c r="M47" i="1"/>
  <c r="L47" i="1"/>
  <c r="AG47" i="1"/>
  <c r="K39" i="1"/>
  <c r="H36" i="1"/>
  <c r="I36" i="1"/>
  <c r="J36" i="1"/>
  <c r="K33" i="1"/>
  <c r="J33" i="1"/>
  <c r="I33" i="1"/>
  <c r="H33" i="1"/>
  <c r="K28" i="1"/>
  <c r="J28" i="1"/>
  <c r="J29" i="1" s="1"/>
  <c r="I28" i="1"/>
  <c r="I29" i="1" s="1"/>
  <c r="H28" i="1"/>
  <c r="H29" i="1" s="1"/>
  <c r="I26" i="1"/>
  <c r="J26" i="1"/>
  <c r="K26" i="1"/>
  <c r="W24" i="1"/>
  <c r="X24" i="1" s="1"/>
  <c r="Y24" i="1" s="1"/>
  <c r="Z24" i="1" s="1"/>
  <c r="AA24" i="1" s="1"/>
  <c r="K24" i="1"/>
  <c r="J24" i="1"/>
  <c r="I24" i="1"/>
  <c r="H24" i="1"/>
  <c r="AF19" i="1"/>
  <c r="AF20" i="1" s="1"/>
  <c r="AE19" i="1"/>
  <c r="AE20" i="1" s="1"/>
  <c r="AD19" i="1"/>
  <c r="AD20" i="1" s="1"/>
  <c r="AC19" i="1"/>
  <c r="AC20" i="1" s="1"/>
  <c r="W19" i="1"/>
  <c r="V21" i="1"/>
  <c r="V19" i="1"/>
  <c r="AI19" i="1" s="1"/>
  <c r="K20" i="1"/>
  <c r="H20" i="1"/>
  <c r="I18" i="1"/>
  <c r="J18" i="1" s="1"/>
  <c r="V29" i="1" l="1"/>
  <c r="W29" i="1" s="1"/>
  <c r="X29" i="1" s="1"/>
  <c r="Y29" i="1" s="1"/>
  <c r="Z29" i="1" s="1"/>
  <c r="AA29" i="1" s="1"/>
  <c r="V33" i="1"/>
  <c r="J134" i="1"/>
  <c r="V28" i="1"/>
  <c r="W28" i="1" s="1"/>
  <c r="X28" i="1" s="1"/>
  <c r="Y28" i="1" s="1"/>
  <c r="Z28" i="1" s="1"/>
  <c r="AA28" i="1" s="1"/>
  <c r="K29" i="1"/>
  <c r="K125" i="1" s="1"/>
  <c r="W23" i="1"/>
  <c r="X23" i="1" s="1"/>
  <c r="Y23" i="1" s="1"/>
  <c r="Z23" i="1" s="1"/>
  <c r="AA23" i="1" s="1"/>
  <c r="L19" i="1"/>
  <c r="L23" i="1" s="1"/>
  <c r="V20" i="1"/>
  <c r="AG19" i="1"/>
  <c r="AG20" i="1" s="1"/>
  <c r="AJ19" i="1"/>
  <c r="AI20" i="1"/>
  <c r="L20" i="1" s="1"/>
  <c r="W20" i="1"/>
  <c r="V71" i="2"/>
  <c r="V70" i="2"/>
  <c r="U68" i="2"/>
  <c r="V68" i="2" s="1"/>
  <c r="V66" i="2"/>
  <c r="V65" i="2"/>
  <c r="U62" i="2"/>
  <c r="P62" i="2"/>
  <c r="Q62" i="2" s="1"/>
  <c r="U59" i="2"/>
  <c r="V54" i="2"/>
  <c r="N50" i="2"/>
  <c r="T43" i="2"/>
  <c r="P36" i="2"/>
  <c r="E36" i="2"/>
  <c r="D36" i="2"/>
  <c r="P29" i="2"/>
  <c r="Q29" i="2" s="1"/>
  <c r="D29" i="2"/>
  <c r="S25" i="2"/>
  <c r="T25" i="2" s="1"/>
  <c r="U25" i="2" s="1"/>
  <c r="V25" i="2" s="1"/>
  <c r="P20" i="2"/>
  <c r="E20" i="2"/>
  <c r="D20" i="2"/>
  <c r="C19" i="2"/>
  <c r="Q17" i="2"/>
  <c r="P17" i="2"/>
  <c r="D17" i="2"/>
  <c r="D19" i="2" s="1"/>
  <c r="O16" i="2"/>
  <c r="D16" i="2"/>
  <c r="O15" i="2"/>
  <c r="O24" i="2" s="1"/>
  <c r="C15" i="2"/>
  <c r="C24" i="2" s="1"/>
  <c r="P13" i="2"/>
  <c r="P15" i="2" s="1"/>
  <c r="P24" i="2" s="1"/>
  <c r="D13" i="2"/>
  <c r="O12" i="2"/>
  <c r="P11" i="2"/>
  <c r="O11" i="2"/>
  <c r="Q10" i="2"/>
  <c r="P10" i="2"/>
  <c r="C10" i="2"/>
  <c r="C12" i="2" s="1"/>
  <c r="I8" i="2"/>
  <c r="N7" i="2"/>
  <c r="M7" i="2"/>
  <c r="L7" i="2"/>
  <c r="K7" i="2"/>
  <c r="J7" i="2"/>
  <c r="J8" i="2" s="1"/>
  <c r="I7" i="2"/>
  <c r="H7" i="2"/>
  <c r="G7" i="2"/>
  <c r="F7" i="2"/>
  <c r="E7" i="2"/>
  <c r="E8" i="2" s="1"/>
  <c r="D7" i="2"/>
  <c r="D8" i="2" s="1"/>
  <c r="C7" i="2"/>
  <c r="P5" i="2"/>
  <c r="K122" i="1" l="1"/>
  <c r="K128" i="1" s="1"/>
  <c r="M19" i="1"/>
  <c r="L24" i="1"/>
  <c r="L25" i="1" s="1"/>
  <c r="L121" i="1" s="1"/>
  <c r="L21" i="1"/>
  <c r="L28" i="1" s="1"/>
  <c r="AK19" i="1"/>
  <c r="AK20" i="1" s="1"/>
  <c r="AJ20" i="1"/>
  <c r="M20" i="1" s="1"/>
  <c r="C21" i="2"/>
  <c r="Q36" i="2"/>
  <c r="R36" i="2" s="1"/>
  <c r="O50" i="2"/>
  <c r="O51" i="2" s="1"/>
  <c r="O6" i="2" s="1"/>
  <c r="O7" i="2" s="1"/>
  <c r="O8" i="2" s="1"/>
  <c r="U11" i="2"/>
  <c r="Q13" i="2"/>
  <c r="C31" i="2"/>
  <c r="C34" i="2" s="1"/>
  <c r="C37" i="2" s="1"/>
  <c r="C26" i="2"/>
  <c r="C27" i="2" s="1"/>
  <c r="G8" i="2"/>
  <c r="L8" i="2"/>
  <c r="Q5" i="2"/>
  <c r="C8" i="2"/>
  <c r="H8" i="2"/>
  <c r="M8" i="2"/>
  <c r="D10" i="2"/>
  <c r="P12" i="2"/>
  <c r="S10" i="2"/>
  <c r="R13" i="2"/>
  <c r="S13" i="2" s="1"/>
  <c r="S15" i="2" s="1"/>
  <c r="S24" i="2" s="1"/>
  <c r="Q15" i="2"/>
  <c r="Q24" i="2" s="1"/>
  <c r="R17" i="2"/>
  <c r="S17" i="2" s="1"/>
  <c r="F36" i="2"/>
  <c r="R62" i="2"/>
  <c r="Q11" i="2"/>
  <c r="Q12" i="2" s="1"/>
  <c r="K8" i="2"/>
  <c r="R10" i="2"/>
  <c r="D15" i="2"/>
  <c r="D24" i="2" s="1"/>
  <c r="E13" i="2"/>
  <c r="F13" i="2" s="1"/>
  <c r="F20" i="2"/>
  <c r="C22" i="2"/>
  <c r="E29" i="2"/>
  <c r="F8" i="2"/>
  <c r="N8" i="2"/>
  <c r="O19" i="2"/>
  <c r="O21" i="2" s="1"/>
  <c r="P16" i="2"/>
  <c r="E17" i="2"/>
  <c r="R29" i="2"/>
  <c r="E16" i="2"/>
  <c r="Q20" i="2"/>
  <c r="AA99" i="1" l="1"/>
  <c r="M21" i="1"/>
  <c r="M28" i="1" s="1"/>
  <c r="L29" i="1"/>
  <c r="L30" i="1" s="1"/>
  <c r="L31" i="1" s="1"/>
  <c r="AC21" i="1"/>
  <c r="N20" i="1"/>
  <c r="M24" i="1"/>
  <c r="N19" i="1"/>
  <c r="M23" i="1"/>
  <c r="AI25" i="1"/>
  <c r="AC25" i="1"/>
  <c r="W25" i="1"/>
  <c r="AJ21" i="1"/>
  <c r="W21" i="1"/>
  <c r="L33" i="1" s="1"/>
  <c r="L46" i="1" s="1"/>
  <c r="L85" i="1" s="1"/>
  <c r="AI21" i="1"/>
  <c r="F15" i="2"/>
  <c r="F24" i="2" s="1"/>
  <c r="G13" i="2"/>
  <c r="G15" i="2" s="1"/>
  <c r="G24" i="2" s="1"/>
  <c r="H36" i="2"/>
  <c r="G36" i="2"/>
  <c r="I36" i="2" s="1"/>
  <c r="S36" i="2"/>
  <c r="T36" i="2" s="1"/>
  <c r="U36" i="2" s="1"/>
  <c r="V36" i="2" s="1"/>
  <c r="P50" i="2"/>
  <c r="O31" i="2"/>
  <c r="O34" i="2" s="1"/>
  <c r="O37" i="2" s="1"/>
  <c r="O22" i="2"/>
  <c r="O26" i="2"/>
  <c r="E19" i="2"/>
  <c r="F16" i="2"/>
  <c r="S29" i="2"/>
  <c r="T29" i="2" s="1"/>
  <c r="U29" i="2" s="1"/>
  <c r="V29" i="2" s="1"/>
  <c r="Q16" i="2"/>
  <c r="Q19" i="2" s="1"/>
  <c r="R15" i="2"/>
  <c r="R24" i="2" s="1"/>
  <c r="T17" i="2"/>
  <c r="U17" i="2" s="1"/>
  <c r="R20" i="2"/>
  <c r="S20" i="2"/>
  <c r="T13" i="2"/>
  <c r="T15" i="2" s="1"/>
  <c r="T24" i="2" s="1"/>
  <c r="E15" i="2"/>
  <c r="E24" i="2" s="1"/>
  <c r="D12" i="2"/>
  <c r="D21" i="2" s="1"/>
  <c r="E10" i="2"/>
  <c r="U13" i="2"/>
  <c r="U15" i="2" s="1"/>
  <c r="U24" i="2" s="1"/>
  <c r="F10" i="2"/>
  <c r="F12" i="2" s="1"/>
  <c r="P19" i="2"/>
  <c r="R16" i="2"/>
  <c r="R19" i="2" s="1"/>
  <c r="H13" i="2"/>
  <c r="G20" i="2"/>
  <c r="F17" i="2"/>
  <c r="F29" i="2"/>
  <c r="S62" i="2"/>
  <c r="R11" i="2"/>
  <c r="R12" i="2" s="1"/>
  <c r="R5" i="2"/>
  <c r="T10" i="2"/>
  <c r="U10" i="2" s="1"/>
  <c r="U12" i="2" s="1"/>
  <c r="L3" i="1"/>
  <c r="K3" i="1" s="1"/>
  <c r="AI30" i="1" l="1"/>
  <c r="AC30" i="1"/>
  <c r="W30" i="1"/>
  <c r="X21" i="1"/>
  <c r="M33" i="1" s="1"/>
  <c r="M46" i="1" s="1"/>
  <c r="L125" i="1"/>
  <c r="L122" i="1"/>
  <c r="AD21" i="1"/>
  <c r="L35" i="1"/>
  <c r="L36" i="1" s="1"/>
  <c r="O20" i="1"/>
  <c r="N24" i="1"/>
  <c r="M25" i="1"/>
  <c r="M121" i="1" s="1"/>
  <c r="O19" i="1"/>
  <c r="N23" i="1"/>
  <c r="N21" i="1"/>
  <c r="N28" i="1" s="1"/>
  <c r="J36" i="2"/>
  <c r="K36" i="2" s="1"/>
  <c r="Q50" i="2"/>
  <c r="P51" i="2"/>
  <c r="P6" i="2" s="1"/>
  <c r="R50" i="2"/>
  <c r="R51" i="2" s="1"/>
  <c r="V17" i="2"/>
  <c r="V13" i="2"/>
  <c r="V15" i="2" s="1"/>
  <c r="V24" i="2" s="1"/>
  <c r="F19" i="2"/>
  <c r="F21" i="2" s="1"/>
  <c r="L36" i="2"/>
  <c r="T62" i="2"/>
  <c r="S11" i="2"/>
  <c r="S12" i="2" s="1"/>
  <c r="H20" i="2"/>
  <c r="I20" i="2"/>
  <c r="J20" i="2" s="1"/>
  <c r="H15" i="2"/>
  <c r="H24" i="2" s="1"/>
  <c r="I13" i="2"/>
  <c r="D26" i="2"/>
  <c r="D27" i="2" s="1"/>
  <c r="D22" i="2"/>
  <c r="D31" i="2"/>
  <c r="D34" i="2" s="1"/>
  <c r="D37" i="2" s="1"/>
  <c r="V10" i="2"/>
  <c r="E12" i="2"/>
  <c r="E21" i="2" s="1"/>
  <c r="G10" i="2"/>
  <c r="G12" i="2" s="1"/>
  <c r="T20" i="2"/>
  <c r="V20" i="2" s="1"/>
  <c r="M36" i="2"/>
  <c r="H17" i="2"/>
  <c r="O27" i="2"/>
  <c r="S5" i="2"/>
  <c r="S16" i="2"/>
  <c r="G29" i="2"/>
  <c r="J13" i="2"/>
  <c r="J15" i="2" s="1"/>
  <c r="J24" i="2" s="1"/>
  <c r="G16" i="2"/>
  <c r="G19" i="2" s="1"/>
  <c r="U20" i="2"/>
  <c r="G17" i="2"/>
  <c r="L39" i="1"/>
  <c r="M39" i="1" s="1"/>
  <c r="N39" i="1" s="1"/>
  <c r="O39" i="1" s="1"/>
  <c r="P39" i="1" s="1"/>
  <c r="M29" i="1" l="1"/>
  <c r="N25" i="1"/>
  <c r="O23" i="1"/>
  <c r="P19" i="1"/>
  <c r="O21" i="1"/>
  <c r="O28" i="1" s="1"/>
  <c r="AK21" i="1"/>
  <c r="AE21" i="1"/>
  <c r="Y21" i="1"/>
  <c r="N33" i="1" s="1"/>
  <c r="N46" i="1" s="1"/>
  <c r="X25" i="1"/>
  <c r="AJ25" i="1"/>
  <c r="AD25" i="1"/>
  <c r="P20" i="1"/>
  <c r="P24" i="1" s="1"/>
  <c r="O24" i="1"/>
  <c r="F31" i="2"/>
  <c r="F34" i="2" s="1"/>
  <c r="F37" i="2" s="1"/>
  <c r="F22" i="2"/>
  <c r="F26" i="2"/>
  <c r="F27" i="2" s="1"/>
  <c r="H10" i="2"/>
  <c r="H12" i="2" s="1"/>
  <c r="P7" i="2"/>
  <c r="N36" i="2"/>
  <c r="Q51" i="2"/>
  <c r="Q6" i="2" s="1"/>
  <c r="S50" i="2"/>
  <c r="S51" i="2" s="1"/>
  <c r="I17" i="2"/>
  <c r="J17" i="2" s="1"/>
  <c r="V62" i="2"/>
  <c r="V11" i="2" s="1"/>
  <c r="T11" i="2"/>
  <c r="T12" i="2" s="1"/>
  <c r="K20" i="2"/>
  <c r="S19" i="2"/>
  <c r="T16" i="2"/>
  <c r="T19" i="2" s="1"/>
  <c r="T5" i="2"/>
  <c r="G21" i="2"/>
  <c r="H16" i="2"/>
  <c r="H29" i="2"/>
  <c r="U16" i="2"/>
  <c r="U19" i="2" s="1"/>
  <c r="V12" i="2"/>
  <c r="U5" i="2"/>
  <c r="I15" i="2"/>
  <c r="I24" i="2" s="1"/>
  <c r="K13" i="2"/>
  <c r="K15" i="2" s="1"/>
  <c r="K24" i="2" s="1"/>
  <c r="E26" i="2"/>
  <c r="E27" i="2" s="1"/>
  <c r="E22" i="2"/>
  <c r="E31" i="2"/>
  <c r="E34" i="2" s="1"/>
  <c r="E37" i="2" s="1"/>
  <c r="AK25" i="1" l="1"/>
  <c r="N121" i="1"/>
  <c r="M30" i="1"/>
  <c r="M31" i="1" s="1"/>
  <c r="M125" i="1"/>
  <c r="M122" i="1"/>
  <c r="Y25" i="1"/>
  <c r="N29" i="1"/>
  <c r="AE25" i="1"/>
  <c r="P21" i="1"/>
  <c r="P28" i="1" s="1"/>
  <c r="P23" i="1"/>
  <c r="P25" i="1" s="1"/>
  <c r="P121" i="1" s="1"/>
  <c r="Z21" i="1"/>
  <c r="O33" i="1" s="1"/>
  <c r="O46" i="1" s="1"/>
  <c r="O85" i="1" s="1"/>
  <c r="AL21" i="1"/>
  <c r="AF21" i="1"/>
  <c r="O25" i="1"/>
  <c r="O121" i="1" s="1"/>
  <c r="R6" i="2"/>
  <c r="R7" i="2" s="1"/>
  <c r="S6" i="2"/>
  <c r="Q7" i="2"/>
  <c r="I10" i="2"/>
  <c r="I12" i="2" s="1"/>
  <c r="T50" i="2"/>
  <c r="T51" i="2" s="1"/>
  <c r="J10" i="2"/>
  <c r="J12" i="2" s="1"/>
  <c r="P8" i="2"/>
  <c r="P21" i="2"/>
  <c r="K17" i="2"/>
  <c r="L17" i="2" s="1"/>
  <c r="H19" i="2"/>
  <c r="H21" i="2" s="1"/>
  <c r="V16" i="2"/>
  <c r="V19" i="2" s="1"/>
  <c r="I16" i="2"/>
  <c r="I19" i="2" s="1"/>
  <c r="I21" i="2" s="1"/>
  <c r="L20" i="2"/>
  <c r="I29" i="2"/>
  <c r="J29" i="2" s="1"/>
  <c r="V5" i="2"/>
  <c r="K10" i="2"/>
  <c r="K12" i="2" s="1"/>
  <c r="M13" i="2"/>
  <c r="M15" i="2" s="1"/>
  <c r="M24" i="2" s="1"/>
  <c r="N24" i="2" s="1"/>
  <c r="L13" i="2"/>
  <c r="L15" i="2" s="1"/>
  <c r="L24" i="2" s="1"/>
  <c r="G31" i="2"/>
  <c r="G34" i="2" s="1"/>
  <c r="G37" i="2" s="1"/>
  <c r="G22" i="2"/>
  <c r="G26" i="2"/>
  <c r="G27" i="2" s="1"/>
  <c r="M20" i="2"/>
  <c r="H13" i="1"/>
  <c r="L82" i="1" s="1"/>
  <c r="AA100" i="1" s="1"/>
  <c r="M4" i="1"/>
  <c r="P11" i="1" s="1"/>
  <c r="AA98" i="1" s="1"/>
  <c r="S23" i="1"/>
  <c r="H12" i="1" s="1"/>
  <c r="S20" i="1"/>
  <c r="N3" i="1"/>
  <c r="O3" i="1" s="1"/>
  <c r="P3" i="1" s="1"/>
  <c r="S87" i="1"/>
  <c r="T82" i="1"/>
  <c r="T86" i="1" s="1"/>
  <c r="U82" i="1"/>
  <c r="U87" i="1" s="1"/>
  <c r="V82" i="1"/>
  <c r="V87" i="1" s="1"/>
  <c r="W82" i="1"/>
  <c r="W87" i="1" s="1"/>
  <c r="X82" i="1"/>
  <c r="X87" i="1" s="1"/>
  <c r="S86" i="1"/>
  <c r="S85" i="1"/>
  <c r="S84" i="1"/>
  <c r="S83" i="1"/>
  <c r="T18" i="1"/>
  <c r="N5" i="1"/>
  <c r="O5" i="1" s="1"/>
  <c r="P5" i="1" s="1"/>
  <c r="L5" i="1"/>
  <c r="K5" i="1" s="1"/>
  <c r="L2" i="1"/>
  <c r="K2" i="1" s="1"/>
  <c r="K4" i="1" s="1"/>
  <c r="S11" i="1"/>
  <c r="T11" i="1" s="1"/>
  <c r="T12" i="1"/>
  <c r="R13" i="1"/>
  <c r="M98" i="1"/>
  <c r="L113" i="1"/>
  <c r="M113" i="1" s="1"/>
  <c r="N113" i="1" s="1"/>
  <c r="O113" i="1" s="1"/>
  <c r="P113" i="1" s="1"/>
  <c r="P86" i="1"/>
  <c r="O86" i="1"/>
  <c r="N86" i="1"/>
  <c r="M86" i="1"/>
  <c r="L86" i="1"/>
  <c r="N85" i="1"/>
  <c r="M85" i="1"/>
  <c r="K36" i="1"/>
  <c r="N26" i="1"/>
  <c r="N2" i="1"/>
  <c r="M35" i="1" l="1"/>
  <c r="M36" i="1" s="1"/>
  <c r="AD30" i="1"/>
  <c r="X30" i="1"/>
  <c r="AJ30" i="1"/>
  <c r="AA102" i="1"/>
  <c r="S101" i="1" s="1"/>
  <c r="Y101" i="1" s="1"/>
  <c r="S103" i="1"/>
  <c r="Y103" i="1" s="1"/>
  <c r="N30" i="1"/>
  <c r="N31" i="1" s="1"/>
  <c r="N122" i="1"/>
  <c r="N125" i="1"/>
  <c r="O29" i="1"/>
  <c r="P29" i="1"/>
  <c r="P30" i="1" s="1"/>
  <c r="P31" i="1" s="1"/>
  <c r="AL25" i="1"/>
  <c r="AF25" i="1"/>
  <c r="Z25" i="1"/>
  <c r="AG25" i="1"/>
  <c r="AA25" i="1"/>
  <c r="AM25" i="1"/>
  <c r="AM21" i="1"/>
  <c r="AG21" i="1"/>
  <c r="AA21" i="1"/>
  <c r="P33" i="1" s="1"/>
  <c r="P46" i="1" s="1"/>
  <c r="P85" i="1" s="1"/>
  <c r="K29" i="2"/>
  <c r="Q21" i="2"/>
  <c r="Q8" i="2"/>
  <c r="M17" i="2"/>
  <c r="U6" i="2"/>
  <c r="S7" i="2"/>
  <c r="K38" i="1"/>
  <c r="K41" i="1" s="1"/>
  <c r="S22" i="1"/>
  <c r="H11" i="1" s="1"/>
  <c r="X5" i="2"/>
  <c r="T6" i="2"/>
  <c r="T7" i="2" s="1"/>
  <c r="J16" i="2"/>
  <c r="J19" i="2" s="1"/>
  <c r="J21" i="2" s="1"/>
  <c r="J22" i="2" s="1"/>
  <c r="N17" i="2"/>
  <c r="N20" i="2"/>
  <c r="P31" i="2"/>
  <c r="P34" i="2" s="1"/>
  <c r="P37" i="2" s="1"/>
  <c r="P26" i="2"/>
  <c r="P27" i="2" s="1"/>
  <c r="P22" i="2"/>
  <c r="R21" i="2"/>
  <c r="R8" i="2"/>
  <c r="J31" i="2"/>
  <c r="J34" i="2" s="1"/>
  <c r="J37" i="2" s="1"/>
  <c r="J26" i="2"/>
  <c r="J27" i="2" s="1"/>
  <c r="H26" i="2"/>
  <c r="H27" i="2" s="1"/>
  <c r="H22" i="2"/>
  <c r="H31" i="2"/>
  <c r="H34" i="2" s="1"/>
  <c r="H37" i="2" s="1"/>
  <c r="L10" i="2"/>
  <c r="L12" i="2" s="1"/>
  <c r="K16" i="2"/>
  <c r="L16" i="2" s="1"/>
  <c r="N13" i="2"/>
  <c r="N15" i="2" s="1"/>
  <c r="I26" i="2"/>
  <c r="I27" i="2" s="1"/>
  <c r="I22" i="2"/>
  <c r="I31" i="2"/>
  <c r="I34" i="2" s="1"/>
  <c r="I37" i="2" s="1"/>
  <c r="T21" i="2"/>
  <c r="T8" i="2"/>
  <c r="N98" i="1"/>
  <c r="O98" i="1" s="1"/>
  <c r="P98" i="1" s="1"/>
  <c r="L4" i="1"/>
  <c r="U84" i="1"/>
  <c r="T13" i="1"/>
  <c r="S13" i="1" s="1"/>
  <c r="V86" i="1"/>
  <c r="V85" i="1"/>
  <c r="N4" i="1"/>
  <c r="U85" i="1"/>
  <c r="O2" i="1"/>
  <c r="T84" i="1"/>
  <c r="T85" i="1"/>
  <c r="T87" i="1"/>
  <c r="Y87" i="1" s="1"/>
  <c r="T83" i="1"/>
  <c r="Y83" i="1" s="1"/>
  <c r="L128" i="1"/>
  <c r="L129" i="1" s="1"/>
  <c r="P15" i="1"/>
  <c r="H15" i="1" s="1"/>
  <c r="U86" i="1"/>
  <c r="L69" i="1"/>
  <c r="W86" i="1"/>
  <c r="AM30" i="1" l="1"/>
  <c r="AG30" i="1"/>
  <c r="AA30" i="1"/>
  <c r="N35" i="1"/>
  <c r="N36" i="1" s="1"/>
  <c r="Y30" i="1"/>
  <c r="AE30" i="1"/>
  <c r="AK30" i="1"/>
  <c r="S99" i="1"/>
  <c r="Y99" i="1" s="1"/>
  <c r="S102" i="1"/>
  <c r="Y102" i="1" s="1"/>
  <c r="S100" i="1"/>
  <c r="Y100" i="1" s="1"/>
  <c r="O30" i="1"/>
  <c r="O31" i="1" s="1"/>
  <c r="O122" i="1"/>
  <c r="O125" i="1"/>
  <c r="P122" i="1"/>
  <c r="P125" i="1"/>
  <c r="L50" i="1"/>
  <c r="P35" i="1"/>
  <c r="P36" i="1" s="1"/>
  <c r="L38" i="1"/>
  <c r="Y84" i="1"/>
  <c r="L62" i="1"/>
  <c r="L63" i="1" s="1"/>
  <c r="M63" i="1" s="1"/>
  <c r="M56" i="1" s="1"/>
  <c r="R31" i="2"/>
  <c r="R34" i="2" s="1"/>
  <c r="R37" i="2" s="1"/>
  <c r="R26" i="2"/>
  <c r="R27" i="2" s="1"/>
  <c r="R22" i="2"/>
  <c r="V6" i="2"/>
  <c r="V7" i="2" s="1"/>
  <c r="U7" i="2"/>
  <c r="L29" i="2"/>
  <c r="S8" i="2"/>
  <c r="S21" i="2"/>
  <c r="Q31" i="2"/>
  <c r="Q34" i="2" s="1"/>
  <c r="Q37" i="2" s="1"/>
  <c r="Q26" i="2"/>
  <c r="Q27" i="2" s="1"/>
  <c r="Q22" i="2"/>
  <c r="L19" i="2"/>
  <c r="L21" i="2" s="1"/>
  <c r="M16" i="2"/>
  <c r="M19" i="2" s="1"/>
  <c r="K19" i="2"/>
  <c r="K21" i="2" s="1"/>
  <c r="M10" i="2"/>
  <c r="T26" i="2"/>
  <c r="T22" i="2"/>
  <c r="T31" i="2"/>
  <c r="T34" i="2" s="1"/>
  <c r="T37" i="2" s="1"/>
  <c r="M26" i="1"/>
  <c r="L26" i="1"/>
  <c r="T14" i="1"/>
  <c r="Y85" i="1"/>
  <c r="Y86" i="1"/>
  <c r="O4" i="1"/>
  <c r="P2" i="1"/>
  <c r="P4" i="1" s="1"/>
  <c r="I15" i="1"/>
  <c r="H14" i="1"/>
  <c r="I11" i="1"/>
  <c r="I13" i="1"/>
  <c r="M38" i="1"/>
  <c r="I12" i="1"/>
  <c r="O35" i="1" l="1"/>
  <c r="O36" i="1" s="1"/>
  <c r="AL30" i="1"/>
  <c r="AF30" i="1"/>
  <c r="Z30" i="1"/>
  <c r="L83" i="1" a="1"/>
  <c r="N83" i="1" s="1"/>
  <c r="L64" i="1"/>
  <c r="M62" i="1" s="1"/>
  <c r="M66" i="1" s="1"/>
  <c r="N63" i="1"/>
  <c r="N56" i="1" s="1"/>
  <c r="L66" i="1"/>
  <c r="L56" i="1"/>
  <c r="N16" i="2"/>
  <c r="N19" i="2" s="1"/>
  <c r="M29" i="2"/>
  <c r="N29" i="2" s="1"/>
  <c r="S31" i="2"/>
  <c r="S34" i="2" s="1"/>
  <c r="S37" i="2" s="1"/>
  <c r="S26" i="2"/>
  <c r="S27" i="2" s="1"/>
  <c r="S22" i="2"/>
  <c r="V21" i="2"/>
  <c r="V8" i="2"/>
  <c r="U8" i="2"/>
  <c r="U21" i="2"/>
  <c r="L26" i="2"/>
  <c r="L27" i="2" s="1"/>
  <c r="L22" i="2"/>
  <c r="L31" i="2"/>
  <c r="L34" i="2" s="1"/>
  <c r="L37" i="2" s="1"/>
  <c r="K31" i="2"/>
  <c r="K34" i="2" s="1"/>
  <c r="K37" i="2" s="1"/>
  <c r="K26" i="2"/>
  <c r="K27" i="2" s="1"/>
  <c r="K22" i="2"/>
  <c r="T27" i="2"/>
  <c r="M12" i="2"/>
  <c r="M21" i="2" s="1"/>
  <c r="N10" i="2"/>
  <c r="N12" i="2" s="1"/>
  <c r="N21" i="2" s="1"/>
  <c r="M64" i="1"/>
  <c r="N62" i="1" s="1"/>
  <c r="N66" i="1" s="1"/>
  <c r="N38" i="1"/>
  <c r="K114" i="1"/>
  <c r="K115" i="1" s="1"/>
  <c r="K116" i="1" s="1"/>
  <c r="K117" i="1" s="1"/>
  <c r="K118" i="1" s="1"/>
  <c r="I14" i="1"/>
  <c r="L107" i="1"/>
  <c r="M83" i="1" l="1"/>
  <c r="P83" i="1"/>
  <c r="L83" i="1"/>
  <c r="O83" i="1"/>
  <c r="O63" i="1"/>
  <c r="P63" i="1" s="1"/>
  <c r="P56" i="1" s="1"/>
  <c r="N64" i="1"/>
  <c r="O62" i="1" s="1"/>
  <c r="O66" i="1" s="1"/>
  <c r="V26" i="2"/>
  <c r="V27" i="2" s="1"/>
  <c r="V22" i="2"/>
  <c r="V31" i="2"/>
  <c r="V34" i="2" s="1"/>
  <c r="V37" i="2" s="1"/>
  <c r="U31" i="2"/>
  <c r="U34" i="2" s="1"/>
  <c r="U37" i="2" s="1"/>
  <c r="U22" i="2"/>
  <c r="U26" i="2"/>
  <c r="N31" i="2"/>
  <c r="N34" i="2" s="1"/>
  <c r="N37" i="2" s="1"/>
  <c r="N22" i="2"/>
  <c r="N26" i="2"/>
  <c r="N27" i="2" s="1"/>
  <c r="M26" i="2"/>
  <c r="M27" i="2" s="1"/>
  <c r="M22" i="2"/>
  <c r="M31" i="2"/>
  <c r="M34" i="2" s="1"/>
  <c r="M37" i="2" s="1"/>
  <c r="M107" i="1"/>
  <c r="N107" i="1" s="1"/>
  <c r="O107" i="1" s="1"/>
  <c r="P107" i="1" s="1"/>
  <c r="O38" i="1"/>
  <c r="O64" i="1" l="1"/>
  <c r="P62" i="1" s="1"/>
  <c r="P66" i="1" s="1"/>
  <c r="O56" i="1"/>
  <c r="U27" i="2"/>
  <c r="X26" i="2"/>
  <c r="P38" i="1"/>
  <c r="P64" i="1" l="1"/>
  <c r="P101" i="1" s="1"/>
  <c r="O101" i="1" s="1"/>
  <c r="N101" i="1" s="1"/>
  <c r="M101" i="1" s="1"/>
  <c r="L101" i="1" s="1"/>
  <c r="L41" i="1"/>
  <c r="L45" i="1" l="1"/>
  <c r="L81" i="1"/>
  <c r="L42" i="1"/>
  <c r="M41" i="1" l="1"/>
  <c r="N41" i="1" l="1"/>
  <c r="M81" i="1"/>
  <c r="M45" i="1"/>
  <c r="M42" i="1"/>
  <c r="N42" i="1" l="1"/>
  <c r="P41" i="1"/>
  <c r="P81" i="1" s="1"/>
  <c r="N81" i="1"/>
  <c r="N45" i="1"/>
  <c r="M128" i="1"/>
  <c r="P97" i="1" l="1"/>
  <c r="P45" i="1"/>
  <c r="M129" i="1"/>
  <c r="M50" i="1" s="1"/>
  <c r="N128" i="1"/>
  <c r="N129" i="1" s="1"/>
  <c r="N50" i="1" s="1"/>
  <c r="P99" i="1" l="1"/>
  <c r="P104" i="1" s="1"/>
  <c r="O97" i="1"/>
  <c r="P128" i="1"/>
  <c r="O99" i="1" l="1"/>
  <c r="N97" i="1"/>
  <c r="O104" i="1" l="1"/>
  <c r="N99" i="1"/>
  <c r="M97" i="1"/>
  <c r="N104" i="1" l="1"/>
  <c r="L97" i="1"/>
  <c r="L99" i="1" s="1"/>
  <c r="M99" i="1"/>
  <c r="M104" i="1" l="1"/>
  <c r="L104" i="1"/>
  <c r="O26" i="1"/>
  <c r="P26" i="1"/>
  <c r="O41" i="1" l="1"/>
  <c r="O42" i="1" s="1"/>
  <c r="P42" i="1" s="1"/>
  <c r="O81" i="1" l="1"/>
  <c r="O45" i="1"/>
  <c r="O128" i="1"/>
  <c r="O129" i="1" s="1"/>
  <c r="O50" i="1" s="1"/>
  <c r="P129" i="1"/>
  <c r="P50" i="1" s="1"/>
  <c r="L48" i="1"/>
  <c r="M48" i="1"/>
  <c r="N48" i="1"/>
  <c r="O48" i="1"/>
  <c r="P48" i="1"/>
  <c r="L51" i="1"/>
  <c r="M51" i="1"/>
  <c r="N51" i="1"/>
  <c r="O51" i="1"/>
  <c r="P51" i="1"/>
  <c r="L54" i="1"/>
  <c r="M54" i="1"/>
  <c r="N54" i="1"/>
  <c r="O54" i="1"/>
  <c r="P54" i="1"/>
  <c r="L55" i="1"/>
  <c r="M55" i="1"/>
  <c r="N55" i="1"/>
  <c r="O55" i="1"/>
  <c r="P55" i="1"/>
  <c r="L57" i="1"/>
  <c r="M57" i="1"/>
  <c r="N57" i="1"/>
  <c r="O57" i="1"/>
  <c r="P57" i="1"/>
  <c r="L58" i="1"/>
  <c r="M58" i="1"/>
  <c r="N58" i="1"/>
  <c r="O58" i="1"/>
  <c r="P58" i="1"/>
  <c r="M69" i="1"/>
  <c r="N69" i="1"/>
  <c r="O69" i="1"/>
  <c r="P69" i="1"/>
  <c r="L70" i="1"/>
  <c r="M70" i="1"/>
  <c r="N70" i="1"/>
  <c r="O70" i="1"/>
  <c r="P70" i="1"/>
  <c r="L71" i="1"/>
  <c r="M71" i="1"/>
  <c r="N71" i="1"/>
  <c r="O71" i="1"/>
  <c r="P71" i="1"/>
  <c r="L73" i="1"/>
  <c r="M73" i="1"/>
  <c r="N73" i="1"/>
  <c r="O73" i="1"/>
  <c r="P73" i="1"/>
  <c r="L76" i="1"/>
  <c r="M76" i="1"/>
  <c r="N76" i="1"/>
  <c r="O76" i="1"/>
  <c r="P76" i="1"/>
  <c r="L77" i="1"/>
  <c r="M77" i="1"/>
  <c r="N77" i="1"/>
  <c r="O77" i="1"/>
  <c r="P77" i="1"/>
  <c r="L78" i="1"/>
  <c r="M78" i="1"/>
  <c r="N78" i="1"/>
  <c r="O78" i="1"/>
  <c r="P78" i="1"/>
  <c r="L84" i="1"/>
  <c r="M84" i="1"/>
  <c r="N84" i="1"/>
  <c r="O84" i="1"/>
  <c r="P84" i="1"/>
  <c r="L87" i="1"/>
  <c r="M87" i="1"/>
  <c r="N87" i="1"/>
  <c r="O87" i="1"/>
  <c r="P87" i="1"/>
  <c r="L88" i="1"/>
  <c r="M88" i="1"/>
  <c r="N88" i="1"/>
  <c r="O88" i="1"/>
  <c r="P88" i="1"/>
  <c r="L90" i="1"/>
  <c r="M90" i="1"/>
  <c r="N90" i="1"/>
  <c r="O90" i="1"/>
  <c r="P90" i="1"/>
  <c r="M92" i="1"/>
  <c r="N92" i="1"/>
  <c r="O92" i="1"/>
  <c r="P92" i="1"/>
  <c r="L93" i="1"/>
  <c r="M93" i="1"/>
  <c r="N93" i="1"/>
  <c r="O93" i="1"/>
  <c r="P93" i="1"/>
  <c r="L94" i="1"/>
  <c r="M94" i="1"/>
  <c r="N94" i="1"/>
  <c r="O94" i="1"/>
  <c r="P94" i="1"/>
  <c r="L100" i="1"/>
  <c r="M100" i="1"/>
  <c r="N100" i="1"/>
  <c r="O100" i="1"/>
  <c r="P100" i="1"/>
  <c r="L102" i="1"/>
  <c r="M102" i="1"/>
  <c r="N102" i="1"/>
  <c r="O102" i="1"/>
  <c r="P102" i="1"/>
  <c r="L103" i="1"/>
  <c r="M103" i="1"/>
  <c r="N103" i="1"/>
  <c r="O103" i="1"/>
  <c r="P103" i="1"/>
  <c r="L105" i="1"/>
  <c r="M105" i="1"/>
  <c r="N105" i="1"/>
  <c r="O105" i="1"/>
  <c r="P105" i="1"/>
  <c r="L106" i="1"/>
  <c r="M106" i="1"/>
  <c r="N106" i="1"/>
  <c r="O106" i="1"/>
  <c r="P106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B114" i="1"/>
  <c r="P114" i="1"/>
  <c r="B115" i="1"/>
  <c r="P115" i="1"/>
  <c r="B116" i="1"/>
  <c r="P116" i="1"/>
  <c r="B117" i="1"/>
  <c r="P117" i="1"/>
  <c r="B118" i="1"/>
  <c r="P118" i="1"/>
  <c r="L137" i="1"/>
  <c r="M137" i="1"/>
  <c r="N137" i="1"/>
  <c r="O137" i="1"/>
  <c r="P137" i="1"/>
  <c r="L138" i="1"/>
  <c r="M138" i="1"/>
  <c r="N138" i="1"/>
  <c r="O138" i="1"/>
  <c r="P138" i="1"/>
</calcChain>
</file>

<file path=xl/comments1.xml><?xml version="1.0" encoding="utf-8"?>
<comments xmlns="http://schemas.openxmlformats.org/spreadsheetml/2006/main">
  <authors>
    <author>Platinum User</author>
  </authors>
  <commentList>
    <comment ref="R11" authorId="0" shapeId="0">
      <text>
        <r>
          <rPr>
            <b/>
            <sz val="9"/>
            <color indexed="81"/>
            <rFont val="Tahoma"/>
            <family val="2"/>
          </rPr>
          <t>Platinum User:</t>
        </r>
        <r>
          <rPr>
            <sz val="9"/>
            <color indexed="81"/>
            <rFont val="Tahoma"/>
            <family val="2"/>
          </rPr>
          <t xml:space="preserve">
US AR balance only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Platinum User:</t>
        </r>
        <r>
          <rPr>
            <sz val="9"/>
            <color indexed="81"/>
            <rFont val="Tahoma"/>
            <family val="2"/>
          </rPr>
          <t xml:space="preserve">
US inventory only</t>
        </r>
      </text>
    </comment>
  </commentList>
</comments>
</file>

<file path=xl/sharedStrings.xml><?xml version="1.0" encoding="utf-8"?>
<sst xmlns="http://schemas.openxmlformats.org/spreadsheetml/2006/main" count="240" uniqueCount="197">
  <si>
    <t>EBITDA</t>
  </si>
  <si>
    <t>Multiple</t>
  </si>
  <si>
    <t>Purchase price</t>
  </si>
  <si>
    <t>Mini model</t>
  </si>
  <si>
    <t>$ in Millions</t>
  </si>
  <si>
    <t>Sources</t>
  </si>
  <si>
    <t>Uses</t>
  </si>
  <si>
    <t>Transaction fees</t>
  </si>
  <si>
    <t>Term loan</t>
  </si>
  <si>
    <t>Revolver</t>
  </si>
  <si>
    <t>Equity</t>
  </si>
  <si>
    <t>Total sources</t>
  </si>
  <si>
    <t>Total uses</t>
  </si>
  <si>
    <t>SUMMARY P&amp;L</t>
  </si>
  <si>
    <t>Revenue growth</t>
  </si>
  <si>
    <t>Cumulative EBITDA</t>
  </si>
  <si>
    <t>EBITDA margin</t>
  </si>
  <si>
    <t>UNLEVERED FREE CASH FLOW</t>
  </si>
  <si>
    <t>Capex</t>
  </si>
  <si>
    <t>Income taxes</t>
  </si>
  <si>
    <t>Management fee</t>
  </si>
  <si>
    <t>Change in NWC</t>
  </si>
  <si>
    <t>Unlevered free cash flow</t>
  </si>
  <si>
    <t>LEVERED FREE CASH FLOW</t>
  </si>
  <si>
    <t>Interest</t>
  </si>
  <si>
    <t>Mandatory amortization</t>
  </si>
  <si>
    <t>Revolver draw (repayment)</t>
  </si>
  <si>
    <t>Levered free cash flow</t>
  </si>
  <si>
    <t>DEBT</t>
  </si>
  <si>
    <t>Opening balance</t>
  </si>
  <si>
    <t>Mandatory amortzation</t>
  </si>
  <si>
    <t>Ending balance</t>
  </si>
  <si>
    <t>Draw (repayment)</t>
  </si>
  <si>
    <t>Debt</t>
  </si>
  <si>
    <t>Cash</t>
  </si>
  <si>
    <t>Net debt</t>
  </si>
  <si>
    <t>INCOME TAXES</t>
  </si>
  <si>
    <t>Less: D&amp;A</t>
  </si>
  <si>
    <t>Less: Interest</t>
  </si>
  <si>
    <t>Less: One-time costs</t>
  </si>
  <si>
    <t>Less: Management fee</t>
  </si>
  <si>
    <t>Taxable income</t>
  </si>
  <si>
    <t>Tax rate</t>
  </si>
  <si>
    <t>RETURN ON INVESTMENT</t>
  </si>
  <si>
    <t>EBITDA - Year 5</t>
  </si>
  <si>
    <t>Enterprise value</t>
  </si>
  <si>
    <t>Gross proceeds</t>
  </si>
  <si>
    <t>Fees &amp; expenses</t>
  </si>
  <si>
    <t>Net proceeds</t>
  </si>
  <si>
    <t>Initial equity</t>
  </si>
  <si>
    <t>Cash gain</t>
  </si>
  <si>
    <t>Cash on cash return</t>
  </si>
  <si>
    <t>ROI</t>
  </si>
  <si>
    <t>Availability</t>
  </si>
  <si>
    <t>WORKING CAPITAL</t>
  </si>
  <si>
    <t>AR</t>
  </si>
  <si>
    <t>Inventory</t>
  </si>
  <si>
    <t>Prepaid</t>
  </si>
  <si>
    <t>AP</t>
  </si>
  <si>
    <t>Accrued</t>
  </si>
  <si>
    <t>NWC</t>
  </si>
  <si>
    <t>COVENANTS</t>
  </si>
  <si>
    <t>Debt/EBITDA</t>
  </si>
  <si>
    <t>FCCR (inc. Management Fee)</t>
  </si>
  <si>
    <t>SLB Financing</t>
  </si>
  <si>
    <t>---------------------</t>
  </si>
  <si>
    <t>SLB Expenses</t>
  </si>
  <si>
    <t xml:space="preserve">Pro Forma EBITDA </t>
  </si>
  <si>
    <t>Underwriting EBITDA</t>
  </si>
  <si>
    <t>Purchase Valuation</t>
  </si>
  <si>
    <t>SLB</t>
  </si>
  <si>
    <t>Cap Rate</t>
  </si>
  <si>
    <t>Lease Exp.</t>
  </si>
  <si>
    <t>Borrowing Base:</t>
  </si>
  <si>
    <t xml:space="preserve">Financing: </t>
  </si>
  <si>
    <t>NWC Assumptions:</t>
  </si>
  <si>
    <t>DSO</t>
  </si>
  <si>
    <t>DPO</t>
  </si>
  <si>
    <t>DIO</t>
  </si>
  <si>
    <t>Mult.</t>
  </si>
  <si>
    <t>Value</t>
  </si>
  <si>
    <t>PE % Acquired</t>
  </si>
  <si>
    <t>7YR MACRS</t>
  </si>
  <si>
    <t xml:space="preserve">Existing </t>
  </si>
  <si>
    <t>TOTAL</t>
  </si>
  <si>
    <t>D&amp;A Table:</t>
  </si>
  <si>
    <t>Platinum M&amp;A</t>
  </si>
  <si>
    <t xml:space="preserve">Add: SLB Gain </t>
  </si>
  <si>
    <t xml:space="preserve">Adjusted EBITDA </t>
  </si>
  <si>
    <t>Basis</t>
  </si>
  <si>
    <t>Goodwill Amort Table:</t>
  </si>
  <si>
    <t>15YR STRIAGHT</t>
  </si>
  <si>
    <t>Project Simba</t>
  </si>
  <si>
    <t xml:space="preserve">% to Static </t>
  </si>
  <si>
    <t>Adjusted Income Statement Activity</t>
  </si>
  <si>
    <t>$ in thousands</t>
  </si>
  <si>
    <t>Jan '13</t>
  </si>
  <si>
    <t>Feb '13</t>
  </si>
  <si>
    <t>Mar '13</t>
  </si>
  <si>
    <t>Apr '13</t>
  </si>
  <si>
    <t>May '13</t>
  </si>
  <si>
    <t>Jun '13</t>
  </si>
  <si>
    <t>Jul '13</t>
  </si>
  <si>
    <t>Aug '13</t>
  </si>
  <si>
    <t>Sep '13</t>
  </si>
  <si>
    <t>Oct '13</t>
  </si>
  <si>
    <t>Nov '13</t>
  </si>
  <si>
    <t>Dec '13</t>
  </si>
  <si>
    <t>Jan '14</t>
  </si>
  <si>
    <t>Feb '14</t>
  </si>
  <si>
    <t>Mar '14</t>
  </si>
  <si>
    <t>Apr '14</t>
  </si>
  <si>
    <t>May '14</t>
  </si>
  <si>
    <t>Jun '14</t>
  </si>
  <si>
    <t>Jul '14</t>
  </si>
  <si>
    <t>Aug '14</t>
  </si>
  <si>
    <t>Net sales</t>
  </si>
  <si>
    <t>Cost of goods sold</t>
  </si>
  <si>
    <t>Gross profit</t>
  </si>
  <si>
    <t>GM%</t>
  </si>
  <si>
    <t>Unadjusted SG&amp;A</t>
  </si>
  <si>
    <t>Adjustment</t>
  </si>
  <si>
    <t>SG&amp;A</t>
  </si>
  <si>
    <t>Reported depreciation</t>
  </si>
  <si>
    <t>Depreciation</t>
  </si>
  <si>
    <t>Other income</t>
  </si>
  <si>
    <t>FX gains (losses)</t>
  </si>
  <si>
    <t xml:space="preserve">PwC Audit Adjusting Entries </t>
  </si>
  <si>
    <t>Loss on sale of PP&amp;E</t>
  </si>
  <si>
    <t>EBIT</t>
  </si>
  <si>
    <t>EBIT %</t>
  </si>
  <si>
    <t>Add Backs</t>
  </si>
  <si>
    <t>Estimated</t>
  </si>
  <si>
    <t>EBITDA %</t>
  </si>
  <si>
    <t>Net interest expense</t>
  </si>
  <si>
    <t>Net income before tornado</t>
  </si>
  <si>
    <t>Extraordinary income</t>
  </si>
  <si>
    <t>Net income</t>
  </si>
  <si>
    <t>Translation gains (losses)</t>
  </si>
  <si>
    <t>Comprehensive income</t>
  </si>
  <si>
    <t>COGS Adjustment Notes:</t>
  </si>
  <si>
    <t>1. Sales Support to SCC offsites are modified monthly based on revised support percentage requirements related to the transfer pricing strategies for the SCC offsites</t>
  </si>
  <si>
    <t>2. Mid-year inventory valuation adjustments from SCC - offsites equally accrued at $58k per month (actual adjustment recorded in June for ~$350k)</t>
  </si>
  <si>
    <t>P&amp;L Impact on COGS:</t>
  </si>
  <si>
    <t>3. Intercompany Profit Elimination adjustment spread based on inventory change since 2013 year-end</t>
  </si>
  <si>
    <t>UK</t>
  </si>
  <si>
    <t>HK</t>
  </si>
  <si>
    <t>ZA</t>
  </si>
  <si>
    <t>CN</t>
  </si>
  <si>
    <t>TR</t>
  </si>
  <si>
    <t>I/Co Inventory Change:</t>
  </si>
  <si>
    <t>4. Vendor Located Inventory (Chip components) - impact of process change $1,075k recognized in Jul &amp; Aug</t>
  </si>
  <si>
    <t>SG&amp;A Adjustment Notes:</t>
  </si>
  <si>
    <t>1. Payroll accrual impact per month as of July 2014 implementation</t>
  </si>
  <si>
    <t>Payroll Accrual</t>
  </si>
  <si>
    <t>2. Reclassify Property Taxes for 2014 = accrue annual expense of $565k</t>
  </si>
  <si>
    <t>Property Taxes</t>
  </si>
  <si>
    <t>3. Prepaid Expense reclassification - Commercial &amp; Worker's Comp Insurance quarterly premiums</t>
  </si>
  <si>
    <t>Commerical</t>
  </si>
  <si>
    <t>Worker's Comp</t>
  </si>
  <si>
    <t>4. Prepaid Expense reclassification - Synopsys License quarterly fees</t>
  </si>
  <si>
    <t>License Expense</t>
  </si>
  <si>
    <t>5. Prepaid Expense reclassification - Oracle &amp; Softwareone annual fees</t>
  </si>
  <si>
    <t>Supplies - IT (Softwareone)</t>
  </si>
  <si>
    <t>Supplies - IT (Oracle)</t>
  </si>
  <si>
    <t>Ann.</t>
  </si>
  <si>
    <t>Mgmt Identified Ops</t>
  </si>
  <si>
    <t>US</t>
  </si>
  <si>
    <t>Mexico</t>
  </si>
  <si>
    <t>Total Volume (Lbs.)</t>
  </si>
  <si>
    <t>2016E</t>
  </si>
  <si>
    <t>2017P</t>
  </si>
  <si>
    <t>2018P</t>
  </si>
  <si>
    <t>2019P</t>
  </si>
  <si>
    <t>2020P</t>
  </si>
  <si>
    <t>2021P</t>
  </si>
  <si>
    <t>1=Base; 2=Mgmt; 3=downside</t>
  </si>
  <si>
    <t>Base Case</t>
  </si>
  <si>
    <t>Mgmt Case</t>
  </si>
  <si>
    <t>Downside Case</t>
  </si>
  <si>
    <t>Total Revenue</t>
  </si>
  <si>
    <t>Material Cost / Unit</t>
  </si>
  <si>
    <t>Other COS</t>
  </si>
  <si>
    <t>Gross Profit (Ex. D&amp;A)</t>
  </si>
  <si>
    <t>SG&amp;A (Ex. D&amp;A)</t>
  </si>
  <si>
    <t>Trend</t>
  </si>
  <si>
    <t>PP</t>
  </si>
  <si>
    <t>Less: WC</t>
  </si>
  <si>
    <t>Less: SLB Basis</t>
  </si>
  <si>
    <t>Less: FA Basis</t>
  </si>
  <si>
    <t>Beginning NOL</t>
  </si>
  <si>
    <t>Addition (Use)</t>
  </si>
  <si>
    <t>Ending NOL</t>
  </si>
  <si>
    <t>Ops Spend</t>
  </si>
  <si>
    <t>Gross Margin %</t>
  </si>
  <si>
    <t>No</t>
  </si>
  <si>
    <t>338h10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</si>
</sst>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\x"/>
    <numFmt numFmtId="166" formatCode="_(* #,##0_);_(* \(#,##0\);_(* &quot;-&quot;??_);_(@_)"/>
    <numFmt numFmtId="167" formatCode="_(0.0%_);\(0.0%\);_(&quot;–&quot;_)_%;\ @_(_%"/>
    <numFmt numFmtId="168" formatCode="0.0%"/>
    <numFmt numFmtId="169" formatCode="0\ &quot;yrs&quot;"/>
    <numFmt numFmtId="170" formatCode="_(&quot;$&quot;* #,##0.0_);_(&quot;$&quot;* \(#,##0.0\);_(&quot;$&quot;* &quot;-&quot;?_);_(@_)"/>
    <numFmt numFmtId="171" formatCode="_(&quot;$&quot;* #,##0.0_);_(&quot;$&quot;* \(#,##0.0\);_(&quot;$&quot;* &quot;-&quot;??_);_(@_)"/>
    <numFmt numFmtId="172" formatCode="_(* #,##0.0_);_(* \(#,##0.0\);_(* &quot;-&quot;??_);_(@_)"/>
    <numFmt numFmtId="173" formatCode="yyyy"/>
    <numFmt numFmtId="174" formatCode="_(* #,##0_);_(* \(#,##0\);_(* &quot;-&quot;_);@_)"/>
    <numFmt numFmtId="175" formatCode="_-* #,##0.00\ [$€-1]_-;\-* #,##0.00\ [$€-1]_-;_-* &quot;-&quot;??\ [$€-1]_-"/>
    <numFmt numFmtId="176" formatCode="0.0%_);\(0.0%\)"/>
    <numFmt numFmtId="177" formatCode="_(* #,##0.0_);_(* \(#,##0.0\);_(* &quot;-&quot;?_);@_)"/>
    <numFmt numFmtId="178" formatCode="_-* #,##0.00_-;\-* #,##0.00_-;_-* &quot;-&quot;??_-;_-@_-"/>
    <numFmt numFmtId="179" formatCode="_-* #,##0.00\ _€_-;\-* #,##0.00\ _€_-;_-* &quot;-&quot;??\ _€_-;_-@_-"/>
    <numFmt numFmtId="180" formatCode="_-* #,##0.00\ &quot;€&quot;_-;\-* #,##0.00\ &quot;€&quot;_-;_-* &quot;-&quot;??\ &quot;€&quot;_-;_-@_-"/>
    <numFmt numFmtId="181" formatCode="0%_);[Red]\(0%\)"/>
    <numFmt numFmtId="182" formatCode="0.00%_);[Red]\(0.00%\)"/>
    <numFmt numFmtId="183" formatCode="0%_);\(0%\)"/>
    <numFmt numFmtId="184" formatCode="0.0"/>
    <numFmt numFmtId="185" formatCode="_(&quot;$&quot;* #,##0.0000_);_(&quot;$&quot;* \(#,##0.0000\);_(&quot;$&quot;* &quot;-&quot;??_);_(@_)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 val="singleAccounting"/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8"/>
      <color indexed="24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52"/>
      <name val="Arial"/>
      <family val="2"/>
    </font>
    <font>
      <b/>
      <sz val="10"/>
      <name val="Tahoma"/>
      <family val="2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2"/>
      <name val="SWISS"/>
    </font>
    <font>
      <b/>
      <sz val="10"/>
      <color indexed="63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8"/>
      <color theme="1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CD4B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E8E6DF"/>
        <bgColor indexed="64"/>
      </patternFill>
    </fill>
    <fill>
      <patternFill patternType="solid">
        <fgColor theme="0" tint="-0.499984740745262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4" fontId="30" fillId="0" borderId="0"/>
    <xf numFmtId="175" fontId="20" fillId="0" borderId="0" applyAlignment="0" applyProtection="0"/>
    <xf numFmtId="175" fontId="31" fillId="0" borderId="27" applyFill="0" applyProtection="0">
      <alignment horizontal="right" wrapText="1"/>
    </xf>
    <xf numFmtId="174" fontId="31" fillId="0" borderId="0" applyNumberFormat="0" applyFill="0" applyBorder="0" applyAlignment="0" applyProtection="0"/>
    <xf numFmtId="174" fontId="32" fillId="0" borderId="28" applyNumberFormat="0" applyFill="0" applyAlignment="0" applyProtection="0"/>
    <xf numFmtId="176" fontId="30" fillId="0" borderId="0" applyFill="0" applyBorder="0" applyAlignment="0" applyProtection="0"/>
    <xf numFmtId="176" fontId="30" fillId="0" borderId="0" applyFont="0" applyFill="0" applyBorder="0" applyAlignment="0" applyProtection="0"/>
    <xf numFmtId="174" fontId="30" fillId="39" borderId="0" applyNumberFormat="0" applyFont="0" applyBorder="0" applyAlignment="0" applyProtection="0"/>
    <xf numFmtId="175" fontId="32" fillId="0" borderId="29" applyNumberFormat="0" applyFill="0" applyAlignment="0" applyProtection="0"/>
    <xf numFmtId="9" fontId="30" fillId="0" borderId="0" applyFont="0" applyFill="0" applyBorder="0" applyAlignment="0" applyProtection="0"/>
    <xf numFmtId="175" fontId="1" fillId="15" borderId="0" applyNumberFormat="0" applyBorder="0" applyAlignment="0" applyProtection="0"/>
    <xf numFmtId="175" fontId="35" fillId="41" borderId="0" applyNumberFormat="0" applyBorder="0" applyAlignment="0" applyProtection="0"/>
    <xf numFmtId="0" fontId="35" fillId="41" borderId="0" applyNumberFormat="0" applyBorder="0" applyAlignment="0" applyProtection="0"/>
    <xf numFmtId="17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75" fontId="1" fillId="19" borderId="0" applyNumberFormat="0" applyBorder="0" applyAlignment="0" applyProtection="0"/>
    <xf numFmtId="175" fontId="35" fillId="42" borderId="0" applyNumberFormat="0" applyBorder="0" applyAlignment="0" applyProtection="0"/>
    <xf numFmtId="0" fontId="35" fillId="42" borderId="0" applyNumberFormat="0" applyBorder="0" applyAlignment="0" applyProtection="0"/>
    <xf numFmtId="17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75" fontId="1" fillId="23" borderId="0" applyNumberFormat="0" applyBorder="0" applyAlignment="0" applyProtection="0"/>
    <xf numFmtId="175" fontId="35" fillId="43" borderId="0" applyNumberFormat="0" applyBorder="0" applyAlignment="0" applyProtection="0"/>
    <xf numFmtId="0" fontId="35" fillId="43" borderId="0" applyNumberFormat="0" applyBorder="0" applyAlignment="0" applyProtection="0"/>
    <xf numFmtId="17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75" fontId="1" fillId="27" borderId="0" applyNumberFormat="0" applyBorder="0" applyAlignment="0" applyProtection="0"/>
    <xf numFmtId="175" fontId="35" fillId="44" borderId="0" applyNumberFormat="0" applyBorder="0" applyAlignment="0" applyProtection="0"/>
    <xf numFmtId="0" fontId="35" fillId="44" borderId="0" applyNumberFormat="0" applyBorder="0" applyAlignment="0" applyProtection="0"/>
    <xf numFmtId="17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75" fontId="1" fillId="31" borderId="0" applyNumberFormat="0" applyBorder="0" applyAlignment="0" applyProtection="0"/>
    <xf numFmtId="175" fontId="35" fillId="45" borderId="0" applyNumberFormat="0" applyBorder="0" applyAlignment="0" applyProtection="0"/>
    <xf numFmtId="0" fontId="35" fillId="45" borderId="0" applyNumberFormat="0" applyBorder="0" applyAlignment="0" applyProtection="0"/>
    <xf numFmtId="175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5" fontId="1" fillId="35" borderId="0" applyNumberFormat="0" applyBorder="0" applyAlignment="0" applyProtection="0"/>
    <xf numFmtId="175" fontId="35" fillId="46" borderId="0" applyNumberFormat="0" applyBorder="0" applyAlignment="0" applyProtection="0"/>
    <xf numFmtId="0" fontId="35" fillId="46" borderId="0" applyNumberFormat="0" applyBorder="0" applyAlignment="0" applyProtection="0"/>
    <xf numFmtId="175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5" fontId="1" fillId="16" borderId="0" applyNumberFormat="0" applyBorder="0" applyAlignment="0" applyProtection="0"/>
    <xf numFmtId="175" fontId="35" fillId="47" borderId="0" applyNumberFormat="0" applyBorder="0" applyAlignment="0" applyProtection="0"/>
    <xf numFmtId="0" fontId="35" fillId="47" borderId="0" applyNumberFormat="0" applyBorder="0" applyAlignment="0" applyProtection="0"/>
    <xf numFmtId="175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175" fontId="1" fillId="20" borderId="0" applyNumberFormat="0" applyBorder="0" applyAlignment="0" applyProtection="0"/>
    <xf numFmtId="175" fontId="35" fillId="48" borderId="0" applyNumberFormat="0" applyBorder="0" applyAlignment="0" applyProtection="0"/>
    <xf numFmtId="0" fontId="35" fillId="48" borderId="0" applyNumberFormat="0" applyBorder="0" applyAlignment="0" applyProtection="0"/>
    <xf numFmtId="175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75" fontId="1" fillId="24" borderId="0" applyNumberFormat="0" applyBorder="0" applyAlignment="0" applyProtection="0"/>
    <xf numFmtId="175" fontId="35" fillId="49" borderId="0" applyNumberFormat="0" applyBorder="0" applyAlignment="0" applyProtection="0"/>
    <xf numFmtId="0" fontId="35" fillId="49" borderId="0" applyNumberFormat="0" applyBorder="0" applyAlignment="0" applyProtection="0"/>
    <xf numFmtId="175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75" fontId="1" fillId="28" borderId="0" applyNumberFormat="0" applyBorder="0" applyAlignment="0" applyProtection="0"/>
    <xf numFmtId="175" fontId="35" fillId="44" borderId="0" applyNumberFormat="0" applyBorder="0" applyAlignment="0" applyProtection="0"/>
    <xf numFmtId="0" fontId="35" fillId="44" borderId="0" applyNumberFormat="0" applyBorder="0" applyAlignment="0" applyProtection="0"/>
    <xf numFmtId="175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75" fontId="1" fillId="32" borderId="0" applyNumberFormat="0" applyBorder="0" applyAlignment="0" applyProtection="0"/>
    <xf numFmtId="175" fontId="35" fillId="47" borderId="0" applyNumberFormat="0" applyBorder="0" applyAlignment="0" applyProtection="0"/>
    <xf numFmtId="0" fontId="35" fillId="47" borderId="0" applyNumberFormat="0" applyBorder="0" applyAlignment="0" applyProtection="0"/>
    <xf numFmtId="175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75" fontId="1" fillId="36" borderId="0" applyNumberFormat="0" applyBorder="0" applyAlignment="0" applyProtection="0"/>
    <xf numFmtId="175" fontId="35" fillId="50" borderId="0" applyNumberFormat="0" applyBorder="0" applyAlignment="0" applyProtection="0"/>
    <xf numFmtId="0" fontId="35" fillId="50" borderId="0" applyNumberFormat="0" applyBorder="0" applyAlignment="0" applyProtection="0"/>
    <xf numFmtId="175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5" fontId="4" fillId="17" borderId="0" applyNumberFormat="0" applyBorder="0" applyAlignment="0" applyProtection="0"/>
    <xf numFmtId="175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4" fillId="17" borderId="0" applyNumberFormat="0" applyBorder="0" applyAlignment="0" applyProtection="0"/>
    <xf numFmtId="175" fontId="4" fillId="21" borderId="0" applyNumberFormat="0" applyBorder="0" applyAlignment="0" applyProtection="0"/>
    <xf numFmtId="175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4" fillId="21" borderId="0" applyNumberFormat="0" applyBorder="0" applyAlignment="0" applyProtection="0"/>
    <xf numFmtId="175" fontId="4" fillId="25" borderId="0" applyNumberFormat="0" applyBorder="0" applyAlignment="0" applyProtection="0"/>
    <xf numFmtId="175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4" fillId="25" borderId="0" applyNumberFormat="0" applyBorder="0" applyAlignment="0" applyProtection="0"/>
    <xf numFmtId="175" fontId="4" fillId="29" borderId="0" applyNumberFormat="0" applyBorder="0" applyAlignment="0" applyProtection="0"/>
    <xf numFmtId="175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4" fillId="29" borderId="0" applyNumberFormat="0" applyBorder="0" applyAlignment="0" applyProtection="0"/>
    <xf numFmtId="175" fontId="4" fillId="33" borderId="0" applyNumberFormat="0" applyBorder="0" applyAlignment="0" applyProtection="0"/>
    <xf numFmtId="175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" fillId="33" borderId="0" applyNumberFormat="0" applyBorder="0" applyAlignment="0" applyProtection="0"/>
    <xf numFmtId="175" fontId="4" fillId="37" borderId="0" applyNumberFormat="0" applyBorder="0" applyAlignment="0" applyProtection="0"/>
    <xf numFmtId="175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4" fillId="37" borderId="0" applyNumberFormat="0" applyBorder="0" applyAlignment="0" applyProtection="0"/>
    <xf numFmtId="175" fontId="4" fillId="14" borderId="0" applyNumberFormat="0" applyBorder="0" applyAlignment="0" applyProtection="0"/>
    <xf numFmtId="175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14" borderId="0" applyNumberFormat="0" applyBorder="0" applyAlignment="0" applyProtection="0"/>
    <xf numFmtId="175" fontId="4" fillId="18" borderId="0" applyNumberFormat="0" applyBorder="0" applyAlignment="0" applyProtection="0"/>
    <xf numFmtId="175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4" fillId="18" borderId="0" applyNumberFormat="0" applyBorder="0" applyAlignment="0" applyProtection="0"/>
    <xf numFmtId="175" fontId="4" fillId="22" borderId="0" applyNumberFormat="0" applyBorder="0" applyAlignment="0" applyProtection="0"/>
    <xf numFmtId="175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4" fillId="22" borderId="0" applyNumberFormat="0" applyBorder="0" applyAlignment="0" applyProtection="0"/>
    <xf numFmtId="175" fontId="4" fillId="26" borderId="0" applyNumberFormat="0" applyBorder="0" applyAlignment="0" applyProtection="0"/>
    <xf numFmtId="175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4" fillId="26" borderId="0" applyNumberFormat="0" applyBorder="0" applyAlignment="0" applyProtection="0"/>
    <xf numFmtId="175" fontId="4" fillId="30" borderId="0" applyNumberFormat="0" applyBorder="0" applyAlignment="0" applyProtection="0"/>
    <xf numFmtId="175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" fillId="30" borderId="0" applyNumberFormat="0" applyBorder="0" applyAlignment="0" applyProtection="0"/>
    <xf numFmtId="175" fontId="4" fillId="34" borderId="0" applyNumberFormat="0" applyBorder="0" applyAlignment="0" applyProtection="0"/>
    <xf numFmtId="175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4" fillId="34" borderId="0" applyNumberFormat="0" applyBorder="0" applyAlignment="0" applyProtection="0"/>
    <xf numFmtId="175" fontId="22" fillId="8" borderId="0" applyNumberFormat="0" applyBorder="0" applyAlignment="0" applyProtection="0"/>
    <xf numFmtId="175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22" fillId="8" borderId="0" applyNumberFormat="0" applyBorder="0" applyAlignment="0" applyProtection="0"/>
    <xf numFmtId="49" fontId="38" fillId="0" borderId="0" applyFont="0" applyFill="0" applyBorder="0" applyAlignment="0" applyProtection="0">
      <alignment horizontal="left"/>
    </xf>
    <xf numFmtId="177" fontId="39" fillId="0" borderId="0" applyAlignment="0" applyProtection="0"/>
    <xf numFmtId="168" fontId="40" fillId="0" borderId="0" applyFill="0" applyBorder="0" applyAlignment="0" applyProtection="0"/>
    <xf numFmtId="49" fontId="40" fillId="0" borderId="0" applyNumberFormat="0" applyAlignment="0" applyProtection="0">
      <alignment horizontal="left"/>
    </xf>
    <xf numFmtId="49" fontId="41" fillId="0" borderId="30" applyNumberFormat="0" applyAlignment="0" applyProtection="0">
      <alignment horizontal="left" wrapText="1"/>
    </xf>
    <xf numFmtId="49" fontId="41" fillId="0" borderId="0" applyNumberFormat="0" applyAlignment="0" applyProtection="0">
      <alignment horizontal="left" wrapText="1"/>
    </xf>
    <xf numFmtId="49" fontId="42" fillId="0" borderId="0" applyAlignment="0" applyProtection="0">
      <alignment horizontal="left"/>
    </xf>
    <xf numFmtId="175" fontId="26" fillId="11" borderId="21" applyNumberFormat="0" applyAlignment="0" applyProtection="0"/>
    <xf numFmtId="175" fontId="43" fillId="59" borderId="31" applyNumberFormat="0" applyAlignment="0" applyProtection="0"/>
    <xf numFmtId="0" fontId="43" fillId="59" borderId="31" applyNumberFormat="0" applyAlignment="0" applyProtection="0"/>
    <xf numFmtId="0" fontId="26" fillId="11" borderId="21" applyNumberFormat="0" applyAlignment="0" applyProtection="0"/>
    <xf numFmtId="175" fontId="44" fillId="0" borderId="0">
      <alignment horizontal="centerContinuous"/>
    </xf>
    <xf numFmtId="0" fontId="44" fillId="0" borderId="0">
      <alignment horizontal="centerContinuous"/>
    </xf>
    <xf numFmtId="175" fontId="2" fillId="12" borderId="24" applyNumberFormat="0" applyAlignment="0" applyProtection="0"/>
    <xf numFmtId="175" fontId="45" fillId="60" borderId="32" applyNumberFormat="0" applyAlignment="0" applyProtection="0"/>
    <xf numFmtId="0" fontId="45" fillId="60" borderId="32" applyNumberFormat="0" applyAlignment="0" applyProtection="0"/>
    <xf numFmtId="0" fontId="2" fillId="12" borderId="24" applyNumberFormat="0" applyAlignment="0" applyProtection="0"/>
    <xf numFmtId="178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2" fillId="0" borderId="0" applyFont="0" applyFill="0" applyBorder="0" applyAlignment="0" applyProtection="0"/>
    <xf numFmtId="178" fontId="47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0" fontId="47" fillId="0" borderId="0" applyFont="0" applyFill="0" applyBorder="0" applyAlignment="0" applyProtection="0"/>
    <xf numFmtId="44" fontId="35" fillId="0" borderId="0" applyFont="0" applyFill="0" applyBorder="0" applyAlignment="0" applyProtection="0">
      <alignment vertical="top"/>
    </xf>
    <xf numFmtId="44" fontId="50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175" fontId="29" fillId="0" borderId="0" applyNumberFormat="0" applyFill="0" applyBorder="0" applyAlignment="0" applyProtection="0"/>
    <xf numFmtId="17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5" fontId="21" fillId="7" borderId="0" applyNumberFormat="0" applyBorder="0" applyAlignment="0" applyProtection="0"/>
    <xf numFmtId="175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21" fillId="7" borderId="0" applyNumberFormat="0" applyBorder="0" applyAlignment="0" applyProtection="0"/>
    <xf numFmtId="175" fontId="18" fillId="0" borderId="18" applyNumberFormat="0" applyFill="0" applyAlignment="0" applyProtection="0"/>
    <xf numFmtId="175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18" fillId="0" borderId="18" applyNumberFormat="0" applyFill="0" applyAlignment="0" applyProtection="0"/>
    <xf numFmtId="175" fontId="19" fillId="0" borderId="19" applyNumberFormat="0" applyFill="0" applyAlignment="0" applyProtection="0"/>
    <xf numFmtId="175" fontId="57" fillId="0" borderId="34" applyNumberFormat="0" applyFill="0" applyAlignment="0" applyProtection="0"/>
    <xf numFmtId="0" fontId="57" fillId="0" borderId="34" applyNumberFormat="0" applyFill="0" applyAlignment="0" applyProtection="0"/>
    <xf numFmtId="0" fontId="19" fillId="0" borderId="19" applyNumberFormat="0" applyFill="0" applyAlignment="0" applyProtection="0"/>
    <xf numFmtId="175" fontId="20" fillId="0" borderId="20" applyNumberFormat="0" applyFill="0" applyAlignment="0" applyProtection="0"/>
    <xf numFmtId="175" fontId="58" fillId="0" borderId="35" applyNumberFormat="0" applyFill="0" applyAlignment="0" applyProtection="0"/>
    <xf numFmtId="0" fontId="58" fillId="0" borderId="35" applyNumberFormat="0" applyFill="0" applyAlignment="0" applyProtection="0"/>
    <xf numFmtId="0" fontId="20" fillId="0" borderId="20" applyNumberFormat="0" applyFill="0" applyAlignment="0" applyProtection="0"/>
    <xf numFmtId="175" fontId="20" fillId="0" borderId="0" applyNumberFormat="0" applyFill="0" applyBorder="0" applyAlignment="0" applyProtection="0"/>
    <xf numFmtId="175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5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75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75" fontId="24" fillId="10" borderId="21" applyNumberFormat="0" applyAlignment="0" applyProtection="0"/>
    <xf numFmtId="175" fontId="61" fillId="46" borderId="31" applyNumberFormat="0" applyAlignment="0" applyProtection="0"/>
    <xf numFmtId="0" fontId="61" fillId="46" borderId="31" applyNumberFormat="0" applyAlignment="0" applyProtection="0"/>
    <xf numFmtId="0" fontId="24" fillId="10" borderId="21" applyNumberFormat="0" applyAlignment="0" applyProtection="0"/>
    <xf numFmtId="175" fontId="27" fillId="0" borderId="23" applyNumberFormat="0" applyFill="0" applyAlignment="0" applyProtection="0"/>
    <xf numFmtId="175" fontId="62" fillId="0" borderId="36" applyNumberFormat="0" applyFill="0" applyAlignment="0" applyProtection="0"/>
    <xf numFmtId="0" fontId="62" fillId="0" borderId="36" applyNumberFormat="0" applyFill="0" applyAlignment="0" applyProtection="0"/>
    <xf numFmtId="0" fontId="27" fillId="0" borderId="23" applyNumberFormat="0" applyFill="0" applyAlignment="0" applyProtection="0"/>
    <xf numFmtId="175" fontId="23" fillId="9" borderId="0" applyNumberFormat="0" applyBorder="0" applyAlignment="0" applyProtection="0"/>
    <xf numFmtId="175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23" fillId="9" borderId="0" applyNumberFormat="0" applyBorder="0" applyAlignment="0" applyProtection="0"/>
    <xf numFmtId="0" fontId="47" fillId="0" borderId="0"/>
    <xf numFmtId="0" fontId="47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39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47" fillId="0" borderId="0"/>
    <xf numFmtId="175" fontId="47" fillId="0" borderId="0"/>
    <xf numFmtId="175" fontId="51" fillId="0" borderId="0"/>
    <xf numFmtId="0" fontId="51" fillId="0" borderId="0"/>
    <xf numFmtId="0" fontId="47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49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0" fillId="0" borderId="0"/>
    <xf numFmtId="0" fontId="50" fillId="0" borderId="0"/>
    <xf numFmtId="175" fontId="1" fillId="0" borderId="0"/>
    <xf numFmtId="175" fontId="51" fillId="0" borderId="0"/>
    <xf numFmtId="0" fontId="51" fillId="0" borderId="0"/>
    <xf numFmtId="175" fontId="51" fillId="0" borderId="0"/>
    <xf numFmtId="0" fontId="51" fillId="0" borderId="0"/>
    <xf numFmtId="175" fontId="51" fillId="0" borderId="0"/>
    <xf numFmtId="0" fontId="51" fillId="0" borderId="0"/>
    <xf numFmtId="175" fontId="51" fillId="0" borderId="0"/>
    <xf numFmtId="0" fontId="51" fillId="0" borderId="0"/>
    <xf numFmtId="175" fontId="51" fillId="0" borderId="0"/>
    <xf numFmtId="0" fontId="51" fillId="0" borderId="0"/>
    <xf numFmtId="175" fontId="1" fillId="0" borderId="0"/>
    <xf numFmtId="0" fontId="1" fillId="0" borderId="0"/>
    <xf numFmtId="0" fontId="1" fillId="0" borderId="0"/>
    <xf numFmtId="175" fontId="47" fillId="0" borderId="0"/>
    <xf numFmtId="0" fontId="47" fillId="0" borderId="0"/>
    <xf numFmtId="175" fontId="53" fillId="0" borderId="0"/>
    <xf numFmtId="0" fontId="53" fillId="0" borderId="0"/>
    <xf numFmtId="175" fontId="52" fillId="0" borderId="0"/>
    <xf numFmtId="0" fontId="52" fillId="0" borderId="0"/>
    <xf numFmtId="175" fontId="1" fillId="13" borderId="25" applyNumberFormat="0" applyFont="0" applyAlignment="0" applyProtection="0"/>
    <xf numFmtId="175" fontId="47" fillId="62" borderId="37" applyNumberFormat="0" applyFont="0" applyAlignment="0" applyProtection="0"/>
    <xf numFmtId="0" fontId="47" fillId="62" borderId="37" applyNumberFormat="0" applyFont="0" applyAlignment="0" applyProtection="0"/>
    <xf numFmtId="175" fontId="1" fillId="13" borderId="25" applyNumberFormat="0" applyFont="0" applyAlignment="0" applyProtection="0"/>
    <xf numFmtId="0" fontId="1" fillId="13" borderId="25" applyNumberFormat="0" applyFont="0" applyAlignment="0" applyProtection="0"/>
    <xf numFmtId="0" fontId="1" fillId="13" borderId="25" applyNumberFormat="0" applyFont="0" applyAlignment="0" applyProtection="0"/>
    <xf numFmtId="175" fontId="25" fillId="11" borderId="22" applyNumberFormat="0" applyAlignment="0" applyProtection="0"/>
    <xf numFmtId="175" fontId="65" fillId="59" borderId="38" applyNumberFormat="0" applyAlignment="0" applyProtection="0"/>
    <xf numFmtId="0" fontId="65" fillId="59" borderId="38" applyNumberFormat="0" applyAlignment="0" applyProtection="0"/>
    <xf numFmtId="0" fontId="25" fillId="11" borderId="22" applyNumberFormat="0" applyAlignment="0" applyProtection="0"/>
    <xf numFmtId="0" fontId="66" fillId="0" borderId="39" applyNumberFormat="0" applyAlignment="0" applyProtection="0"/>
    <xf numFmtId="0" fontId="67" fillId="63" borderId="0" applyNumberFormat="0" applyFont="0" applyBorder="0" applyAlignment="0" applyProtection="0"/>
    <xf numFmtId="0" fontId="40" fillId="64" borderId="10" applyNumberFormat="0" applyFont="0" applyBorder="0" applyAlignment="0" applyProtection="0">
      <alignment horizontal="center"/>
    </xf>
    <xf numFmtId="0" fontId="40" fillId="65" borderId="10" applyNumberFormat="0" applyFont="0" applyBorder="0" applyAlignment="0" applyProtection="0">
      <alignment horizontal="center"/>
    </xf>
    <xf numFmtId="0" fontId="67" fillId="0" borderId="40" applyNumberFormat="0" applyAlignment="0" applyProtection="0"/>
    <xf numFmtId="0" fontId="67" fillId="0" borderId="41" applyNumberFormat="0" applyAlignment="0" applyProtection="0"/>
    <xf numFmtId="0" fontId="66" fillId="0" borderId="42" applyNumberFormat="0" applyAlignment="0" applyProtection="0"/>
    <xf numFmtId="9" fontId="48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181" fontId="40" fillId="66" borderId="43"/>
    <xf numFmtId="182" fontId="40" fillId="0" borderId="43" applyFont="0" applyFill="0" applyBorder="0" applyAlignment="0" applyProtection="0">
      <protection locked="0"/>
    </xf>
    <xf numFmtId="174" fontId="30" fillId="39" borderId="0" applyNumberFormat="0" applyFont="0" applyBorder="0" applyAlignment="0" applyProtection="0"/>
    <xf numFmtId="0" fontId="30" fillId="0" borderId="0" applyFill="0" applyBorder="0" applyProtection="0"/>
    <xf numFmtId="175" fontId="30" fillId="0" borderId="0" applyFill="0" applyBorder="0" applyProtection="0"/>
    <xf numFmtId="175" fontId="30" fillId="0" borderId="0" applyFill="0" applyBorder="0" applyProtection="0"/>
    <xf numFmtId="175" fontId="30" fillId="0" borderId="0" applyFill="0" applyBorder="0" applyProtection="0"/>
    <xf numFmtId="175" fontId="30" fillId="0" borderId="0" applyFill="0" applyBorder="0" applyProtection="0"/>
    <xf numFmtId="0" fontId="30" fillId="0" borderId="0" applyFill="0" applyBorder="0" applyProtection="0"/>
    <xf numFmtId="174" fontId="30" fillId="67" borderId="0" applyNumberFormat="0" applyFont="0" applyBorder="0" applyAlignment="0" applyProtection="0"/>
    <xf numFmtId="174" fontId="30" fillId="67" borderId="0" applyNumberFormat="0" applyFont="0" applyBorder="0" applyAlignment="0" applyProtection="0"/>
    <xf numFmtId="183" fontId="30" fillId="0" borderId="0" applyFill="0" applyBorder="0" applyAlignment="0" applyProtection="0"/>
    <xf numFmtId="183" fontId="30" fillId="0" borderId="0" applyFill="0" applyBorder="0" applyAlignment="0" applyProtection="0"/>
    <xf numFmtId="0" fontId="69" fillId="0" borderId="0" applyNumberFormat="0" applyAlignment="0" applyProtection="0"/>
    <xf numFmtId="175" fontId="69" fillId="0" borderId="0" applyNumberFormat="0" applyAlignment="0" applyProtection="0"/>
    <xf numFmtId="175" fontId="69" fillId="0" borderId="0" applyNumberFormat="0" applyAlignment="0" applyProtection="0"/>
    <xf numFmtId="0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175" fontId="31" fillId="0" borderId="27" applyFill="0" applyProtection="0">
      <alignment horizontal="right" wrapText="1"/>
    </xf>
    <xf numFmtId="0" fontId="31" fillId="0" borderId="27" applyFill="0" applyProtection="0">
      <alignment horizontal="right" wrapText="1"/>
    </xf>
    <xf numFmtId="0" fontId="31" fillId="0" borderId="0" applyFill="0" applyProtection="0">
      <alignment wrapText="1"/>
    </xf>
    <xf numFmtId="175" fontId="31" fillId="0" borderId="0" applyFill="0" applyProtection="0">
      <alignment wrapText="1"/>
    </xf>
    <xf numFmtId="175" fontId="31" fillId="0" borderId="0" applyFill="0" applyProtection="0">
      <alignment wrapText="1"/>
    </xf>
    <xf numFmtId="175" fontId="31" fillId="0" borderId="0" applyFill="0" applyProtection="0">
      <alignment wrapText="1"/>
    </xf>
    <xf numFmtId="175" fontId="31" fillId="0" borderId="0" applyFill="0" applyProtection="0">
      <alignment wrapText="1"/>
    </xf>
    <xf numFmtId="0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0" fontId="20" fillId="0" borderId="0" applyAlignment="0" applyProtection="0"/>
    <xf numFmtId="0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0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175" fontId="20" fillId="0" borderId="0" applyAlignment="0" applyProtection="0"/>
    <xf numFmtId="0" fontId="32" fillId="0" borderId="29" applyNumberFormat="0" applyFill="0" applyAlignment="0" applyProtection="0"/>
    <xf numFmtId="175" fontId="32" fillId="0" borderId="29" applyNumberFormat="0" applyFill="0" applyAlignment="0" applyProtection="0"/>
    <xf numFmtId="175" fontId="32" fillId="0" borderId="29" applyNumberFormat="0" applyFill="0" applyAlignment="0" applyProtection="0"/>
    <xf numFmtId="175" fontId="32" fillId="0" borderId="29" applyNumberFormat="0" applyFill="0" applyAlignment="0" applyProtection="0"/>
    <xf numFmtId="175" fontId="32" fillId="0" borderId="29" applyNumberFormat="0" applyFill="0" applyAlignment="0" applyProtection="0"/>
    <xf numFmtId="175" fontId="32" fillId="0" borderId="29" applyNumberFormat="0" applyFill="0" applyAlignment="0" applyProtection="0"/>
    <xf numFmtId="175" fontId="32" fillId="0" borderId="29" applyNumberFormat="0" applyFill="0" applyAlignment="0" applyProtection="0"/>
    <xf numFmtId="175" fontId="32" fillId="0" borderId="29" applyNumberFormat="0" applyFill="0" applyAlignment="0" applyProtection="0"/>
    <xf numFmtId="0" fontId="32" fillId="0" borderId="29" applyNumberFormat="0" applyFill="0" applyAlignment="0" applyProtection="0"/>
    <xf numFmtId="175" fontId="47" fillId="0" borderId="0" applyNumberFormat="0" applyFill="0" applyBorder="0" applyAlignment="0" applyProtection="0"/>
    <xf numFmtId="175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75" fontId="3" fillId="0" borderId="26" applyNumberFormat="0" applyFill="0" applyAlignment="0" applyProtection="0"/>
    <xf numFmtId="175" fontId="71" fillId="0" borderId="44" applyNumberFormat="0" applyFill="0" applyAlignment="0" applyProtection="0"/>
    <xf numFmtId="0" fontId="71" fillId="0" borderId="44" applyNumberFormat="0" applyFill="0" applyAlignment="0" applyProtection="0"/>
    <xf numFmtId="0" fontId="3" fillId="0" borderId="26" applyNumberFormat="0" applyFill="0" applyAlignment="0" applyProtection="0"/>
    <xf numFmtId="175" fontId="28" fillId="0" borderId="0" applyNumberFormat="0" applyFill="0" applyBorder="0" applyAlignment="0" applyProtection="0"/>
    <xf numFmtId="175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3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165" fontId="5" fillId="2" borderId="0" xfId="0" applyNumberFormat="1" applyFont="1" applyFill="1" applyBorder="1"/>
    <xf numFmtId="165" fontId="5" fillId="3" borderId="0" xfId="0" applyNumberFormat="1" applyFont="1" applyFill="1" applyBorder="1"/>
    <xf numFmtId="0" fontId="3" fillId="2" borderId="2" xfId="0" applyFont="1" applyFill="1" applyBorder="1"/>
    <xf numFmtId="0" fontId="6" fillId="0" borderId="1" xfId="0" applyFont="1" applyBorder="1"/>
    <xf numFmtId="0" fontId="6" fillId="0" borderId="0" xfId="0" applyFont="1"/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0" xfId="0" applyFont="1"/>
    <xf numFmtId="0" fontId="3" fillId="0" borderId="0" xfId="0" applyFont="1"/>
    <xf numFmtId="0" fontId="0" fillId="0" borderId="1" xfId="0" applyBorder="1"/>
    <xf numFmtId="9" fontId="0" fillId="0" borderId="1" xfId="3" applyFont="1" applyBorder="1"/>
    <xf numFmtId="165" fontId="0" fillId="0" borderId="0" xfId="1" applyNumberFormat="1" applyFont="1" applyBorder="1"/>
    <xf numFmtId="0" fontId="0" fillId="0" borderId="0" xfId="0" applyBorder="1"/>
    <xf numFmtId="166" fontId="0" fillId="0" borderId="0" xfId="1" applyNumberFormat="1" applyFont="1" applyBorder="1"/>
    <xf numFmtId="9" fontId="0" fillId="0" borderId="0" xfId="3" applyFont="1" applyBorder="1"/>
    <xf numFmtId="0" fontId="0" fillId="0" borderId="2" xfId="0" applyBorder="1"/>
    <xf numFmtId="164" fontId="3" fillId="0" borderId="0" xfId="2" applyNumberFormat="1" applyFont="1" applyBorder="1"/>
    <xf numFmtId="166" fontId="0" fillId="0" borderId="0" xfId="1" applyNumberFormat="1" applyFont="1"/>
    <xf numFmtId="0" fontId="2" fillId="4" borderId="0" xfId="0" applyFont="1" applyFill="1"/>
    <xf numFmtId="0" fontId="4" fillId="4" borderId="0" xfId="0" applyFont="1" applyFill="1"/>
    <xf numFmtId="166" fontId="4" fillId="4" borderId="0" xfId="1" applyNumberFormat="1" applyFont="1" applyFill="1"/>
    <xf numFmtId="0" fontId="3" fillId="0" borderId="2" xfId="0" applyFont="1" applyBorder="1" applyAlignment="1">
      <alignment horizontal="right"/>
    </xf>
    <xf numFmtId="164" fontId="0" fillId="0" borderId="0" xfId="2" applyNumberFormat="1" applyFont="1"/>
    <xf numFmtId="167" fontId="8" fillId="0" borderId="0" xfId="0" applyNumberFormat="1" applyFont="1" applyAlignment="1">
      <alignment horizontal="right"/>
    </xf>
    <xf numFmtId="9" fontId="0" fillId="0" borderId="0" xfId="0" applyNumberFormat="1"/>
    <xf numFmtId="164" fontId="0" fillId="0" borderId="0" xfId="0" applyNumberFormat="1"/>
    <xf numFmtId="164" fontId="3" fillId="0" borderId="1" xfId="2" applyNumberFormat="1" applyFont="1" applyBorder="1"/>
    <xf numFmtId="164" fontId="0" fillId="0" borderId="0" xfId="2" applyNumberFormat="1" applyFont="1" applyBorder="1"/>
    <xf numFmtId="168" fontId="0" fillId="0" borderId="0" xfId="3" applyNumberFormat="1" applyFont="1"/>
    <xf numFmtId="0" fontId="2" fillId="4" borderId="0" xfId="0" applyFont="1" applyFill="1" applyBorder="1"/>
    <xf numFmtId="0" fontId="4" fillId="4" borderId="0" xfId="0" applyFont="1" applyFill="1" applyBorder="1"/>
    <xf numFmtId="164" fontId="4" fillId="4" borderId="0" xfId="0" applyNumberFormat="1" applyFont="1" applyFill="1" applyBorder="1"/>
    <xf numFmtId="0" fontId="0" fillId="0" borderId="0" xfId="0" applyFill="1" applyBorder="1"/>
    <xf numFmtId="0" fontId="3" fillId="0" borderId="0" xfId="0" applyFont="1" applyBorder="1"/>
    <xf numFmtId="0" fontId="0" fillId="0" borderId="1" xfId="0" applyFont="1" applyBorder="1"/>
    <xf numFmtId="165" fontId="0" fillId="0" borderId="5" xfId="1" applyNumberFormat="1" applyFont="1" applyBorder="1"/>
    <xf numFmtId="0" fontId="2" fillId="4" borderId="2" xfId="0" applyFont="1" applyFill="1" applyBorder="1"/>
    <xf numFmtId="0" fontId="4" fillId="4" borderId="2" xfId="0" applyFont="1" applyFill="1" applyBorder="1"/>
    <xf numFmtId="166" fontId="4" fillId="4" borderId="2" xfId="1" applyNumberFormat="1" applyFont="1" applyFill="1" applyBorder="1"/>
    <xf numFmtId="0" fontId="9" fillId="0" borderId="1" xfId="0" applyFont="1" applyBorder="1"/>
    <xf numFmtId="166" fontId="0" fillId="0" borderId="1" xfId="1" applyNumberFormat="1" applyFont="1" applyBorder="1"/>
    <xf numFmtId="169" fontId="5" fillId="0" borderId="6" xfId="0" applyNumberFormat="1" applyFont="1" applyBorder="1"/>
    <xf numFmtId="10" fontId="5" fillId="0" borderId="6" xfId="0" applyNumberFormat="1" applyFont="1" applyBorder="1"/>
    <xf numFmtId="0" fontId="9" fillId="0" borderId="0" xfId="0" applyFont="1" applyBorder="1"/>
    <xf numFmtId="0" fontId="0" fillId="2" borderId="0" xfId="0" applyFill="1"/>
    <xf numFmtId="0" fontId="3" fillId="2" borderId="0" xfId="0" applyFont="1" applyFill="1"/>
    <xf numFmtId="0" fontId="2" fillId="4" borderId="3" xfId="0" applyFont="1" applyFill="1" applyBorder="1"/>
    <xf numFmtId="0" fontId="4" fillId="4" borderId="3" xfId="0" applyFont="1" applyFill="1" applyBorder="1"/>
    <xf numFmtId="166" fontId="4" fillId="4" borderId="3" xfId="1" applyNumberFormat="1" applyFont="1" applyFill="1" applyBorder="1"/>
    <xf numFmtId="9" fontId="5" fillId="0" borderId="0" xfId="3" applyFont="1" applyBorder="1"/>
    <xf numFmtId="165" fontId="5" fillId="0" borderId="0" xfId="1" applyNumberFormat="1" applyFont="1"/>
    <xf numFmtId="165" fontId="5" fillId="0" borderId="10" xfId="1" applyNumberFormat="1" applyFont="1" applyBorder="1"/>
    <xf numFmtId="166" fontId="0" fillId="0" borderId="10" xfId="1" applyNumberFormat="1" applyFont="1" applyBorder="1"/>
    <xf numFmtId="0" fontId="3" fillId="2" borderId="11" xfId="0" applyFont="1" applyFill="1" applyBorder="1"/>
    <xf numFmtId="0" fontId="3" fillId="2" borderId="1" xfId="0" applyFont="1" applyFill="1" applyBorder="1"/>
    <xf numFmtId="0" fontId="3" fillId="2" borderId="13" xfId="0" applyFont="1" applyFill="1" applyBorder="1"/>
    <xf numFmtId="0" fontId="3" fillId="2" borderId="0" xfId="0" applyFont="1" applyFill="1" applyBorder="1"/>
    <xf numFmtId="165" fontId="3" fillId="2" borderId="0" xfId="3" applyNumberFormat="1" applyFont="1" applyFill="1" applyBorder="1"/>
    <xf numFmtId="165" fontId="3" fillId="2" borderId="10" xfId="3" applyNumberFormat="1" applyFont="1" applyFill="1" applyBorder="1"/>
    <xf numFmtId="165" fontId="3" fillId="2" borderId="14" xfId="3" applyNumberFormat="1" applyFont="1" applyFill="1" applyBorder="1"/>
    <xf numFmtId="0" fontId="3" fillId="2" borderId="15" xfId="0" applyFont="1" applyFill="1" applyBorder="1"/>
    <xf numFmtId="168" fontId="3" fillId="2" borderId="2" xfId="3" applyNumberFormat="1" applyFont="1" applyFill="1" applyBorder="1"/>
    <xf numFmtId="168" fontId="3" fillId="2" borderId="16" xfId="3" applyNumberFormat="1" applyFont="1" applyFill="1" applyBorder="1"/>
    <xf numFmtId="168" fontId="3" fillId="2" borderId="17" xfId="3" applyNumberFormat="1" applyFont="1" applyFill="1" applyBorder="1"/>
    <xf numFmtId="15" fontId="3" fillId="0" borderId="0" xfId="0" applyNumberFormat="1" applyFont="1"/>
    <xf numFmtId="165" fontId="0" fillId="0" borderId="0" xfId="0" applyNumberFormat="1" applyAlignment="1">
      <alignment horizontal="left"/>
    </xf>
    <xf numFmtId="166" fontId="0" fillId="0" borderId="0" xfId="0" applyNumberFormat="1"/>
    <xf numFmtId="165" fontId="5" fillId="0" borderId="0" xfId="1" applyNumberFormat="1" applyFont="1" applyBorder="1"/>
    <xf numFmtId="0" fontId="8" fillId="0" borderId="0" xfId="0" applyFont="1"/>
    <xf numFmtId="0" fontId="8" fillId="0" borderId="3" xfId="0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37" fontId="1" fillId="0" borderId="0" xfId="2" applyNumberFormat="1" applyFont="1" applyBorder="1"/>
    <xf numFmtId="165" fontId="10" fillId="0" borderId="0" xfId="1" applyNumberFormat="1" applyFont="1"/>
    <xf numFmtId="164" fontId="3" fillId="0" borderId="0" xfId="2" applyNumberFormat="1" applyFont="1" applyFill="1" applyBorder="1"/>
    <xf numFmtId="166" fontId="11" fillId="0" borderId="0" xfId="1" applyNumberFormat="1" applyFont="1" applyBorder="1"/>
    <xf numFmtId="0" fontId="3" fillId="0" borderId="1" xfId="0" applyFont="1" applyBorder="1"/>
    <xf numFmtId="166" fontId="0" fillId="0" borderId="0" xfId="1" quotePrefix="1" applyNumberFormat="1" applyFont="1" applyBorder="1"/>
    <xf numFmtId="171" fontId="0" fillId="0" borderId="0" xfId="0" applyNumberFormat="1"/>
    <xf numFmtId="171" fontId="3" fillId="0" borderId="1" xfId="2" applyNumberFormat="1" applyFont="1" applyBorder="1"/>
    <xf numFmtId="171" fontId="0" fillId="0" borderId="0" xfId="2" applyNumberFormat="1" applyFont="1" applyBorder="1"/>
    <xf numFmtId="168" fontId="8" fillId="0" borderId="0" xfId="3" applyNumberFormat="1" applyFont="1" applyBorder="1"/>
    <xf numFmtId="168" fontId="12" fillId="0" borderId="0" xfId="3" applyNumberFormat="1" applyFont="1" applyBorder="1"/>
    <xf numFmtId="171" fontId="0" fillId="0" borderId="0" xfId="0" applyNumberFormat="1" applyBorder="1"/>
    <xf numFmtId="171" fontId="0" fillId="0" borderId="0" xfId="1" applyNumberFormat="1" applyFont="1" applyBorder="1"/>
    <xf numFmtId="171" fontId="3" fillId="0" borderId="4" xfId="1" applyNumberFormat="1" applyFont="1" applyBorder="1"/>
    <xf numFmtId="172" fontId="5" fillId="0" borderId="0" xfId="1" applyNumberFormat="1" applyFont="1" applyBorder="1"/>
    <xf numFmtId="172" fontId="0" fillId="0" borderId="0" xfId="1" applyNumberFormat="1" applyFont="1" applyBorder="1"/>
    <xf numFmtId="171" fontId="0" fillId="0" borderId="1" xfId="1" applyNumberFormat="1" applyFont="1" applyBorder="1"/>
    <xf numFmtId="171" fontId="3" fillId="0" borderId="4" xfId="2" applyNumberFormat="1" applyFont="1" applyBorder="1"/>
    <xf numFmtId="171" fontId="3" fillId="0" borderId="1" xfId="1" applyNumberFormat="1" applyFont="1" applyBorder="1"/>
    <xf numFmtId="171" fontId="0" fillId="2" borderId="0" xfId="1" applyNumberFormat="1" applyFont="1" applyFill="1"/>
    <xf numFmtId="172" fontId="0" fillId="2" borderId="0" xfId="1" applyNumberFormat="1" applyFont="1" applyFill="1"/>
    <xf numFmtId="171" fontId="3" fillId="2" borderId="4" xfId="1" applyNumberFormat="1" applyFont="1" applyFill="1" applyBorder="1"/>
    <xf numFmtId="171" fontId="0" fillId="0" borderId="4" xfId="2" applyNumberFormat="1" applyFont="1" applyBorder="1"/>
    <xf numFmtId="172" fontId="0" fillId="0" borderId="0" xfId="1" applyNumberFormat="1" applyFont="1"/>
    <xf numFmtId="172" fontId="0" fillId="0" borderId="9" xfId="1" applyNumberFormat="1" applyFont="1" applyBorder="1"/>
    <xf numFmtId="172" fontId="3" fillId="0" borderId="1" xfId="1" applyNumberFormat="1" applyFont="1" applyBorder="1"/>
    <xf numFmtId="172" fontId="3" fillId="0" borderId="9" xfId="1" applyNumberFormat="1" applyFont="1" applyBorder="1"/>
    <xf numFmtId="172" fontId="0" fillId="0" borderId="10" xfId="1" applyNumberFormat="1" applyFont="1" applyBorder="1"/>
    <xf numFmtId="172" fontId="0" fillId="0" borderId="2" xfId="1" applyNumberFormat="1" applyFont="1" applyBorder="1"/>
    <xf numFmtId="171" fontId="0" fillId="0" borderId="1" xfId="2" applyNumberFormat="1" applyFont="1" applyBorder="1"/>
    <xf numFmtId="171" fontId="11" fillId="0" borderId="0" xfId="2" applyNumberFormat="1" applyFont="1" applyBorder="1"/>
    <xf numFmtId="171" fontId="0" fillId="0" borderId="8" xfId="0" applyNumberFormat="1" applyBorder="1"/>
    <xf numFmtId="0" fontId="8" fillId="2" borderId="0" xfId="0" applyFont="1" applyFill="1" applyBorder="1"/>
    <xf numFmtId="168" fontId="12" fillId="3" borderId="0" xfId="3" applyNumberFormat="1" applyFont="1" applyFill="1" applyBorder="1"/>
    <xf numFmtId="168" fontId="8" fillId="2" borderId="0" xfId="3" applyNumberFormat="1" applyFont="1" applyFill="1" applyBorder="1"/>
    <xf numFmtId="171" fontId="11" fillId="3" borderId="1" xfId="0" applyNumberFormat="1" applyFont="1" applyFill="1" applyBorder="1"/>
    <xf numFmtId="171" fontId="0" fillId="2" borderId="1" xfId="0" applyNumberFormat="1" applyFill="1" applyBorder="1"/>
    <xf numFmtId="171" fontId="3" fillId="2" borderId="1" xfId="0" applyNumberFormat="1" applyFont="1" applyFill="1" applyBorder="1"/>
    <xf numFmtId="171" fontId="3" fillId="3" borderId="1" xfId="0" applyNumberFormat="1" applyFont="1" applyFill="1" applyBorder="1"/>
    <xf numFmtId="172" fontId="10" fillId="0" borderId="0" xfId="1" applyNumberFormat="1" applyFont="1" applyBorder="1"/>
    <xf numFmtId="171" fontId="3" fillId="0" borderId="0" xfId="2" applyNumberFormat="1" applyFont="1"/>
    <xf numFmtId="0" fontId="2" fillId="4" borderId="11" xfId="0" applyFont="1" applyFill="1" applyBorder="1"/>
    <xf numFmtId="0" fontId="2" fillId="4" borderId="1" xfId="0" applyFont="1" applyFill="1" applyBorder="1"/>
    <xf numFmtId="0" fontId="2" fillId="4" borderId="12" xfId="0" applyFont="1" applyFill="1" applyBorder="1"/>
    <xf numFmtId="0" fontId="0" fillId="0" borderId="13" xfId="0" applyBorder="1"/>
    <xf numFmtId="0" fontId="3" fillId="0" borderId="13" xfId="0" applyFont="1" applyBorder="1"/>
    <xf numFmtId="170" fontId="0" fillId="0" borderId="0" xfId="0" applyNumberFormat="1" applyBorder="1"/>
    <xf numFmtId="0" fontId="0" fillId="0" borderId="15" xfId="0" applyBorder="1"/>
    <xf numFmtId="170" fontId="0" fillId="0" borderId="2" xfId="0" applyNumberFormat="1" applyBorder="1"/>
    <xf numFmtId="171" fontId="11" fillId="0" borderId="13" xfId="2" applyNumberFormat="1" applyFont="1" applyBorder="1"/>
    <xf numFmtId="171" fontId="0" fillId="0" borderId="14" xfId="2" applyNumberFormat="1" applyFont="1" applyBorder="1"/>
    <xf numFmtId="172" fontId="11" fillId="0" borderId="13" xfId="1" applyNumberFormat="1" applyFont="1" applyBorder="1"/>
    <xf numFmtId="172" fontId="0" fillId="0" borderId="14" xfId="1" applyNumberFormat="1" applyFont="1" applyBorder="1"/>
    <xf numFmtId="171" fontId="3" fillId="0" borderId="11" xfId="2" applyNumberFormat="1" applyFont="1" applyBorder="1"/>
    <xf numFmtId="171" fontId="3" fillId="0" borderId="12" xfId="2" applyNumberFormat="1" applyFont="1" applyBorder="1"/>
    <xf numFmtId="171" fontId="3" fillId="2" borderId="1" xfId="2" applyNumberFormat="1" applyFont="1" applyFill="1" applyBorder="1"/>
    <xf numFmtId="171" fontId="3" fillId="2" borderId="9" xfId="2" applyNumberFormat="1" applyFont="1" applyFill="1" applyBorder="1"/>
    <xf numFmtId="171" fontId="3" fillId="2" borderId="12" xfId="2" applyNumberFormat="1" applyFont="1" applyFill="1" applyBorder="1"/>
    <xf numFmtId="0" fontId="8" fillId="0" borderId="11" xfId="0" applyFont="1" applyBorder="1"/>
    <xf numFmtId="37" fontId="1" fillId="0" borderId="1" xfId="2" applyNumberFormat="1" applyFont="1" applyBorder="1"/>
    <xf numFmtId="37" fontId="1" fillId="0" borderId="12" xfId="2" applyNumberFormat="1" applyFont="1" applyBorder="1"/>
    <xf numFmtId="166" fontId="0" fillId="0" borderId="13" xfId="1" applyNumberFormat="1" applyFont="1" applyBorder="1"/>
    <xf numFmtId="166" fontId="0" fillId="0" borderId="15" xfId="1" applyNumberFormat="1" applyFont="1" applyBorder="1"/>
    <xf numFmtId="0" fontId="13" fillId="4" borderId="9" xfId="0" applyFont="1" applyFill="1" applyBorder="1" applyAlignment="1">
      <alignment horizontal="right"/>
    </xf>
    <xf numFmtId="165" fontId="10" fillId="0" borderId="10" xfId="1" applyNumberFormat="1" applyFont="1" applyBorder="1"/>
    <xf numFmtId="0" fontId="0" fillId="0" borderId="10" xfId="0" applyBorder="1"/>
    <xf numFmtId="165" fontId="5" fillId="0" borderId="16" xfId="1" applyNumberFormat="1" applyFont="1" applyBorder="1"/>
    <xf numFmtId="0" fontId="13" fillId="4" borderId="1" xfId="0" applyFont="1" applyFill="1" applyBorder="1" applyAlignment="1">
      <alignment horizontal="center"/>
    </xf>
    <xf numFmtId="166" fontId="1" fillId="0" borderId="0" xfId="1" applyNumberFormat="1" applyFont="1" applyBorder="1"/>
    <xf numFmtId="166" fontId="11" fillId="0" borderId="14" xfId="1" applyNumberFormat="1" applyFont="1" applyBorder="1"/>
    <xf numFmtId="166" fontId="1" fillId="0" borderId="2" xfId="1" applyNumberFormat="1" applyFont="1" applyBorder="1"/>
    <xf numFmtId="166" fontId="11" fillId="0" borderId="2" xfId="1" applyNumberFormat="1" applyFont="1" applyBorder="1"/>
    <xf numFmtId="166" fontId="11" fillId="0" borderId="17" xfId="1" applyNumberFormat="1" applyFont="1" applyBorder="1"/>
    <xf numFmtId="166" fontId="0" fillId="0" borderId="11" xfId="1" applyNumberFormat="1" applyFont="1" applyBorder="1"/>
    <xf numFmtId="166" fontId="0" fillId="0" borderId="12" xfId="1" applyNumberFormat="1" applyFont="1" applyBorder="1"/>
    <xf numFmtId="173" fontId="14" fillId="0" borderId="0" xfId="4" applyNumberFormat="1" applyFont="1" applyAlignment="1">
      <alignment horizontal="center"/>
    </xf>
    <xf numFmtId="171" fontId="10" fillId="0" borderId="1" xfId="2" applyNumberFormat="1" applyFont="1" applyBorder="1"/>
    <xf numFmtId="168" fontId="11" fillId="0" borderId="0" xfId="3" applyNumberFormat="1" applyFont="1"/>
    <xf numFmtId="44" fontId="0" fillId="0" borderId="0" xfId="0" applyNumberFormat="1"/>
    <xf numFmtId="164" fontId="8" fillId="0" borderId="0" xfId="2" applyNumberFormat="1" applyFont="1" applyBorder="1"/>
    <xf numFmtId="171" fontId="8" fillId="0" borderId="0" xfId="2" applyNumberFormat="1" applyFont="1" applyBorder="1"/>
    <xf numFmtId="172" fontId="0" fillId="0" borderId="0" xfId="0" applyNumberFormat="1" applyBorder="1"/>
    <xf numFmtId="171" fontId="11" fillId="0" borderId="0" xfId="2" applyNumberFormat="1" applyFont="1"/>
    <xf numFmtId="171" fontId="15" fillId="0" borderId="1" xfId="2" applyNumberFormat="1" applyFont="1" applyBorder="1"/>
    <xf numFmtId="171" fontId="3" fillId="0" borderId="0" xfId="2" applyNumberFormat="1" applyFont="1" applyBorder="1"/>
    <xf numFmtId="171" fontId="11" fillId="5" borderId="6" xfId="0" applyNumberFormat="1" applyFont="1" applyFill="1" applyBorder="1"/>
    <xf numFmtId="168" fontId="5" fillId="0" borderId="6" xfId="0" applyNumberFormat="1" applyFont="1" applyBorder="1"/>
    <xf numFmtId="0" fontId="8" fillId="0" borderId="0" xfId="0" applyFont="1" applyAlignment="1">
      <alignment horizontal="right"/>
    </xf>
    <xf numFmtId="166" fontId="0" fillId="0" borderId="2" xfId="1" applyNumberFormat="1" applyFont="1" applyBorder="1"/>
    <xf numFmtId="166" fontId="0" fillId="0" borderId="17" xfId="1" applyNumberFormat="1" applyFont="1" applyBorder="1"/>
    <xf numFmtId="166" fontId="10" fillId="0" borderId="0" xfId="1" applyNumberFormat="1" applyFont="1"/>
    <xf numFmtId="164" fontId="11" fillId="0" borderId="0" xfId="2" applyNumberFormat="1" applyFont="1" applyBorder="1"/>
    <xf numFmtId="0" fontId="11" fillId="0" borderId="0" xfId="0" applyFont="1"/>
    <xf numFmtId="10" fontId="3" fillId="0" borderId="0" xfId="3" applyNumberFormat="1" applyFont="1" applyFill="1" applyBorder="1"/>
    <xf numFmtId="172" fontId="11" fillId="0" borderId="0" xfId="1" applyNumberFormat="1" applyFont="1" applyBorder="1"/>
    <xf numFmtId="44" fontId="0" fillId="0" borderId="0" xfId="0" applyNumberFormat="1" applyBorder="1"/>
    <xf numFmtId="8" fontId="0" fillId="0" borderId="0" xfId="0" applyNumberFormat="1"/>
    <xf numFmtId="43" fontId="0" fillId="0" borderId="0" xfId="1" applyFont="1" applyBorder="1"/>
    <xf numFmtId="174" fontId="30" fillId="0" borderId="0" xfId="5"/>
    <xf numFmtId="175" fontId="20" fillId="0" borderId="0" xfId="6"/>
    <xf numFmtId="174" fontId="30" fillId="0" borderId="0" xfId="5" applyFill="1"/>
    <xf numFmtId="174" fontId="30" fillId="0" borderId="0" xfId="5" applyFill="1" applyAlignment="1"/>
    <xf numFmtId="175" fontId="31" fillId="0" borderId="27" xfId="7" applyAlignment="1">
      <alignment horizontal="left" wrapText="1"/>
    </xf>
    <xf numFmtId="175" fontId="31" fillId="0" borderId="27" xfId="7" quotePrefix="1" applyAlignment="1">
      <alignment horizontal="center" wrapText="1"/>
    </xf>
    <xf numFmtId="175" fontId="31" fillId="0" borderId="27" xfId="7" applyAlignment="1">
      <alignment horizontal="center" wrapText="1"/>
    </xf>
    <xf numFmtId="175" fontId="31" fillId="0" borderId="27" xfId="7" applyFill="1" applyAlignment="1">
      <alignment horizontal="center" wrapText="1"/>
    </xf>
    <xf numFmtId="175" fontId="31" fillId="0" borderId="27" xfId="7" quotePrefix="1" applyFill="1" applyAlignment="1">
      <alignment horizontal="center" wrapText="1"/>
    </xf>
    <xf numFmtId="174" fontId="31" fillId="0" borderId="0" xfId="8"/>
    <xf numFmtId="174" fontId="31" fillId="0" borderId="0" xfId="8" applyAlignment="1">
      <alignment vertical="top"/>
    </xf>
    <xf numFmtId="174" fontId="31" fillId="0" borderId="0" xfId="8" applyNumberFormat="1" applyAlignment="1">
      <alignment vertical="top"/>
    </xf>
    <xf numFmtId="174" fontId="30" fillId="0" borderId="0" xfId="5" applyAlignment="1">
      <alignment vertical="top"/>
    </xf>
    <xf numFmtId="174" fontId="32" fillId="0" borderId="28" xfId="9"/>
    <xf numFmtId="176" fontId="30" fillId="0" borderId="0" xfId="10"/>
    <xf numFmtId="174" fontId="33" fillId="0" borderId="0" xfId="5" applyFont="1"/>
    <xf numFmtId="174" fontId="33" fillId="0" borderId="0" xfId="5" applyFont="1" applyAlignment="1">
      <alignment horizontal="left" indent="1"/>
    </xf>
    <xf numFmtId="174" fontId="30" fillId="6" borderId="0" xfId="5" applyFill="1"/>
    <xf numFmtId="174" fontId="33" fillId="6" borderId="0" xfId="5" applyFont="1" applyFill="1"/>
    <xf numFmtId="174" fontId="33" fillId="0" borderId="0" xfId="5" applyFont="1" applyFill="1"/>
    <xf numFmtId="176" fontId="0" fillId="0" borderId="0" xfId="11" applyFont="1"/>
    <xf numFmtId="174" fontId="30" fillId="38" borderId="0" xfId="5" applyFill="1"/>
    <xf numFmtId="174" fontId="32" fillId="0" borderId="28" xfId="12" applyFont="1" applyFill="1" applyBorder="1" applyAlignment="1">
      <alignment vertical="top"/>
    </xf>
    <xf numFmtId="174" fontId="32" fillId="6" borderId="28" xfId="12" applyFont="1" applyFill="1" applyBorder="1" applyAlignment="1">
      <alignment vertical="top"/>
    </xf>
    <xf numFmtId="174" fontId="32" fillId="0" borderId="28" xfId="9" applyNumberFormat="1"/>
    <xf numFmtId="174" fontId="32" fillId="0" borderId="29" xfId="13" applyNumberFormat="1"/>
    <xf numFmtId="174" fontId="34" fillId="0" borderId="0" xfId="5" applyFont="1" applyAlignment="1">
      <alignment horizontal="left"/>
    </xf>
    <xf numFmtId="168" fontId="0" fillId="0" borderId="0" xfId="14" applyNumberFormat="1" applyFont="1"/>
    <xf numFmtId="174" fontId="30" fillId="40" borderId="0" xfId="5" applyFill="1" applyAlignment="1">
      <alignment horizontal="right"/>
    </xf>
    <xf numFmtId="174" fontId="30" fillId="40" borderId="0" xfId="5" applyFill="1"/>
    <xf numFmtId="174" fontId="30" fillId="0" borderId="0" xfId="5" applyAlignment="1">
      <alignment horizontal="right"/>
    </xf>
    <xf numFmtId="43" fontId="30" fillId="40" borderId="0" xfId="5" applyNumberFormat="1" applyFill="1"/>
    <xf numFmtId="43" fontId="30" fillId="0" borderId="0" xfId="5" applyNumberFormat="1"/>
    <xf numFmtId="174" fontId="30" fillId="0" borderId="0" xfId="5" applyAlignment="1">
      <alignment horizontal="left"/>
    </xf>
    <xf numFmtId="174" fontId="34" fillId="0" borderId="0" xfId="5" applyFont="1"/>
    <xf numFmtId="166" fontId="32" fillId="6" borderId="0" xfId="12" applyNumberFormat="1" applyFont="1" applyFill="1" applyBorder="1" applyAlignment="1">
      <alignment vertical="top"/>
    </xf>
    <xf numFmtId="0" fontId="3" fillId="0" borderId="0" xfId="0" applyFont="1" applyBorder="1" applyAlignment="1">
      <alignment horizontal="right"/>
    </xf>
    <xf numFmtId="184" fontId="0" fillId="0" borderId="0" xfId="0" applyNumberFormat="1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184" fontId="11" fillId="0" borderId="0" xfId="0" applyNumberFormat="1" applyFont="1" applyBorder="1" applyAlignment="1">
      <alignment horizontal="right"/>
    </xf>
    <xf numFmtId="0" fontId="0" fillId="68" borderId="0" xfId="0" applyFont="1" applyFill="1" applyBorder="1" applyAlignment="1">
      <alignment horizontal="right"/>
    </xf>
    <xf numFmtId="0" fontId="11" fillId="68" borderId="0" xfId="0" applyFont="1" applyFill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0" fillId="0" borderId="0" xfId="3" applyNumberFormat="1" applyFont="1" applyAlignment="1">
      <alignment horizontal="center"/>
    </xf>
    <xf numFmtId="184" fontId="15" fillId="0" borderId="1" xfId="0" applyNumberFormat="1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73" fillId="0" borderId="1" xfId="0" applyFont="1" applyBorder="1"/>
    <xf numFmtId="184" fontId="3" fillId="0" borderId="1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168" fontId="0" fillId="0" borderId="1" xfId="3" applyNumberFormat="1" applyFont="1" applyBorder="1"/>
    <xf numFmtId="171" fontId="11" fillId="0" borderId="1" xfId="2" applyNumberFormat="1" applyFont="1" applyBorder="1"/>
    <xf numFmtId="44" fontId="10" fillId="0" borderId="0" xfId="0" applyNumberFormat="1" applyFont="1"/>
    <xf numFmtId="44" fontId="11" fillId="0" borderId="0" xfId="0" applyNumberFormat="1" applyFont="1"/>
    <xf numFmtId="43" fontId="11" fillId="0" borderId="0" xfId="0" applyNumberFormat="1" applyFont="1"/>
    <xf numFmtId="44" fontId="0" fillId="0" borderId="1" xfId="0" applyNumberFormat="1" applyBorder="1"/>
    <xf numFmtId="171" fontId="10" fillId="0" borderId="0" xfId="2" applyNumberFormat="1" applyFont="1"/>
    <xf numFmtId="168" fontId="0" fillId="0" borderId="1" xfId="3" applyNumberFormat="1" applyFont="1" applyBorder="1" applyAlignment="1">
      <alignment horizontal="center"/>
    </xf>
    <xf numFmtId="171" fontId="0" fillId="0" borderId="1" xfId="0" applyNumberFormat="1" applyBorder="1"/>
    <xf numFmtId="171" fontId="11" fillId="0" borderId="1" xfId="0" applyNumberFormat="1" applyFont="1" applyBorder="1"/>
    <xf numFmtId="166" fontId="11" fillId="0" borderId="0" xfId="1" applyNumberFormat="1" applyFont="1" applyFill="1"/>
    <xf numFmtId="185" fontId="0" fillId="0" borderId="0" xfId="0" applyNumberFormat="1"/>
    <xf numFmtId="166" fontId="11" fillId="0" borderId="6" xfId="1" applyNumberFormat="1" applyFont="1" applyBorder="1" applyAlignment="1">
      <alignment horizontal="center"/>
    </xf>
    <xf numFmtId="170" fontId="0" fillId="0" borderId="0" xfId="0" applyNumberFormat="1"/>
  </cellXfs>
  <cellStyles count="424">
    <cellStyle name="20% - Accent1 2" xfId="15"/>
    <cellStyle name="20% - Accent1 2 2" xfId="16"/>
    <cellStyle name="20% - Accent1 2 2 2" xfId="17"/>
    <cellStyle name="20% - Accent1 2 3" xfId="18"/>
    <cellStyle name="20% - Accent1 2 3 2" xfId="19"/>
    <cellStyle name="20% - Accent1 2 4" xfId="20"/>
    <cellStyle name="20% - Accent2 2" xfId="21"/>
    <cellStyle name="20% - Accent2 2 2" xfId="22"/>
    <cellStyle name="20% - Accent2 2 2 2" xfId="23"/>
    <cellStyle name="20% - Accent2 2 3" xfId="24"/>
    <cellStyle name="20% - Accent2 2 3 2" xfId="25"/>
    <cellStyle name="20% - Accent2 2 4" xfId="26"/>
    <cellStyle name="20% - Accent3 2" xfId="27"/>
    <cellStyle name="20% - Accent3 2 2" xfId="28"/>
    <cellStyle name="20% - Accent3 2 2 2" xfId="29"/>
    <cellStyle name="20% - Accent3 2 3" xfId="30"/>
    <cellStyle name="20% - Accent3 2 3 2" xfId="31"/>
    <cellStyle name="20% - Accent3 2 4" xfId="32"/>
    <cellStyle name="20% - Accent4 2" xfId="33"/>
    <cellStyle name="20% - Accent4 2 2" xfId="34"/>
    <cellStyle name="20% - Accent4 2 2 2" xfId="35"/>
    <cellStyle name="20% - Accent4 2 3" xfId="36"/>
    <cellStyle name="20% - Accent4 2 3 2" xfId="37"/>
    <cellStyle name="20% - Accent4 2 4" xfId="38"/>
    <cellStyle name="20% - Accent5 2" xfId="39"/>
    <cellStyle name="20% - Accent5 2 2" xfId="40"/>
    <cellStyle name="20% - Accent5 2 2 2" xfId="41"/>
    <cellStyle name="20% - Accent5 2 3" xfId="42"/>
    <cellStyle name="20% - Accent5 2 3 2" xfId="43"/>
    <cellStyle name="20% - Accent5 2 4" xfId="44"/>
    <cellStyle name="20% - Accent6 2" xfId="45"/>
    <cellStyle name="20% - Accent6 2 2" xfId="46"/>
    <cellStyle name="20% - Accent6 2 2 2" xfId="47"/>
    <cellStyle name="20% - Accent6 2 3" xfId="48"/>
    <cellStyle name="20% - Accent6 2 3 2" xfId="49"/>
    <cellStyle name="20% - Accent6 2 4" xfId="50"/>
    <cellStyle name="40% - Accent1 2" xfId="51"/>
    <cellStyle name="40% - Accent1 2 2" xfId="52"/>
    <cellStyle name="40% - Accent1 2 2 2" xfId="53"/>
    <cellStyle name="40% - Accent1 2 3" xfId="54"/>
    <cellStyle name="40% - Accent1 2 3 2" xfId="55"/>
    <cellStyle name="40% - Accent1 2 4" xfId="56"/>
    <cellStyle name="40% - Accent2 2" xfId="57"/>
    <cellStyle name="40% - Accent2 2 2" xfId="58"/>
    <cellStyle name="40% - Accent2 2 2 2" xfId="59"/>
    <cellStyle name="40% - Accent2 2 3" xfId="60"/>
    <cellStyle name="40% - Accent2 2 3 2" xfId="61"/>
    <cellStyle name="40% - Accent2 2 4" xfId="62"/>
    <cellStyle name="40% - Accent3 2" xfId="63"/>
    <cellStyle name="40% - Accent3 2 2" xfId="64"/>
    <cellStyle name="40% - Accent3 2 2 2" xfId="65"/>
    <cellStyle name="40% - Accent3 2 3" xfId="66"/>
    <cellStyle name="40% - Accent3 2 3 2" xfId="67"/>
    <cellStyle name="40% - Accent3 2 4" xfId="68"/>
    <cellStyle name="40% - Accent4 2" xfId="69"/>
    <cellStyle name="40% - Accent4 2 2" xfId="70"/>
    <cellStyle name="40% - Accent4 2 2 2" xfId="71"/>
    <cellStyle name="40% - Accent4 2 3" xfId="72"/>
    <cellStyle name="40% - Accent4 2 3 2" xfId="73"/>
    <cellStyle name="40% - Accent4 2 4" xfId="74"/>
    <cellStyle name="40% - Accent5 2" xfId="75"/>
    <cellStyle name="40% - Accent5 2 2" xfId="76"/>
    <cellStyle name="40% - Accent5 2 2 2" xfId="77"/>
    <cellStyle name="40% - Accent5 2 3" xfId="78"/>
    <cellStyle name="40% - Accent5 2 3 2" xfId="79"/>
    <cellStyle name="40% - Accent5 2 4" xfId="80"/>
    <cellStyle name="40% - Accent6 2" xfId="81"/>
    <cellStyle name="40% - Accent6 2 2" xfId="82"/>
    <cellStyle name="40% - Accent6 2 2 2" xfId="83"/>
    <cellStyle name="40% - Accent6 2 3" xfId="84"/>
    <cellStyle name="40% - Accent6 2 3 2" xfId="85"/>
    <cellStyle name="40% - Accent6 2 4" xfId="86"/>
    <cellStyle name="60% - Accent1 2" xfId="87"/>
    <cellStyle name="60% - Accent1 2 2" xfId="88"/>
    <cellStyle name="60% - Accent1 2 2 2" xfId="89"/>
    <cellStyle name="60% - Accent1 2 3" xfId="90"/>
    <cellStyle name="60% - Accent2 2" xfId="91"/>
    <cellStyle name="60% - Accent2 2 2" xfId="92"/>
    <cellStyle name="60% - Accent2 2 2 2" xfId="93"/>
    <cellStyle name="60% - Accent2 2 3" xfId="94"/>
    <cellStyle name="60% - Accent3 2" xfId="95"/>
    <cellStyle name="60% - Accent3 2 2" xfId="96"/>
    <cellStyle name="60% - Accent3 2 2 2" xfId="97"/>
    <cellStyle name="60% - Accent3 2 3" xfId="98"/>
    <cellStyle name="60% - Accent4 2" xfId="99"/>
    <cellStyle name="60% - Accent4 2 2" xfId="100"/>
    <cellStyle name="60% - Accent4 2 2 2" xfId="101"/>
    <cellStyle name="60% - Accent4 2 3" xfId="102"/>
    <cellStyle name="60% - Accent5 2" xfId="103"/>
    <cellStyle name="60% - Accent5 2 2" xfId="104"/>
    <cellStyle name="60% - Accent5 2 2 2" xfId="105"/>
    <cellStyle name="60% - Accent5 2 3" xfId="106"/>
    <cellStyle name="60% - Accent6 2" xfId="107"/>
    <cellStyle name="60% - Accent6 2 2" xfId="108"/>
    <cellStyle name="60% - Accent6 2 2 2" xfId="109"/>
    <cellStyle name="60% - Accent6 2 3" xfId="110"/>
    <cellStyle name="Accent1 2" xfId="111"/>
    <cellStyle name="Accent1 2 2" xfId="112"/>
    <cellStyle name="Accent1 2 2 2" xfId="113"/>
    <cellStyle name="Accent1 2 3" xfId="114"/>
    <cellStyle name="Accent2 2" xfId="115"/>
    <cellStyle name="Accent2 2 2" xfId="116"/>
    <cellStyle name="Accent2 2 2 2" xfId="117"/>
    <cellStyle name="Accent2 2 3" xfId="118"/>
    <cellStyle name="Accent3 2" xfId="119"/>
    <cellStyle name="Accent3 2 2" xfId="120"/>
    <cellStyle name="Accent3 2 2 2" xfId="121"/>
    <cellStyle name="Accent3 2 3" xfId="122"/>
    <cellStyle name="Accent4 2" xfId="123"/>
    <cellStyle name="Accent4 2 2" xfId="124"/>
    <cellStyle name="Accent4 2 2 2" xfId="125"/>
    <cellStyle name="Accent4 2 3" xfId="126"/>
    <cellStyle name="Accent5 2" xfId="127"/>
    <cellStyle name="Accent5 2 2" xfId="128"/>
    <cellStyle name="Accent5 2 2 2" xfId="129"/>
    <cellStyle name="Accent5 2 3" xfId="130"/>
    <cellStyle name="Accent6 2" xfId="131"/>
    <cellStyle name="Accent6 2 2" xfId="132"/>
    <cellStyle name="Accent6 2 2 2" xfId="133"/>
    <cellStyle name="Accent6 2 3" xfId="134"/>
    <cellStyle name="Bad 2" xfId="135"/>
    <cellStyle name="Bad 2 2" xfId="136"/>
    <cellStyle name="Bad 2 2 2" xfId="137"/>
    <cellStyle name="Bad 2 3" xfId="138"/>
    <cellStyle name="Brand Align Left Text" xfId="139"/>
    <cellStyle name="Brand Default" xfId="140"/>
    <cellStyle name="Brand Percent" xfId="141"/>
    <cellStyle name="Brand Source" xfId="142"/>
    <cellStyle name="Brand Subtitle with Underline" xfId="143"/>
    <cellStyle name="Brand Subtitle without Underline" xfId="144"/>
    <cellStyle name="Brand Title" xfId="145"/>
    <cellStyle name="Calculation 2" xfId="146"/>
    <cellStyle name="Calculation 2 2" xfId="147"/>
    <cellStyle name="Calculation 2 2 2" xfId="148"/>
    <cellStyle name="Calculation 2 3" xfId="149"/>
    <cellStyle name="CenterACross" xfId="150"/>
    <cellStyle name="CenterACross 2" xfId="151"/>
    <cellStyle name="Check Cell 2" xfId="152"/>
    <cellStyle name="Check Cell 2 2" xfId="153"/>
    <cellStyle name="Check Cell 2 2 2" xfId="154"/>
    <cellStyle name="Check Cell 2 3" xfId="155"/>
    <cellStyle name="Comma" xfId="1" builtinId="3"/>
    <cellStyle name="Comma 10" xfId="156"/>
    <cellStyle name="Comma 11" xfId="157"/>
    <cellStyle name="Comma 2" xfId="158"/>
    <cellStyle name="Comma 2 2" xfId="159"/>
    <cellStyle name="Comma 2 3" xfId="160"/>
    <cellStyle name="Comma 2 3 2" xfId="161"/>
    <cellStyle name="Comma 2 3 2 2" xfId="162"/>
    <cellStyle name="Comma 2 3 3" xfId="163"/>
    <cellStyle name="Comma 2 4" xfId="164"/>
    <cellStyle name="Comma 2 5" xfId="165"/>
    <cellStyle name="Comma 2 5 2" xfId="166"/>
    <cellStyle name="Comma 2 5 2 2" xfId="167"/>
    <cellStyle name="Comma 2 5 3" xfId="168"/>
    <cellStyle name="Comma 2 6" xfId="169"/>
    <cellStyle name="Comma 2 6 2" xfId="170"/>
    <cellStyle name="Comma 2 6 2 2" xfId="171"/>
    <cellStyle name="Comma 2 6 3" xfId="172"/>
    <cellStyle name="Comma 2 7" xfId="173"/>
    <cellStyle name="Comma 2 7 2" xfId="174"/>
    <cellStyle name="Comma 2 7 2 2" xfId="175"/>
    <cellStyle name="Comma 2 7 3" xfId="176"/>
    <cellStyle name="Comma 2 8" xfId="177"/>
    <cellStyle name="Comma 2 9" xfId="178"/>
    <cellStyle name="Comma 3" xfId="179"/>
    <cellStyle name="Comma 3 2" xfId="180"/>
    <cellStyle name="Comma 4" xfId="181"/>
    <cellStyle name="Comma 5" xfId="182"/>
    <cellStyle name="Comma 5 2" xfId="183"/>
    <cellStyle name="Comma 5 2 2" xfId="184"/>
    <cellStyle name="Comma 5 3" xfId="185"/>
    <cellStyle name="Comma 6" xfId="186"/>
    <cellStyle name="Comma 7" xfId="187"/>
    <cellStyle name="Comma 8" xfId="188"/>
    <cellStyle name="Comma 9" xfId="189"/>
    <cellStyle name="Currency" xfId="2" builtinId="4"/>
    <cellStyle name="Currency 2" xfId="190"/>
    <cellStyle name="Currency 2 2" xfId="191"/>
    <cellStyle name="Currency 2 2 2" xfId="192"/>
    <cellStyle name="Currency 2 2 2 2" xfId="193"/>
    <cellStyle name="Currency 2 2 3" xfId="194"/>
    <cellStyle name="Currency 2 3" xfId="195"/>
    <cellStyle name="Currency 3" xfId="196"/>
    <cellStyle name="Currency 4" xfId="197"/>
    <cellStyle name="Currency 5" xfId="198"/>
    <cellStyle name="Currency 6" xfId="199"/>
    <cellStyle name="Explanatory Text 2" xfId="200"/>
    <cellStyle name="Explanatory Text 2 2" xfId="201"/>
    <cellStyle name="Explanatory Text 2 2 2" xfId="202"/>
    <cellStyle name="Explanatory Text 2 3" xfId="203"/>
    <cellStyle name="Good 2" xfId="204"/>
    <cellStyle name="Good 2 2" xfId="205"/>
    <cellStyle name="Good 2 2 2" xfId="206"/>
    <cellStyle name="Good 2 3" xfId="207"/>
    <cellStyle name="Heading 1 2" xfId="208"/>
    <cellStyle name="Heading 1 2 2" xfId="209"/>
    <cellStyle name="Heading 1 2 2 2" xfId="210"/>
    <cellStyle name="Heading 1 2 3" xfId="211"/>
    <cellStyle name="Heading 2 2" xfId="212"/>
    <cellStyle name="Heading 2 2 2" xfId="213"/>
    <cellStyle name="Heading 2 2 2 2" xfId="214"/>
    <cellStyle name="Heading 2 2 3" xfId="215"/>
    <cellStyle name="Heading 3 2" xfId="216"/>
    <cellStyle name="Heading 3 2 2" xfId="217"/>
    <cellStyle name="Heading 3 2 2 2" xfId="218"/>
    <cellStyle name="Heading 3 2 3" xfId="219"/>
    <cellStyle name="Heading 4 2" xfId="220"/>
    <cellStyle name="Heading 4 2 2" xfId="221"/>
    <cellStyle name="Heading 4 2 2 2" xfId="222"/>
    <cellStyle name="Heading 4 2 3" xfId="223"/>
    <cellStyle name="Hyperlink 2" xfId="224"/>
    <cellStyle name="Hyperlink 2 2" xfId="225"/>
    <cellStyle name="Hyperlink 3" xfId="226"/>
    <cellStyle name="Hyperlink 3 2" xfId="227"/>
    <cellStyle name="Input 2" xfId="228"/>
    <cellStyle name="Input 2 2" xfId="229"/>
    <cellStyle name="Input 2 2 2" xfId="230"/>
    <cellStyle name="Input 2 3" xfId="231"/>
    <cellStyle name="Linked Cell 2" xfId="232"/>
    <cellStyle name="Linked Cell 2 2" xfId="233"/>
    <cellStyle name="Linked Cell 2 2 2" xfId="234"/>
    <cellStyle name="Linked Cell 2 3" xfId="235"/>
    <cellStyle name="Neutral 2" xfId="236"/>
    <cellStyle name="Neutral 2 2" xfId="237"/>
    <cellStyle name="Neutral 2 2 2" xfId="238"/>
    <cellStyle name="Neutral 2 3" xfId="239"/>
    <cellStyle name="Normal" xfId="0" builtinId="0"/>
    <cellStyle name="Normal 10" xfId="240"/>
    <cellStyle name="Normal 11" xfId="241"/>
    <cellStyle name="Normal 12" xfId="242"/>
    <cellStyle name="Normal 2" xfId="5"/>
    <cellStyle name="Normal 2 2" xfId="243"/>
    <cellStyle name="Normal 2 2 2" xfId="244"/>
    <cellStyle name="Normal 2 2 3" xfId="245"/>
    <cellStyle name="Normal 2 2 3 2" xfId="246"/>
    <cellStyle name="Normal 2 2 4" xfId="247"/>
    <cellStyle name="Normal 2 2 4 2" xfId="248"/>
    <cellStyle name="Normal 2 2 5" xfId="249"/>
    <cellStyle name="Normal 2 2 5 2" xfId="250"/>
    <cellStyle name="Normal 2 2 5 2 2" xfId="251"/>
    <cellStyle name="Normal 2 2 5 3" xfId="252"/>
    <cellStyle name="Normal 2 2 6" xfId="253"/>
    <cellStyle name="Normal 2 2 7" xfId="254"/>
    <cellStyle name="Normal 2 2 7 2" xfId="255"/>
    <cellStyle name="Normal 2 3" xfId="256"/>
    <cellStyle name="Normal 2 4" xfId="257"/>
    <cellStyle name="Normal 2 4 2" xfId="258"/>
    <cellStyle name="Normal 2 4 2 2" xfId="259"/>
    <cellStyle name="Normal 2 4 3" xfId="260"/>
    <cellStyle name="Normal 2 5" xfId="261"/>
    <cellStyle name="Normal 2 5 2" xfId="262"/>
    <cellStyle name="Normal 2 5 2 2" xfId="263"/>
    <cellStyle name="Normal 2 5 3" xfId="264"/>
    <cellStyle name="Normal 22" xfId="265"/>
    <cellStyle name="Normal 23 3" xfId="4"/>
    <cellStyle name="Normal 3" xfId="266"/>
    <cellStyle name="Normal 3 2" xfId="267"/>
    <cellStyle name="Normal 3 2 2" xfId="268"/>
    <cellStyle name="Normal 3 2 2 2" xfId="269"/>
    <cellStyle name="Normal 3 2 3" xfId="270"/>
    <cellStyle name="Normal 3 3" xfId="271"/>
    <cellStyle name="Normal 3 3 2" xfId="272"/>
    <cellStyle name="Normal 3 3 2 2" xfId="273"/>
    <cellStyle name="Normal 3 3 2 2 2" xfId="274"/>
    <cellStyle name="Normal 3 3 2 3" xfId="275"/>
    <cellStyle name="Normal 3 3 3" xfId="276"/>
    <cellStyle name="Normal 3 3 3 2" xfId="277"/>
    <cellStyle name="Normal 3 3 4" xfId="278"/>
    <cellStyle name="Normal 3 4" xfId="279"/>
    <cellStyle name="Normal 3 4 2" xfId="280"/>
    <cellStyle name="Normal 3 4 2 2" xfId="281"/>
    <cellStyle name="Normal 3 4 3" xfId="282"/>
    <cellStyle name="Normal 3 5" xfId="283"/>
    <cellStyle name="Normal 3 5 2" xfId="284"/>
    <cellStyle name="Normal 3 6" xfId="285"/>
    <cellStyle name="Normal 4" xfId="286"/>
    <cellStyle name="Normal 4 2" xfId="287"/>
    <cellStyle name="Normal 4 2 2" xfId="288"/>
    <cellStyle name="Normal 4 2 2 2" xfId="289"/>
    <cellStyle name="Normal 4 2 3" xfId="290"/>
    <cellStyle name="Normal 4 3" xfId="291"/>
    <cellStyle name="Normal 4 3 2" xfId="292"/>
    <cellStyle name="Normal 4 4" xfId="293"/>
    <cellStyle name="Normal 4 4 2" xfId="294"/>
    <cellStyle name="Normal 4 5" xfId="295"/>
    <cellStyle name="Normal 5" xfId="296"/>
    <cellStyle name="Normal 5 2" xfId="297"/>
    <cellStyle name="Normal 6" xfId="298"/>
    <cellStyle name="Normal 6 2" xfId="299"/>
    <cellStyle name="Normal 6 2 2" xfId="300"/>
    <cellStyle name="Normal 6 3" xfId="301"/>
    <cellStyle name="Normal 6 3 2" xfId="302"/>
    <cellStyle name="Normal 6 4" xfId="303"/>
    <cellStyle name="Normal 6 4 2" xfId="304"/>
    <cellStyle name="Normal 6 5" xfId="305"/>
    <cellStyle name="Normal 6 5 2" xfId="306"/>
    <cellStyle name="Normal 6 6" xfId="307"/>
    <cellStyle name="Normal 6 6 2" xfId="308"/>
    <cellStyle name="Normal 6 7" xfId="309"/>
    <cellStyle name="Normal 6 7 2" xfId="310"/>
    <cellStyle name="Normal 6 8" xfId="311"/>
    <cellStyle name="Normal 7" xfId="312"/>
    <cellStyle name="Normal 7 2" xfId="313"/>
    <cellStyle name="Normal 8" xfId="314"/>
    <cellStyle name="Normal 8 2" xfId="315"/>
    <cellStyle name="Normal 9" xfId="316"/>
    <cellStyle name="Normal 9 2" xfId="317"/>
    <cellStyle name="Note 2" xfId="318"/>
    <cellStyle name="Note 2 2" xfId="319"/>
    <cellStyle name="Note 2 2 2" xfId="320"/>
    <cellStyle name="Note 2 3" xfId="321"/>
    <cellStyle name="Note 2 3 2" xfId="322"/>
    <cellStyle name="Note 2 4" xfId="323"/>
    <cellStyle name="Output 2" xfId="324"/>
    <cellStyle name="Output 2 2" xfId="325"/>
    <cellStyle name="Output 2 2 2" xfId="326"/>
    <cellStyle name="Output 2 3" xfId="327"/>
    <cellStyle name="PB Table Heading" xfId="328"/>
    <cellStyle name="PB Table Highlight1" xfId="329"/>
    <cellStyle name="PB Table Highlight2" xfId="330"/>
    <cellStyle name="PB Table Highlight3" xfId="331"/>
    <cellStyle name="PB Table Standard Row" xfId="332"/>
    <cellStyle name="PB Table Subtotal Row" xfId="333"/>
    <cellStyle name="PB Table Total Row" xfId="334"/>
    <cellStyle name="Percent" xfId="3" builtinId="5"/>
    <cellStyle name="Percent 2" xfId="14"/>
    <cellStyle name="Percent 2 2" xfId="335"/>
    <cellStyle name="Percent 2 3" xfId="336"/>
    <cellStyle name="Percent 3" xfId="337"/>
    <cellStyle name="Percent 3 2" xfId="338"/>
    <cellStyle name="Percent 4" xfId="339"/>
    <cellStyle name="Percent 4 2" xfId="340"/>
    <cellStyle name="Percent 5" xfId="341"/>
    <cellStyle name="Percent 6" xfId="342"/>
    <cellStyle name="Percent 7" xfId="11"/>
    <cellStyle name="Percent.0" xfId="343"/>
    <cellStyle name="Percent.00" xfId="344"/>
    <cellStyle name="Smart Bold" xfId="8"/>
    <cellStyle name="Smart Forecast" xfId="12"/>
    <cellStyle name="Smart Forecast 2" xfId="345"/>
    <cellStyle name="Smart General" xfId="346"/>
    <cellStyle name="Smart General 2" xfId="347"/>
    <cellStyle name="Smart General 2 2" xfId="348"/>
    <cellStyle name="Smart General 3" xfId="349"/>
    <cellStyle name="Smart General 4" xfId="350"/>
    <cellStyle name="Smart General 5" xfId="351"/>
    <cellStyle name="Smart Highlight" xfId="352"/>
    <cellStyle name="Smart Highlight 2" xfId="353"/>
    <cellStyle name="Smart Percent" xfId="354"/>
    <cellStyle name="Smart Percent 2" xfId="355"/>
    <cellStyle name="Smart Percent 3" xfId="10"/>
    <cellStyle name="Smart Source" xfId="356"/>
    <cellStyle name="Smart Source 2" xfId="357"/>
    <cellStyle name="Smart Source 2 2" xfId="358"/>
    <cellStyle name="Smart Subtitle 1" xfId="359"/>
    <cellStyle name="Smart Subtitle 1 12" xfId="7"/>
    <cellStyle name="Smart Subtitle 1 12 2" xfId="360"/>
    <cellStyle name="Smart Subtitle 1 12 2 2" xfId="361"/>
    <cellStyle name="Smart Subtitle 1 12 3" xfId="362"/>
    <cellStyle name="Smart Subtitle 1 2" xfId="363"/>
    <cellStyle name="Smart Subtitle 1 2 2" xfId="364"/>
    <cellStyle name="Smart Subtitle 1 3" xfId="365"/>
    <cellStyle name="Smart Subtitle 1 4" xfId="366"/>
    <cellStyle name="Smart Subtitle 1 4 2" xfId="367"/>
    <cellStyle name="Smart Subtitle 1 5" xfId="368"/>
    <cellStyle name="Smart Subtitle 1 6" xfId="369"/>
    <cellStyle name="Smart Subtitle 1 7" xfId="370"/>
    <cellStyle name="Smart Subtitle 1 8" xfId="371"/>
    <cellStyle name="Smart Subtitle 1 9" xfId="372"/>
    <cellStyle name="Smart Subtitle 2" xfId="373"/>
    <cellStyle name="Smart Subtitle 2 2" xfId="374"/>
    <cellStyle name="Smart Subtitle 2 3" xfId="375"/>
    <cellStyle name="Smart Subtitle 2 4" xfId="376"/>
    <cellStyle name="Smart Subtitle 2 5" xfId="377"/>
    <cellStyle name="Smart Subtotal" xfId="9"/>
    <cellStyle name="Smart Title" xfId="378"/>
    <cellStyle name="Smart Title 10" xfId="6"/>
    <cellStyle name="Smart Title 11" xfId="379"/>
    <cellStyle name="Smart Title 11 2" xfId="380"/>
    <cellStyle name="Smart Title 12" xfId="381"/>
    <cellStyle name="Smart Title 13" xfId="382"/>
    <cellStyle name="Smart Title 14" xfId="383"/>
    <cellStyle name="Smart Title 15" xfId="384"/>
    <cellStyle name="Smart Title 15 2" xfId="385"/>
    <cellStyle name="Smart Title 16" xfId="386"/>
    <cellStyle name="Smart Title 2" xfId="387"/>
    <cellStyle name="Smart Title 2 2" xfId="388"/>
    <cellStyle name="Smart Title 2 2 2" xfId="389"/>
    <cellStyle name="Smart Title 2 2 2 2" xfId="390"/>
    <cellStyle name="Smart Title 2 3" xfId="391"/>
    <cellStyle name="Smart Title 2 4" xfId="392"/>
    <cellStyle name="Smart Title 3" xfId="393"/>
    <cellStyle name="Smart Title 3 2" xfId="394"/>
    <cellStyle name="Smart Title 4" xfId="395"/>
    <cellStyle name="Smart Title 5" xfId="396"/>
    <cellStyle name="Smart Title 5 2" xfId="397"/>
    <cellStyle name="Smart Title 6" xfId="398"/>
    <cellStyle name="Smart Title 7" xfId="399"/>
    <cellStyle name="Smart Title 8" xfId="400"/>
    <cellStyle name="Smart Title 9" xfId="401"/>
    <cellStyle name="Smart Title 9 2" xfId="402"/>
    <cellStyle name="Smart Title 9 3" xfId="403"/>
    <cellStyle name="Smart Total" xfId="404"/>
    <cellStyle name="Smart Total 2" xfId="13"/>
    <cellStyle name="Smart Total 2 2" xfId="405"/>
    <cellStyle name="Smart Total 3" xfId="406"/>
    <cellStyle name="Smart Total 3 2" xfId="407"/>
    <cellStyle name="Smart Total 4" xfId="408"/>
    <cellStyle name="Smart Total 5" xfId="409"/>
    <cellStyle name="Smart Total 6" xfId="410"/>
    <cellStyle name="Smart Total 7" xfId="411"/>
    <cellStyle name="Smart Total 8" xfId="412"/>
    <cellStyle name="Style 1" xfId="413"/>
    <cellStyle name="Title 2" xfId="414"/>
    <cellStyle name="Title 2 2" xfId="415"/>
    <cellStyle name="Total 2" xfId="416"/>
    <cellStyle name="Total 2 2" xfId="417"/>
    <cellStyle name="Total 2 2 2" xfId="418"/>
    <cellStyle name="Total 2 3" xfId="419"/>
    <cellStyle name="Warning Text 2" xfId="420"/>
    <cellStyle name="Warning Text 2 2" xfId="421"/>
    <cellStyle name="Warning Text 2 2 2" xfId="422"/>
    <cellStyle name="Warning Text 2 3" xfId="42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Financial%20Reports/Sr%20Mgmt%20Reports/2014.08%20(Aug)/Income%20Statement%20Trending%20-%202014.08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P&amp;L"/>
      <sheetName val="Summary P&amp;L - Adjusted"/>
      <sheetName val="Summary Qtrly P&amp;L - Adjusted"/>
      <sheetName val="Intercompany Sales Support"/>
      <sheetName val="ICo Support History"/>
      <sheetName val="ICo Support History UK"/>
    </sheetNames>
    <sheetDataSet>
      <sheetData sheetId="0">
        <row r="39">
          <cell r="O39">
            <v>0</v>
          </cell>
          <cell r="P39">
            <v>-838.19899999999996</v>
          </cell>
          <cell r="Q39">
            <v>157.357</v>
          </cell>
          <cell r="R39">
            <v>-529.04899999999998</v>
          </cell>
          <cell r="S39">
            <v>142.83099999999999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8"/>
  <sheetViews>
    <sheetView showGridLines="0" tabSelected="1" zoomScale="80" zoomScaleNormal="80" workbookViewId="0">
      <selection activeCell="R4" sqref="R4"/>
    </sheetView>
  </sheetViews>
  <sheetFormatPr defaultColWidth="9.109375" defaultRowHeight="14.4" outlineLevelRow="1"/>
  <cols>
    <col min="1" max="5" width="2.6640625" customWidth="1"/>
    <col min="6" max="8" width="8.88671875"/>
    <col min="11" max="11" width="10.6640625" bestFit="1" customWidth="1"/>
    <col min="12" max="16" width="10.5546875" style="20" customWidth="1"/>
    <col min="17" max="17" width="9.109375" style="20"/>
    <col min="18" max="18" width="11.33203125" style="20" bestFit="1" customWidth="1"/>
    <col min="19" max="16384" width="9.109375" style="20"/>
  </cols>
  <sheetData>
    <row r="1" spans="2:23" customFormat="1"/>
    <row r="2" spans="2:23" customFormat="1">
      <c r="B2" s="1" t="s">
        <v>68</v>
      </c>
      <c r="C2" s="1"/>
      <c r="D2" s="1"/>
      <c r="E2" s="1"/>
      <c r="F2" s="1"/>
      <c r="G2" s="1"/>
      <c r="H2" s="1"/>
      <c r="I2" s="1"/>
      <c r="J2" s="1"/>
      <c r="K2" s="110">
        <f>L2</f>
        <v>20</v>
      </c>
      <c r="L2" s="110">
        <f>M2</f>
        <v>20</v>
      </c>
      <c r="M2" s="109">
        <v>20</v>
      </c>
      <c r="N2" s="110">
        <f>M2</f>
        <v>20</v>
      </c>
      <c r="O2" s="110">
        <f>N2</f>
        <v>20</v>
      </c>
      <c r="P2" s="110">
        <f>O2</f>
        <v>20</v>
      </c>
      <c r="R2" s="152"/>
    </row>
    <row r="3" spans="2:23" customFormat="1">
      <c r="B3" s="2" t="s">
        <v>1</v>
      </c>
      <c r="C3" s="2"/>
      <c r="D3" s="2"/>
      <c r="E3" s="2"/>
      <c r="F3" s="2"/>
      <c r="G3" s="2"/>
      <c r="H3" s="2"/>
      <c r="I3" s="2"/>
      <c r="J3" s="2"/>
      <c r="K3" s="3">
        <f>L3-0.5</f>
        <v>4.5</v>
      </c>
      <c r="L3" s="3">
        <f>M3-0.5</f>
        <v>5</v>
      </c>
      <c r="M3" s="4">
        <v>5.5</v>
      </c>
      <c r="N3" s="3">
        <f>M3+0.5</f>
        <v>6</v>
      </c>
      <c r="O3" s="3">
        <f>N3+0.5</f>
        <v>6.5</v>
      </c>
      <c r="P3" s="3">
        <f>O3+0.5</f>
        <v>7</v>
      </c>
      <c r="R3" s="152"/>
    </row>
    <row r="4" spans="2:23" customFormat="1">
      <c r="B4" s="59" t="s">
        <v>69</v>
      </c>
      <c r="C4" s="59"/>
      <c r="D4" s="59"/>
      <c r="E4" s="59"/>
      <c r="F4" s="59"/>
      <c r="G4" s="59"/>
      <c r="H4" s="59"/>
      <c r="I4" s="59"/>
      <c r="J4" s="59"/>
      <c r="K4" s="111">
        <f>K2*K3</f>
        <v>90</v>
      </c>
      <c r="L4" s="111">
        <f t="shared" ref="L4:P4" si="0">L2*L3</f>
        <v>100</v>
      </c>
      <c r="M4" s="112">
        <f t="shared" si="0"/>
        <v>110</v>
      </c>
      <c r="N4" s="111">
        <f t="shared" si="0"/>
        <v>120</v>
      </c>
      <c r="O4" s="111">
        <f t="shared" si="0"/>
        <v>130</v>
      </c>
      <c r="P4" s="111">
        <f t="shared" si="0"/>
        <v>140</v>
      </c>
      <c r="R4" s="236"/>
      <c r="S4" s="152"/>
    </row>
    <row r="5" spans="2:23" s="15" customFormat="1">
      <c r="B5" s="106" t="s">
        <v>81</v>
      </c>
      <c r="C5" s="59"/>
      <c r="D5" s="59"/>
      <c r="E5" s="59"/>
      <c r="F5" s="59"/>
      <c r="G5" s="59"/>
      <c r="H5" s="59"/>
      <c r="I5" s="59"/>
      <c r="J5" s="59"/>
      <c r="K5" s="108">
        <f>L5</f>
        <v>1</v>
      </c>
      <c r="L5" s="108">
        <f>M5</f>
        <v>1</v>
      </c>
      <c r="M5" s="107">
        <v>1</v>
      </c>
      <c r="N5" s="108">
        <f>M5</f>
        <v>1</v>
      </c>
      <c r="O5" s="108">
        <f>N5</f>
        <v>1</v>
      </c>
      <c r="P5" s="108">
        <f>O5</f>
        <v>1</v>
      </c>
      <c r="R5" s="169"/>
    </row>
    <row r="6" spans="2:23" customFormat="1"/>
    <row r="7" spans="2:23" s="7" customFormat="1" ht="23.4">
      <c r="B7" s="6" t="s">
        <v>92</v>
      </c>
      <c r="C7" s="6"/>
      <c r="D7" s="6"/>
      <c r="E7" s="6"/>
      <c r="F7" s="6"/>
      <c r="G7" s="6"/>
      <c r="H7" s="217">
        <v>1</v>
      </c>
      <c r="I7" s="218" t="s">
        <v>176</v>
      </c>
      <c r="J7" s="6"/>
      <c r="K7" s="6"/>
      <c r="L7" s="6"/>
      <c r="M7" s="6"/>
      <c r="N7" s="6"/>
      <c r="O7" s="6"/>
      <c r="P7" s="6"/>
    </row>
    <row r="8" spans="2:23" s="10" customFormat="1" ht="15.6">
      <c r="B8" s="8" t="s">
        <v>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 t="s">
        <v>4</v>
      </c>
    </row>
    <row r="9" spans="2:23" customFormat="1" ht="6" customHeight="1"/>
    <row r="10" spans="2:23" customFormat="1">
      <c r="B10" s="11" t="s">
        <v>5</v>
      </c>
      <c r="C10" s="11"/>
      <c r="D10" s="11"/>
      <c r="E10" s="11"/>
      <c r="F10" s="11"/>
      <c r="G10" s="11"/>
      <c r="J10" s="15"/>
      <c r="L10" s="152"/>
      <c r="N10" s="11" t="s">
        <v>6</v>
      </c>
      <c r="R10" s="115" t="s">
        <v>73</v>
      </c>
      <c r="S10" s="116"/>
      <c r="T10" s="117"/>
      <c r="U10" s="15"/>
      <c r="V10" s="20"/>
      <c r="W10" s="20"/>
    </row>
    <row r="11" spans="2:23" customFormat="1">
      <c r="B11" s="12" t="s">
        <v>8</v>
      </c>
      <c r="C11" s="12"/>
      <c r="D11" s="12"/>
      <c r="E11" s="12"/>
      <c r="F11" s="12"/>
      <c r="G11" s="12"/>
      <c r="H11" s="103">
        <f>S22</f>
        <v>80</v>
      </c>
      <c r="I11" s="13">
        <f>H11/H15</f>
        <v>0.69868995633187769</v>
      </c>
      <c r="J11" s="82"/>
      <c r="L11" s="70"/>
      <c r="N11" s="12" t="s">
        <v>2</v>
      </c>
      <c r="O11" s="12"/>
      <c r="P11" s="150">
        <f>M4</f>
        <v>110</v>
      </c>
      <c r="Q11" s="14"/>
      <c r="R11" s="123">
        <f>J121</f>
        <v>18.100000000000001</v>
      </c>
      <c r="S11" s="17">
        <f>0.85*0.85</f>
        <v>0.72249999999999992</v>
      </c>
      <c r="T11" s="124">
        <f>R11*S11</f>
        <v>13.077249999999999</v>
      </c>
      <c r="U11" s="30"/>
      <c r="V11" s="20"/>
      <c r="W11" s="20"/>
    </row>
    <row r="12" spans="2:23" customFormat="1">
      <c r="B12" s="15" t="s">
        <v>9</v>
      </c>
      <c r="C12" s="15"/>
      <c r="D12" s="15"/>
      <c r="E12" s="15"/>
      <c r="F12" s="15"/>
      <c r="G12" s="15"/>
      <c r="H12" s="113">
        <f>S23*M$5</f>
        <v>0</v>
      </c>
      <c r="I12" s="17">
        <f>H12/H15</f>
        <v>0</v>
      </c>
      <c r="J12" s="113"/>
      <c r="L12" s="70"/>
      <c r="N12" s="15" t="s">
        <v>7</v>
      </c>
      <c r="O12" s="15"/>
      <c r="P12" s="168">
        <v>2.5</v>
      </c>
      <c r="R12" s="125">
        <f>J122</f>
        <v>11.6</v>
      </c>
      <c r="S12" s="17">
        <v>0.5</v>
      </c>
      <c r="T12" s="126">
        <f>R12*S12</f>
        <v>5.8</v>
      </c>
      <c r="U12" s="16"/>
      <c r="V12" s="20"/>
      <c r="W12" s="20"/>
    </row>
    <row r="13" spans="2:23" customFormat="1">
      <c r="B13" s="35" t="s">
        <v>64</v>
      </c>
      <c r="C13" s="15"/>
      <c r="D13" s="15"/>
      <c r="E13" s="15"/>
      <c r="F13" s="15"/>
      <c r="G13" s="15"/>
      <c r="H13" s="113">
        <f>S18</f>
        <v>0</v>
      </c>
      <c r="I13" s="17">
        <f>H13/H15</f>
        <v>0</v>
      </c>
      <c r="J13" s="113"/>
      <c r="L13" s="14"/>
      <c r="N13" s="15" t="s">
        <v>86</v>
      </c>
      <c r="O13" s="15"/>
      <c r="P13" s="168">
        <v>2</v>
      </c>
      <c r="R13" s="127">
        <f>SUM(R11:R12)</f>
        <v>29.700000000000003</v>
      </c>
      <c r="S13" s="17">
        <f>T13/R13</f>
        <v>0.63559764309764299</v>
      </c>
      <c r="T13" s="128">
        <f>SUM(T11:T12)</f>
        <v>18.87725</v>
      </c>
      <c r="U13" s="16"/>
      <c r="V13" s="20"/>
      <c r="W13" s="20"/>
    </row>
    <row r="14" spans="2:23" customFormat="1">
      <c r="B14" s="18" t="s">
        <v>10</v>
      </c>
      <c r="C14" s="18"/>
      <c r="D14" s="18"/>
      <c r="E14" s="18"/>
      <c r="F14" s="18"/>
      <c r="G14" s="18"/>
      <c r="H14" s="102">
        <f>H15-SUM(H11:H13)</f>
        <v>34.5</v>
      </c>
      <c r="I14" s="17">
        <f>H14/H15</f>
        <v>0.30131004366812225</v>
      </c>
      <c r="J14" s="89"/>
      <c r="L14" s="171"/>
      <c r="N14" s="79" t="s">
        <v>65</v>
      </c>
      <c r="O14" s="16"/>
      <c r="P14" s="16">
        <v>0</v>
      </c>
      <c r="R14" s="73" t="s">
        <v>53</v>
      </c>
      <c r="S14" s="72"/>
      <c r="T14" s="105">
        <f>T13-H12</f>
        <v>18.87725</v>
      </c>
      <c r="U14" s="16"/>
    </row>
    <row r="15" spans="2:23" customFormat="1">
      <c r="B15" s="11" t="s">
        <v>11</v>
      </c>
      <c r="C15" s="11"/>
      <c r="D15" s="11"/>
      <c r="E15" s="11"/>
      <c r="F15" s="11"/>
      <c r="G15" s="11"/>
      <c r="H15" s="114">
        <f>P15</f>
        <v>114.5</v>
      </c>
      <c r="I15" s="13">
        <f>H15/H15</f>
        <v>1</v>
      </c>
      <c r="J15" s="114"/>
      <c r="L15" s="14"/>
      <c r="N15" s="78" t="s">
        <v>12</v>
      </c>
      <c r="O15" s="12"/>
      <c r="P15" s="81">
        <f>SUM(P11:P14)</f>
        <v>114.5</v>
      </c>
      <c r="R15" s="20"/>
      <c r="S15" s="20"/>
      <c r="T15" s="20"/>
      <c r="U15" s="19"/>
    </row>
    <row r="16" spans="2:23" customFormat="1" ht="6" customHeight="1">
      <c r="K16" s="20"/>
      <c r="P16" s="20"/>
      <c r="U16" s="20"/>
    </row>
    <row r="17" spans="2:39" customFormat="1">
      <c r="B17" s="21" t="s">
        <v>13</v>
      </c>
      <c r="C17" s="21"/>
      <c r="D17" s="21"/>
      <c r="E17" s="21"/>
      <c r="F17" s="21"/>
      <c r="G17" s="22"/>
      <c r="H17" s="22"/>
      <c r="I17" s="22"/>
      <c r="J17" s="22"/>
      <c r="K17" s="23"/>
      <c r="L17" s="22"/>
      <c r="M17" s="22"/>
      <c r="N17" s="22"/>
      <c r="O17" s="22"/>
      <c r="P17" s="23"/>
      <c r="R17" s="115" t="s">
        <v>74</v>
      </c>
      <c r="S17" s="141" t="s">
        <v>80</v>
      </c>
      <c r="T17" s="137" t="s">
        <v>79</v>
      </c>
      <c r="U17" s="20"/>
      <c r="V17" s="20"/>
      <c r="W17" s="220" t="s">
        <v>177</v>
      </c>
      <c r="X17" s="221"/>
      <c r="Y17" s="221"/>
      <c r="Z17" s="221"/>
      <c r="AA17" s="222"/>
      <c r="AC17" s="220" t="s">
        <v>178</v>
      </c>
      <c r="AD17" s="221"/>
      <c r="AE17" s="221"/>
      <c r="AF17" s="221"/>
      <c r="AG17" s="222"/>
      <c r="AI17" s="220" t="s">
        <v>179</v>
      </c>
      <c r="AJ17" s="221"/>
      <c r="AK17" s="221"/>
      <c r="AL17" s="221"/>
      <c r="AM17" s="222"/>
    </row>
    <row r="18" spans="2:39" customFormat="1">
      <c r="H18" s="24">
        <v>2013</v>
      </c>
      <c r="I18" s="24">
        <f>H18+1</f>
        <v>2014</v>
      </c>
      <c r="J18" s="24">
        <f>I18+1</f>
        <v>2015</v>
      </c>
      <c r="K18" s="24" t="s">
        <v>170</v>
      </c>
      <c r="L18" s="24" t="s">
        <v>171</v>
      </c>
      <c r="M18" s="24" t="s">
        <v>172</v>
      </c>
      <c r="N18" s="24" t="s">
        <v>173</v>
      </c>
      <c r="O18" s="24" t="s">
        <v>174</v>
      </c>
      <c r="P18" s="24" t="s">
        <v>175</v>
      </c>
      <c r="R18" s="118" t="s">
        <v>70</v>
      </c>
      <c r="S18" s="104">
        <v>0</v>
      </c>
      <c r="T18" s="138">
        <f>S18/$M$2</f>
        <v>0</v>
      </c>
      <c r="V18" s="214" t="s">
        <v>185</v>
      </c>
      <c r="W18" s="24" t="s">
        <v>171</v>
      </c>
      <c r="X18" s="24" t="s">
        <v>172</v>
      </c>
      <c r="Y18" s="24" t="s">
        <v>173</v>
      </c>
      <c r="Z18" s="24" t="s">
        <v>174</v>
      </c>
      <c r="AA18" s="24" t="s">
        <v>175</v>
      </c>
      <c r="AC18" s="24" t="s">
        <v>171</v>
      </c>
      <c r="AD18" s="24" t="s">
        <v>172</v>
      </c>
      <c r="AE18" s="24" t="s">
        <v>173</v>
      </c>
      <c r="AF18" s="24" t="s">
        <v>174</v>
      </c>
      <c r="AG18" s="24" t="s">
        <v>175</v>
      </c>
      <c r="AI18" s="24" t="s">
        <v>171</v>
      </c>
      <c r="AJ18" s="24" t="s">
        <v>172</v>
      </c>
      <c r="AK18" s="24" t="s">
        <v>173</v>
      </c>
      <c r="AL18" s="24" t="s">
        <v>174</v>
      </c>
      <c r="AM18" s="24" t="s">
        <v>175</v>
      </c>
    </row>
    <row r="19" spans="2:39" customFormat="1">
      <c r="B19" t="s">
        <v>167</v>
      </c>
      <c r="H19" s="211">
        <v>69</v>
      </c>
      <c r="I19" s="212"/>
      <c r="J19" s="213"/>
      <c r="K19" s="211">
        <v>82</v>
      </c>
      <c r="L19" s="209">
        <f t="shared" ref="L19:P20" si="1">K19*(1+CHOOSE($H$7,W19,AC19,AI19))</f>
        <v>75.5</v>
      </c>
      <c r="M19" s="209">
        <f t="shared" si="1"/>
        <v>75.5</v>
      </c>
      <c r="N19" s="209">
        <f t="shared" si="1"/>
        <v>75.5</v>
      </c>
      <c r="O19" s="209">
        <f t="shared" si="1"/>
        <v>75.5</v>
      </c>
      <c r="P19" s="209">
        <f t="shared" si="1"/>
        <v>75.5</v>
      </c>
      <c r="R19" s="118" t="s">
        <v>71</v>
      </c>
      <c r="S19" s="84">
        <v>0.11</v>
      </c>
      <c r="T19" s="139"/>
      <c r="V19" s="215">
        <f>(K19/H19)^(1/3)-1</f>
        <v>5.9225076526782328E-2</v>
      </c>
      <c r="W19" s="151">
        <f>AVERAGE(K19,H19)/K19-1</f>
        <v>-7.9268292682926789E-2</v>
      </c>
      <c r="X19" s="151">
        <v>0</v>
      </c>
      <c r="Y19" s="151">
        <v>0</v>
      </c>
      <c r="Z19" s="151">
        <v>0</v>
      </c>
      <c r="AA19" s="151">
        <v>0</v>
      </c>
      <c r="AC19" s="151">
        <f>122.1/K21-1</f>
        <v>0.12018348623853203</v>
      </c>
      <c r="AD19" s="151">
        <f>132.2/122.1-1</f>
        <v>8.2719082719082682E-2</v>
      </c>
      <c r="AE19" s="151">
        <f>143.2/132.2-1</f>
        <v>8.3207261724659531E-2</v>
      </c>
      <c r="AF19" s="151">
        <f>155.1/143.2-1</f>
        <v>8.3100558659217949E-2</v>
      </c>
      <c r="AG19" s="151">
        <f>AF19</f>
        <v>8.3100558659217949E-2</v>
      </c>
      <c r="AI19" s="151">
        <f>-V19</f>
        <v>-5.9225076526782328E-2</v>
      </c>
      <c r="AJ19" s="151">
        <f>AI19</f>
        <v>-5.9225076526782328E-2</v>
      </c>
      <c r="AK19" s="151">
        <f>AJ19</f>
        <v>-5.9225076526782328E-2</v>
      </c>
      <c r="AL19" s="151">
        <v>0</v>
      </c>
      <c r="AM19" s="151">
        <v>0</v>
      </c>
    </row>
    <row r="20" spans="2:39" customFormat="1">
      <c r="B20" t="s">
        <v>168</v>
      </c>
      <c r="H20" s="209">
        <f>H21-H19</f>
        <v>1.9000000000000057</v>
      </c>
      <c r="I20" s="212"/>
      <c r="J20" s="212"/>
      <c r="K20" s="209">
        <f>K21-K19</f>
        <v>27</v>
      </c>
      <c r="L20" s="209">
        <f t="shared" si="1"/>
        <v>24.859756097560975</v>
      </c>
      <c r="M20" s="209">
        <f t="shared" si="1"/>
        <v>24.859756097560975</v>
      </c>
      <c r="N20" s="209">
        <f t="shared" si="1"/>
        <v>24.859756097560975</v>
      </c>
      <c r="O20" s="209">
        <f t="shared" si="1"/>
        <v>24.859756097560975</v>
      </c>
      <c r="P20" s="209">
        <f t="shared" si="1"/>
        <v>24.859756097560975</v>
      </c>
      <c r="R20" s="119" t="s">
        <v>72</v>
      </c>
      <c r="S20" s="81">
        <f>S18*S19</f>
        <v>0</v>
      </c>
      <c r="T20" s="139"/>
      <c r="V20" s="215">
        <f>(K20/H20)^(1/3)-1</f>
        <v>1.4221631227035489</v>
      </c>
      <c r="W20" s="151">
        <f>W19</f>
        <v>-7.9268292682926789E-2</v>
      </c>
      <c r="X20" s="151">
        <v>0</v>
      </c>
      <c r="Y20" s="151">
        <v>0</v>
      </c>
      <c r="Z20" s="151">
        <v>0</v>
      </c>
      <c r="AA20" s="151">
        <v>0</v>
      </c>
      <c r="AC20" s="151">
        <f>AC19</f>
        <v>0.12018348623853203</v>
      </c>
      <c r="AD20" s="151">
        <f>AD19</f>
        <v>8.2719082719082682E-2</v>
      </c>
      <c r="AE20" s="151">
        <f>AE19</f>
        <v>8.3207261724659531E-2</v>
      </c>
      <c r="AF20" s="151">
        <f>AF19</f>
        <v>8.3100558659217949E-2</v>
      </c>
      <c r="AG20" s="151">
        <f>AG19</f>
        <v>8.3100558659217949E-2</v>
      </c>
      <c r="AI20" s="151">
        <f>AI19</f>
        <v>-5.9225076526782328E-2</v>
      </c>
      <c r="AJ20" s="151">
        <f>AJ19</f>
        <v>-5.9225076526782328E-2</v>
      </c>
      <c r="AK20" s="151">
        <f>AK19</f>
        <v>-5.9225076526782328E-2</v>
      </c>
      <c r="AL20" s="151">
        <v>0</v>
      </c>
      <c r="AM20" s="151">
        <v>0</v>
      </c>
    </row>
    <row r="21" spans="2:39" customFormat="1">
      <c r="B21" s="11" t="s">
        <v>169</v>
      </c>
      <c r="H21" s="210">
        <v>70.900000000000006</v>
      </c>
      <c r="I21" s="210">
        <v>72.8</v>
      </c>
      <c r="J21" s="210">
        <v>87.8</v>
      </c>
      <c r="K21" s="216">
        <v>109</v>
      </c>
      <c r="L21" s="219">
        <f>SUM(L19:L20)</f>
        <v>100.35975609756098</v>
      </c>
      <c r="M21" s="219">
        <f>SUM(M19:M20)</f>
        <v>100.35975609756098</v>
      </c>
      <c r="N21" s="219">
        <f>SUM(N19:N20)</f>
        <v>100.35975609756098</v>
      </c>
      <c r="O21" s="219">
        <f>SUM(O19:O20)</f>
        <v>100.35975609756098</v>
      </c>
      <c r="P21" s="219">
        <f>SUM(P19:P20)</f>
        <v>100.35975609756098</v>
      </c>
      <c r="R21" s="118"/>
      <c r="S21" s="15"/>
      <c r="T21" s="139"/>
      <c r="V21" s="230">
        <f>(K21/H21)^(1/3)-1</f>
        <v>0.15414423763868634</v>
      </c>
      <c r="W21" s="223">
        <f>IFERROR($L21/$K21-1,0)</f>
        <v>-7.9268292682926789E-2</v>
      </c>
      <c r="X21" s="223">
        <f>IFERROR($M21/$L21-1,0)</f>
        <v>0</v>
      </c>
      <c r="Y21" s="223">
        <f>IFERROR($N21/$M21-1,0)</f>
        <v>0</v>
      </c>
      <c r="Z21" s="223">
        <f>IFERROR($O21/$N21-1,0)</f>
        <v>0</v>
      </c>
      <c r="AA21" s="223">
        <f>IFERROR($P21/$O21-1,0)</f>
        <v>0</v>
      </c>
      <c r="AC21" s="223">
        <f>IFERROR($L21/$K21-1,0)</f>
        <v>-7.9268292682926789E-2</v>
      </c>
      <c r="AD21" s="223">
        <f>IFERROR($M21/$L21-1,0)</f>
        <v>0</v>
      </c>
      <c r="AE21" s="223">
        <f>IFERROR($N21/$M21-1,0)</f>
        <v>0</v>
      </c>
      <c r="AF21" s="223">
        <f>IFERROR($O21/$N21-1,0)</f>
        <v>0</v>
      </c>
      <c r="AG21" s="223">
        <f>IFERROR($P21/$O21-1,0)</f>
        <v>0</v>
      </c>
      <c r="AI21" s="223">
        <f>IFERROR($L21/$K21-1,0)</f>
        <v>-7.9268292682926789E-2</v>
      </c>
      <c r="AJ21" s="223">
        <f>IFERROR($M21/$L21-1,0)</f>
        <v>0</v>
      </c>
      <c r="AK21" s="223">
        <f>IFERROR($N21/$M21-1,0)</f>
        <v>0</v>
      </c>
      <c r="AL21" s="223">
        <f>IFERROR($O21/$N21-1,0)</f>
        <v>0</v>
      </c>
      <c r="AM21" s="223">
        <f>IFERROR($P21/$O21-1,0)</f>
        <v>0</v>
      </c>
    </row>
    <row r="22" spans="2:39" customFormat="1">
      <c r="H22" s="208"/>
      <c r="I22" s="208"/>
      <c r="J22" s="208"/>
      <c r="K22" s="208"/>
      <c r="L22" s="208"/>
      <c r="M22" s="208"/>
      <c r="N22" s="208"/>
      <c r="O22" s="208"/>
      <c r="P22" s="208"/>
      <c r="R22" s="118" t="s">
        <v>8</v>
      </c>
      <c r="S22" s="120">
        <f>(M2-S20)*T22</f>
        <v>80</v>
      </c>
      <c r="T22" s="54">
        <v>4</v>
      </c>
    </row>
    <row r="23" spans="2:39" customFormat="1">
      <c r="B23" t="s">
        <v>167</v>
      </c>
      <c r="H23" s="156">
        <v>120.9</v>
      </c>
      <c r="I23" s="156">
        <v>115</v>
      </c>
      <c r="J23" s="156">
        <v>121</v>
      </c>
      <c r="K23" s="156">
        <v>134.4</v>
      </c>
      <c r="L23" s="229">
        <f t="shared" ref="L23:P24" si="2">L19*CHOOSE($H$7,W23,AC23,AI23)</f>
        <v>126.73563714902808</v>
      </c>
      <c r="M23" s="229">
        <f t="shared" si="2"/>
        <v>126.73563714902808</v>
      </c>
      <c r="N23" s="229">
        <f t="shared" si="2"/>
        <v>126.73563714902808</v>
      </c>
      <c r="O23" s="229">
        <f t="shared" si="2"/>
        <v>126.73563714902808</v>
      </c>
      <c r="P23" s="229">
        <f t="shared" si="2"/>
        <v>126.73563714902808</v>
      </c>
      <c r="R23" s="121" t="s">
        <v>9</v>
      </c>
      <c r="S23" s="122">
        <f>M$2*T23</f>
        <v>0</v>
      </c>
      <c r="T23" s="140">
        <v>0</v>
      </c>
      <c r="W23" s="226">
        <f>W24</f>
        <v>1.6786177105831535</v>
      </c>
      <c r="X23" s="226">
        <f t="shared" ref="X23:AA24" si="3">W23</f>
        <v>1.6786177105831535</v>
      </c>
      <c r="Y23" s="226">
        <f t="shared" si="3"/>
        <v>1.6786177105831535</v>
      </c>
      <c r="Z23" s="226">
        <f t="shared" si="3"/>
        <v>1.6786177105831535</v>
      </c>
      <c r="AA23" s="226">
        <f t="shared" si="3"/>
        <v>1.6786177105831535</v>
      </c>
      <c r="AC23" s="226">
        <v>1.5577395577395576</v>
      </c>
      <c r="AD23" s="226">
        <v>1.5537065052950076</v>
      </c>
      <c r="AE23" s="226">
        <v>1.5495810055865926</v>
      </c>
      <c r="AF23" s="226">
        <v>1.5467440361057385</v>
      </c>
      <c r="AG23" s="226">
        <v>1.5467440361057385</v>
      </c>
      <c r="AI23" s="226">
        <v>1.5577395577395576</v>
      </c>
      <c r="AJ23" s="226">
        <v>1.5537065052950076</v>
      </c>
      <c r="AK23" s="226">
        <v>1.5495810055865926</v>
      </c>
      <c r="AL23" s="226">
        <v>1.5467440361057385</v>
      </c>
      <c r="AM23" s="226">
        <v>1.5467440361057385</v>
      </c>
    </row>
    <row r="24" spans="2:39" customFormat="1">
      <c r="B24" t="s">
        <v>168</v>
      </c>
      <c r="H24" s="113">
        <f>H25-H23</f>
        <v>1.1999999999999886</v>
      </c>
      <c r="I24" s="113">
        <f>I25-I23</f>
        <v>10.200000000000003</v>
      </c>
      <c r="J24" s="113">
        <f>J25-J23</f>
        <v>20.300000000000011</v>
      </c>
      <c r="K24" s="113">
        <f>K25-K23</f>
        <v>34.900000000000006</v>
      </c>
      <c r="L24" s="113">
        <f t="shared" si="2"/>
        <v>41.73002686614339</v>
      </c>
      <c r="M24" s="113">
        <f t="shared" si="2"/>
        <v>41.73002686614339</v>
      </c>
      <c r="N24" s="113">
        <f t="shared" si="2"/>
        <v>41.73002686614339</v>
      </c>
      <c r="O24" s="113">
        <f t="shared" si="2"/>
        <v>41.73002686614339</v>
      </c>
      <c r="P24" s="113">
        <f t="shared" si="2"/>
        <v>41.73002686614339</v>
      </c>
      <c r="R24" s="20"/>
      <c r="S24" s="20"/>
      <c r="T24" s="20"/>
      <c r="W24" s="227">
        <f>SUM(H25:J25)/SUM(H21:J21)</f>
        <v>1.6786177105831535</v>
      </c>
      <c r="X24" s="227">
        <f t="shared" si="3"/>
        <v>1.6786177105831535</v>
      </c>
      <c r="Y24" s="227">
        <f t="shared" si="3"/>
        <v>1.6786177105831535</v>
      </c>
      <c r="Z24" s="227">
        <f t="shared" si="3"/>
        <v>1.6786177105831535</v>
      </c>
      <c r="AA24" s="227">
        <f t="shared" si="3"/>
        <v>1.6786177105831535</v>
      </c>
      <c r="AC24" s="227">
        <v>1.5577395577395576</v>
      </c>
      <c r="AD24" s="227">
        <v>1.5537065052950076</v>
      </c>
      <c r="AE24" s="227">
        <v>1.5495810055865926</v>
      </c>
      <c r="AF24" s="227">
        <v>1.5467440361057385</v>
      </c>
      <c r="AG24" s="227">
        <v>1.5467440361057385</v>
      </c>
      <c r="AI24" s="227">
        <v>1.5577395577395576</v>
      </c>
      <c r="AJ24" s="227">
        <v>1.5537065052950076</v>
      </c>
      <c r="AK24" s="227">
        <v>1.5495810055865926</v>
      </c>
      <c r="AL24" s="227">
        <v>1.5467440361057385</v>
      </c>
      <c r="AM24" s="227">
        <v>1.5467440361057385</v>
      </c>
    </row>
    <row r="25" spans="2:39" customFormat="1">
      <c r="B25" t="s">
        <v>180</v>
      </c>
      <c r="H25" s="224">
        <v>122.1</v>
      </c>
      <c r="I25" s="224">
        <v>125.2</v>
      </c>
      <c r="J25" s="224">
        <v>141.30000000000001</v>
      </c>
      <c r="K25" s="224">
        <v>169.3</v>
      </c>
      <c r="L25" s="150">
        <f>SUM(L23:L24)</f>
        <v>168.46566401517146</v>
      </c>
      <c r="M25" s="150">
        <f>SUM(M23:M24)</f>
        <v>168.46566401517146</v>
      </c>
      <c r="N25" s="150">
        <f>SUM(N23:N24)</f>
        <v>168.46566401517146</v>
      </c>
      <c r="O25" s="150">
        <f>SUM(O23:O24)</f>
        <v>168.46566401517146</v>
      </c>
      <c r="P25" s="150">
        <f>SUM(P23:P24)</f>
        <v>168.46566401517146</v>
      </c>
      <c r="Q25" s="25"/>
      <c r="R25" s="20"/>
      <c r="S25" s="20"/>
      <c r="T25" s="20"/>
      <c r="W25" s="228">
        <f>L25/L21</f>
        <v>1.6786177105831532</v>
      </c>
      <c r="X25" s="228">
        <f>M25/M21</f>
        <v>1.6786177105831532</v>
      </c>
      <c r="Y25" s="228">
        <f>N25/N21</f>
        <v>1.6786177105831532</v>
      </c>
      <c r="Z25" s="228">
        <f>O25/O21</f>
        <v>1.6786177105831532</v>
      </c>
      <c r="AA25" s="228">
        <f>P25/P21</f>
        <v>1.6786177105831532</v>
      </c>
      <c r="AC25" s="228">
        <f>L25/L21</f>
        <v>1.6786177105831532</v>
      </c>
      <c r="AD25" s="228">
        <f>M25/M21</f>
        <v>1.6786177105831532</v>
      </c>
      <c r="AE25" s="228">
        <f>N25/N21</f>
        <v>1.6786177105831532</v>
      </c>
      <c r="AF25" s="228">
        <f>O25/O21</f>
        <v>1.6786177105831532</v>
      </c>
      <c r="AG25" s="228">
        <f>P25/P21</f>
        <v>1.6786177105831532</v>
      </c>
      <c r="AI25" s="228">
        <f>L25/L21</f>
        <v>1.6786177105831532</v>
      </c>
      <c r="AJ25" s="228">
        <f>M25/M21</f>
        <v>1.6786177105831532</v>
      </c>
      <c r="AK25" s="228">
        <f>N25/N21</f>
        <v>1.6786177105831532</v>
      </c>
      <c r="AL25" s="228">
        <f>O25/O21</f>
        <v>1.6786177105831532</v>
      </c>
      <c r="AM25" s="228">
        <f>P25/P21</f>
        <v>1.6786177105831532</v>
      </c>
    </row>
    <row r="26" spans="2:39" customFormat="1">
      <c r="B26" s="71" t="s">
        <v>14</v>
      </c>
      <c r="H26" s="152"/>
      <c r="I26" s="26">
        <f t="shared" ref="I26:P26" si="4">I25/H25-1</f>
        <v>2.5389025389025432E-2</v>
      </c>
      <c r="J26" s="26">
        <f t="shared" si="4"/>
        <v>0.12859424920127793</v>
      </c>
      <c r="K26" s="26">
        <f t="shared" si="4"/>
        <v>0.19815994338287335</v>
      </c>
      <c r="L26" s="26">
        <f t="shared" si="4"/>
        <v>-4.9281511212555529E-3</v>
      </c>
      <c r="M26" s="26">
        <f t="shared" si="4"/>
        <v>0</v>
      </c>
      <c r="N26" s="26">
        <f t="shared" si="4"/>
        <v>0</v>
      </c>
      <c r="O26" s="26">
        <f t="shared" si="4"/>
        <v>0</v>
      </c>
      <c r="P26" s="26">
        <f t="shared" si="4"/>
        <v>0</v>
      </c>
      <c r="Q26" s="27"/>
      <c r="R26" s="20"/>
      <c r="S26" s="20"/>
      <c r="T26" s="20"/>
    </row>
    <row r="27" spans="2:39" customFormat="1" ht="6" customHeight="1">
      <c r="R27" s="20"/>
      <c r="S27" s="20"/>
      <c r="T27" s="20"/>
    </row>
    <row r="28" spans="2:39" customFormat="1">
      <c r="B28" t="s">
        <v>181</v>
      </c>
      <c r="H28" s="80">
        <f>(1-0.49)*H21</f>
        <v>36.159000000000006</v>
      </c>
      <c r="I28" s="80">
        <f>(1-0.52)*I21</f>
        <v>34.943999999999996</v>
      </c>
      <c r="J28" s="80">
        <f>(1-0.51)*J21</f>
        <v>43.021999999999998</v>
      </c>
      <c r="K28" s="80">
        <f>(1-0.5)*K21</f>
        <v>54.5</v>
      </c>
      <c r="L28" s="80">
        <f>L21*CHOOSE($H$7,W28,AC28,AI28)</f>
        <v>49.475408918506034</v>
      </c>
      <c r="M28" s="80">
        <f>M21*CHOOSE($H$7,X28,AD28,AJ28)</f>
        <v>49.475408918506034</v>
      </c>
      <c r="N28" s="80">
        <f>N21*CHOOSE($H$7,Y28,AE28,AK28)</f>
        <v>49.475408918506034</v>
      </c>
      <c r="O28" s="80">
        <f>O21*CHOOSE($H$7,Z28,AF28,AL28)</f>
        <v>49.475408918506034</v>
      </c>
      <c r="P28" s="80">
        <f>P21*CHOOSE($H$7,AA28,AG28,AM28)</f>
        <v>49.475408918506034</v>
      </c>
      <c r="R28" s="20"/>
      <c r="S28" s="20"/>
      <c r="T28" s="20"/>
      <c r="V28" s="225">
        <f>SUM(H28:J28)/SUM(H21:J21)</f>
        <v>0.49298056155507558</v>
      </c>
      <c r="W28" s="226">
        <f t="shared" ref="W28:AA29" si="5">V28</f>
        <v>0.49298056155507558</v>
      </c>
      <c r="X28" s="226">
        <f t="shared" si="5"/>
        <v>0.49298056155507558</v>
      </c>
      <c r="Y28" s="226">
        <f t="shared" si="5"/>
        <v>0.49298056155507558</v>
      </c>
      <c r="Z28" s="226">
        <f t="shared" si="5"/>
        <v>0.49298056155507558</v>
      </c>
      <c r="AA28" s="226">
        <f t="shared" si="5"/>
        <v>0.49298056155507558</v>
      </c>
      <c r="AC28" s="226">
        <v>0.5</v>
      </c>
      <c r="AD28" s="226">
        <v>0.51</v>
      </c>
      <c r="AE28" s="226">
        <v>0.51</v>
      </c>
      <c r="AF28" s="226">
        <v>0.51</v>
      </c>
      <c r="AG28" s="226">
        <v>0.51</v>
      </c>
      <c r="AI28" s="226">
        <v>0.51</v>
      </c>
      <c r="AJ28" s="226">
        <v>0.51</v>
      </c>
      <c r="AK28" s="226">
        <v>0.51</v>
      </c>
      <c r="AL28" s="226">
        <v>0.51</v>
      </c>
      <c r="AM28" s="226">
        <v>0.51</v>
      </c>
    </row>
    <row r="29" spans="2:39" customFormat="1">
      <c r="B29" t="s">
        <v>182</v>
      </c>
      <c r="H29" s="113">
        <f>H25-H30-H28</f>
        <v>67.740999999999985</v>
      </c>
      <c r="I29" s="113">
        <f>I25-I30-I28</f>
        <v>69.856000000000023</v>
      </c>
      <c r="J29" s="113">
        <f>J25-J30-J28</f>
        <v>72.478000000000009</v>
      </c>
      <c r="K29" s="113">
        <f>K25-K30-K28</f>
        <v>83</v>
      </c>
      <c r="L29" s="113">
        <f>L25*CHOOSE($H$7,W29,AC29,AI29)</f>
        <v>91.071601564557753</v>
      </c>
      <c r="M29" s="113">
        <f>M25*CHOOSE($H$7,X29,AD29,AJ29)</f>
        <v>91.071601564557753</v>
      </c>
      <c r="N29" s="113">
        <f>N25*CHOOSE($H$7,Y29,AE29,AK29)</f>
        <v>91.071601564557753</v>
      </c>
      <c r="O29" s="113">
        <f>O25*CHOOSE($H$7,Z29,AF29,AL29)</f>
        <v>91.071601564557753</v>
      </c>
      <c r="P29" s="113">
        <f>P25*CHOOSE($H$7,AA29,AG29,AM29)</f>
        <v>91.071601564557753</v>
      </c>
      <c r="Q29" s="31"/>
      <c r="R29" s="31"/>
      <c r="S29" s="31"/>
      <c r="T29" s="31"/>
      <c r="V29" s="215">
        <f>SUM(H29:J29)/SUM(H25:J25)</f>
        <v>0.54059444158517755</v>
      </c>
      <c r="W29" s="151">
        <f t="shared" si="5"/>
        <v>0.54059444158517755</v>
      </c>
      <c r="X29" s="151">
        <f t="shared" si="5"/>
        <v>0.54059444158517755</v>
      </c>
      <c r="Y29" s="151">
        <f t="shared" si="5"/>
        <v>0.54059444158517755</v>
      </c>
      <c r="Z29" s="151">
        <f t="shared" si="5"/>
        <v>0.54059444158517755</v>
      </c>
      <c r="AA29" s="151">
        <f t="shared" si="5"/>
        <v>0.54059444158517755</v>
      </c>
      <c r="AC29" s="151">
        <v>0.49447949526813872</v>
      </c>
      <c r="AD29" s="151">
        <v>0.48577409931840315</v>
      </c>
      <c r="AE29" s="151">
        <v>0.48385759351059043</v>
      </c>
      <c r="AF29" s="151">
        <v>0.4818632763651523</v>
      </c>
      <c r="AG29" s="151">
        <v>0.4818632763651523</v>
      </c>
      <c r="AI29" s="151">
        <f>W29</f>
        <v>0.54059444158517755</v>
      </c>
      <c r="AJ29" s="151">
        <f>X29</f>
        <v>0.54059444158517755</v>
      </c>
      <c r="AK29" s="151">
        <f>Y29</f>
        <v>0.54059444158517755</v>
      </c>
      <c r="AL29" s="151">
        <f>Z29</f>
        <v>0.54059444158517755</v>
      </c>
      <c r="AM29" s="151">
        <f>AA29</f>
        <v>0.54059444158517755</v>
      </c>
    </row>
    <row r="30" spans="2:39" customFormat="1">
      <c r="B30" t="s">
        <v>183</v>
      </c>
      <c r="H30" s="232">
        <v>18.2</v>
      </c>
      <c r="I30" s="232">
        <v>20.399999999999999</v>
      </c>
      <c r="J30" s="232">
        <v>25.8</v>
      </c>
      <c r="K30" s="232">
        <v>31.8</v>
      </c>
      <c r="L30" s="231">
        <f>L25-L28-L29</f>
        <v>27.918653532107669</v>
      </c>
      <c r="M30" s="231">
        <f>M25-M28-M29</f>
        <v>27.918653532107669</v>
      </c>
      <c r="N30" s="231">
        <f>N25-N28-N29</f>
        <v>27.918653532107669</v>
      </c>
      <c r="O30" s="231">
        <f>O25-O28-O29</f>
        <v>27.918653532107669</v>
      </c>
      <c r="P30" s="231">
        <f>P25-P28-P29</f>
        <v>27.918653532107669</v>
      </c>
      <c r="Q30" s="234"/>
      <c r="R30" s="20"/>
      <c r="S30" s="20"/>
      <c r="T30" s="20"/>
      <c r="V30" s="230">
        <f>SUM(H30:J30)/SUM(H25:J25)</f>
        <v>0.16572310859495623</v>
      </c>
      <c r="W30" s="230">
        <f>L30/L25</f>
        <v>0.16572310859495623</v>
      </c>
      <c r="X30" s="230">
        <f>M30/M25</f>
        <v>0.16572310859495623</v>
      </c>
      <c r="Y30" s="230">
        <f>N30/N25</f>
        <v>0.16572310859495623</v>
      </c>
      <c r="Z30" s="230">
        <f>O30/O25</f>
        <v>0.16572310859495623</v>
      </c>
      <c r="AA30" s="230">
        <f>P30/P25</f>
        <v>0.16572310859495623</v>
      </c>
      <c r="AC30" s="230">
        <f>L30/L25</f>
        <v>0.16572310859495623</v>
      </c>
      <c r="AD30" s="230">
        <f>M30/M25</f>
        <v>0.16572310859495623</v>
      </c>
      <c r="AE30" s="230">
        <f>N30/N25</f>
        <v>0.16572310859495623</v>
      </c>
      <c r="AF30" s="230">
        <f>O30/O25</f>
        <v>0.16572310859495623</v>
      </c>
      <c r="AG30" s="230">
        <f>P30/P25</f>
        <v>0.16572310859495623</v>
      </c>
      <c r="AI30" s="230">
        <f>L30/L25</f>
        <v>0.16572310859495623</v>
      </c>
      <c r="AJ30" s="230">
        <f>M30/M25</f>
        <v>0.16572310859495623</v>
      </c>
      <c r="AK30" s="230">
        <f>N30/N25</f>
        <v>0.16572310859495623</v>
      </c>
      <c r="AL30" s="230">
        <f>O30/O25</f>
        <v>0.16572310859495623</v>
      </c>
      <c r="AM30" s="230">
        <f>P30/P25</f>
        <v>0.16572310859495623</v>
      </c>
    </row>
    <row r="31" spans="2:39" customFormat="1">
      <c r="B31" s="71" t="s">
        <v>194</v>
      </c>
      <c r="H31" s="26">
        <f t="shared" ref="H31:P31" si="6">H30/H25</f>
        <v>0.14905814905814907</v>
      </c>
      <c r="I31" s="26">
        <f t="shared" si="6"/>
        <v>0.16293929712460062</v>
      </c>
      <c r="J31" s="26">
        <f t="shared" si="6"/>
        <v>0.18259023354564755</v>
      </c>
      <c r="K31" s="26">
        <f t="shared" si="6"/>
        <v>0.18783225044300059</v>
      </c>
      <c r="L31" s="26">
        <f t="shared" si="6"/>
        <v>0.16572310859495623</v>
      </c>
      <c r="M31" s="26">
        <f t="shared" si="6"/>
        <v>0.16572310859495623</v>
      </c>
      <c r="N31" s="26">
        <f t="shared" si="6"/>
        <v>0.16572310859495623</v>
      </c>
      <c r="O31" s="26">
        <f t="shared" si="6"/>
        <v>0.16572310859495623</v>
      </c>
      <c r="P31" s="26">
        <f t="shared" si="6"/>
        <v>0.16572310859495623</v>
      </c>
      <c r="Q31" s="27"/>
      <c r="R31" s="20"/>
      <c r="S31" s="20"/>
      <c r="T31" s="20"/>
    </row>
    <row r="32" spans="2:39" customFormat="1" ht="6" customHeight="1">
      <c r="R32" s="20"/>
      <c r="S32" s="20"/>
      <c r="T32" s="20"/>
    </row>
    <row r="33" spans="2:39" customFormat="1">
      <c r="B33" t="s">
        <v>184</v>
      </c>
      <c r="H33" s="80">
        <f>H30-H35</f>
        <v>7.6999999999999993</v>
      </c>
      <c r="I33" s="80">
        <f>I30-I35</f>
        <v>8.6999999999999993</v>
      </c>
      <c r="J33" s="80">
        <f>J30-J35</f>
        <v>9.6999999999999993</v>
      </c>
      <c r="K33" s="80">
        <f>K30-K35</f>
        <v>10.600000000000001</v>
      </c>
      <c r="L33" s="80">
        <f>K33*(1+(W21*CHOOSE($H$7,W33,AC33,AI33)))</f>
        <v>10.179878048780489</v>
      </c>
      <c r="M33" s="80">
        <f>L33*(1+(X21*CHOOSE($H$7,X33,AD33,AJ33)))</f>
        <v>10.179878048780489</v>
      </c>
      <c r="N33" s="80">
        <f>M33*(1+(Y21*CHOOSE($H$7,Y33,AE33,AK33)))</f>
        <v>10.179878048780489</v>
      </c>
      <c r="O33" s="80">
        <f>N33*(1+(Z21*CHOOSE($H$7,Z33,AF33,AL33)))</f>
        <v>10.179878048780489</v>
      </c>
      <c r="P33" s="80">
        <f>O33*(1+(AA21*CHOOSE($H$7,AA33,AG33,AM33)))</f>
        <v>10.179878048780489</v>
      </c>
      <c r="R33" s="20"/>
      <c r="S33" s="20"/>
      <c r="T33" s="20"/>
      <c r="V33" s="215">
        <f>((K33/H33)^(1/3)-1)/V21</f>
        <v>0.72936552129399757</v>
      </c>
      <c r="W33" s="151">
        <v>0.5</v>
      </c>
      <c r="X33" s="151">
        <v>0.5</v>
      </c>
      <c r="Y33" s="151">
        <v>0.5</v>
      </c>
      <c r="Z33" s="151">
        <v>0.5</v>
      </c>
      <c r="AA33" s="151">
        <v>0.5</v>
      </c>
      <c r="AC33" s="151">
        <v>0.39248163618033216</v>
      </c>
      <c r="AD33" s="151">
        <v>0.32673267326730476</v>
      </c>
      <c r="AE33" s="151">
        <v>0.31626794258374485</v>
      </c>
      <c r="AF33" s="151">
        <v>0.41140558787614756</v>
      </c>
      <c r="AG33" s="151">
        <v>0.41140558787614756</v>
      </c>
      <c r="AI33" s="151">
        <v>0.5</v>
      </c>
      <c r="AJ33" s="151">
        <v>0.5</v>
      </c>
      <c r="AK33" s="151">
        <v>0.5</v>
      </c>
      <c r="AL33" s="151">
        <v>0.5</v>
      </c>
      <c r="AM33" s="151">
        <v>0.5</v>
      </c>
    </row>
    <row r="34" spans="2:39" customFormat="1" ht="6" customHeight="1">
      <c r="R34" s="20"/>
      <c r="S34" s="20"/>
      <c r="T34" s="20"/>
    </row>
    <row r="35" spans="2:39" customFormat="1">
      <c r="C35" s="11" t="s">
        <v>88</v>
      </c>
      <c r="D35" s="11"/>
      <c r="E35" s="11"/>
      <c r="F35" s="11"/>
      <c r="G35" s="11"/>
      <c r="H35" s="157">
        <v>10.5</v>
      </c>
      <c r="I35" s="157">
        <v>11.7</v>
      </c>
      <c r="J35" s="157">
        <v>16.100000000000001</v>
      </c>
      <c r="K35" s="157">
        <v>21.2</v>
      </c>
      <c r="L35" s="81">
        <f>L30-L33</f>
        <v>17.738775483327181</v>
      </c>
      <c r="M35" s="81">
        <f>M30-M33</f>
        <v>17.738775483327181</v>
      </c>
      <c r="N35" s="81">
        <f>N30-N33</f>
        <v>17.738775483327181</v>
      </c>
      <c r="O35" s="81">
        <f>O30-O33</f>
        <v>17.738775483327181</v>
      </c>
      <c r="P35" s="81">
        <f>P30-P33</f>
        <v>17.738775483327181</v>
      </c>
      <c r="Q35" s="25"/>
      <c r="R35" s="20"/>
      <c r="S35" s="20"/>
      <c r="T35" s="20"/>
      <c r="V35" s="152"/>
    </row>
    <row r="36" spans="2:39" customFormat="1">
      <c r="C36" s="71" t="s">
        <v>16</v>
      </c>
      <c r="D36" s="71"/>
      <c r="E36" s="71"/>
      <c r="F36" s="71"/>
      <c r="G36" s="71"/>
      <c r="H36" s="83">
        <f t="shared" ref="H36:P36" si="7">H35/H25</f>
        <v>8.5995085995085999E-2</v>
      </c>
      <c r="I36" s="83">
        <f t="shared" si="7"/>
        <v>9.345047923322683E-2</v>
      </c>
      <c r="J36" s="83">
        <f t="shared" si="7"/>
        <v>0.11394196744515216</v>
      </c>
      <c r="K36" s="83">
        <f t="shared" si="7"/>
        <v>0.12522150029533372</v>
      </c>
      <c r="L36" s="83">
        <f t="shared" si="7"/>
        <v>0.10529608859482302</v>
      </c>
      <c r="M36" s="83">
        <f t="shared" si="7"/>
        <v>0.10529608859482302</v>
      </c>
      <c r="N36" s="83">
        <f t="shared" si="7"/>
        <v>0.10529608859482302</v>
      </c>
      <c r="O36" s="83">
        <f t="shared" si="7"/>
        <v>0.10529608859482302</v>
      </c>
      <c r="P36" s="83">
        <f t="shared" si="7"/>
        <v>0.10529608859482302</v>
      </c>
      <c r="Q36" s="31"/>
      <c r="R36" s="20"/>
      <c r="S36" s="20"/>
      <c r="T36" s="20"/>
    </row>
    <row r="37" spans="2:39" customFormat="1" ht="6" customHeight="1">
      <c r="H37" s="15"/>
      <c r="I37" s="15"/>
      <c r="J37" s="15"/>
      <c r="K37" s="15"/>
      <c r="L37" s="15"/>
      <c r="M37" s="15"/>
      <c r="N37" s="15"/>
      <c r="O37" s="15"/>
      <c r="P37" s="15"/>
    </row>
    <row r="38" spans="2:39" customFormat="1">
      <c r="B38" t="s">
        <v>66</v>
      </c>
      <c r="C38" s="11"/>
      <c r="D38" s="11"/>
      <c r="E38" s="11"/>
      <c r="F38" s="11"/>
      <c r="G38" s="11"/>
      <c r="H38" s="80"/>
      <c r="I38" s="80"/>
      <c r="J38" s="80"/>
      <c r="K38" s="80">
        <f>-S20</f>
        <v>0</v>
      </c>
      <c r="L38" s="80">
        <f t="shared" ref="L38:P39" si="8">K38</f>
        <v>0</v>
      </c>
      <c r="M38" s="80">
        <f t="shared" si="8"/>
        <v>0</v>
      </c>
      <c r="N38" s="80">
        <f t="shared" si="8"/>
        <v>0</v>
      </c>
      <c r="O38" s="80">
        <f t="shared" si="8"/>
        <v>0</v>
      </c>
      <c r="P38" s="80">
        <f t="shared" si="8"/>
        <v>0</v>
      </c>
      <c r="Q38" s="25"/>
      <c r="R38" s="76"/>
      <c r="S38" s="15"/>
      <c r="T38" s="15"/>
    </row>
    <row r="39" spans="2:39" customFormat="1">
      <c r="B39" t="s">
        <v>166</v>
      </c>
      <c r="C39" s="11"/>
      <c r="D39" s="11"/>
      <c r="E39" s="11"/>
      <c r="F39" s="11"/>
      <c r="G39" s="11"/>
      <c r="H39" s="80"/>
      <c r="I39" s="80"/>
      <c r="J39" s="80"/>
      <c r="K39" s="159">
        <f>CHOOSE($H$7,W39,AC39,AI39)</f>
        <v>5</v>
      </c>
      <c r="L39" s="80">
        <f t="shared" si="8"/>
        <v>5</v>
      </c>
      <c r="M39" s="80">
        <f t="shared" si="8"/>
        <v>5</v>
      </c>
      <c r="N39" s="80">
        <f t="shared" si="8"/>
        <v>5</v>
      </c>
      <c r="O39" s="80">
        <f t="shared" si="8"/>
        <v>5</v>
      </c>
      <c r="P39" s="80">
        <f t="shared" si="8"/>
        <v>5</v>
      </c>
      <c r="Q39" s="25"/>
      <c r="R39" s="167"/>
      <c r="S39" s="15"/>
      <c r="T39" s="15"/>
      <c r="W39" s="159">
        <v>5</v>
      </c>
      <c r="AC39" s="159">
        <v>0</v>
      </c>
      <c r="AI39" s="159">
        <v>5</v>
      </c>
    </row>
    <row r="40" spans="2:39" customFormat="1" ht="5.0999999999999996" customHeight="1">
      <c r="C40" s="11"/>
      <c r="D40" s="11"/>
      <c r="E40" s="11"/>
      <c r="F40" s="11"/>
      <c r="G40" s="11"/>
      <c r="H40" s="28"/>
      <c r="I40" s="28"/>
      <c r="J40" s="28"/>
      <c r="K40" s="28"/>
      <c r="L40" s="28"/>
      <c r="M40" s="28"/>
      <c r="N40" s="28"/>
      <c r="O40" s="28"/>
      <c r="P40" s="28"/>
      <c r="Q40" s="25"/>
      <c r="R40" s="76"/>
      <c r="S40" s="15"/>
      <c r="T40" s="15"/>
    </row>
    <row r="41" spans="2:39" customFormat="1">
      <c r="C41" s="11" t="s">
        <v>67</v>
      </c>
      <c r="D41" s="11"/>
      <c r="E41" s="11"/>
      <c r="F41" s="11"/>
      <c r="G41" s="11"/>
      <c r="H41" s="158"/>
      <c r="I41" s="158"/>
      <c r="J41" s="158"/>
      <c r="K41" s="81">
        <f>K35+K38+K39</f>
        <v>26.2</v>
      </c>
      <c r="L41" s="81">
        <f t="shared" ref="L41:P41" si="9">L35+L38+L39</f>
        <v>22.738775483327181</v>
      </c>
      <c r="M41" s="81">
        <f t="shared" si="9"/>
        <v>22.738775483327181</v>
      </c>
      <c r="N41" s="81">
        <f t="shared" si="9"/>
        <v>22.738775483327181</v>
      </c>
      <c r="O41" s="81">
        <f t="shared" si="9"/>
        <v>22.738775483327181</v>
      </c>
      <c r="P41" s="81">
        <f t="shared" si="9"/>
        <v>22.738775483327181</v>
      </c>
      <c r="Q41" s="31"/>
      <c r="R41" s="76"/>
      <c r="S41" s="15"/>
      <c r="T41" s="85"/>
    </row>
    <row r="42" spans="2:39" customFormat="1">
      <c r="C42" s="71" t="s">
        <v>15</v>
      </c>
      <c r="D42" s="71"/>
      <c r="E42" s="71"/>
      <c r="F42" s="71"/>
      <c r="G42" s="71"/>
      <c r="H42" s="71"/>
      <c r="I42" s="71"/>
      <c r="J42" s="71"/>
      <c r="K42" s="153"/>
      <c r="L42" s="154">
        <f>L41</f>
        <v>22.738775483327181</v>
      </c>
      <c r="M42" s="154">
        <f>L42+M41</f>
        <v>45.477550966654363</v>
      </c>
      <c r="N42" s="154">
        <f>M42+N41</f>
        <v>68.216326449981551</v>
      </c>
      <c r="O42" s="154">
        <f>N42+O41</f>
        <v>90.955101933308725</v>
      </c>
      <c r="P42" s="154">
        <f>O42+P41</f>
        <v>113.6938774166359</v>
      </c>
      <c r="Q42" s="25"/>
      <c r="R42" s="76"/>
      <c r="S42" s="15"/>
      <c r="T42" s="155"/>
    </row>
    <row r="43" spans="2:39" customFormat="1" ht="6" customHeight="1">
      <c r="R43" s="15"/>
      <c r="S43" s="15"/>
      <c r="T43" s="15"/>
    </row>
    <row r="44" spans="2:39" customFormat="1">
      <c r="B44" s="32" t="s">
        <v>17</v>
      </c>
      <c r="C44" s="32"/>
      <c r="D44" s="32"/>
      <c r="E44" s="32"/>
      <c r="F44" s="32"/>
      <c r="G44" s="33"/>
      <c r="H44" s="33"/>
      <c r="I44" s="33"/>
      <c r="J44" s="33"/>
      <c r="K44" s="33"/>
      <c r="L44" s="34"/>
      <c r="M44" s="34"/>
      <c r="N44" s="34"/>
      <c r="O44" s="34"/>
      <c r="P44" s="34"/>
      <c r="Q44" s="28"/>
      <c r="R44" s="15"/>
      <c r="S44" s="15"/>
      <c r="T44" s="85"/>
      <c r="Y44" s="170"/>
    </row>
    <row r="45" spans="2:39" customFormat="1">
      <c r="B45" s="15" t="s">
        <v>0</v>
      </c>
      <c r="C45" s="15"/>
      <c r="D45" s="15"/>
      <c r="E45" s="15"/>
      <c r="F45" s="15"/>
      <c r="G45" s="15"/>
      <c r="H45" s="15"/>
      <c r="I45" s="15"/>
      <c r="J45" s="15"/>
      <c r="K45" s="15"/>
      <c r="L45" s="85">
        <f>L41</f>
        <v>22.738775483327181</v>
      </c>
      <c r="M45" s="85">
        <f t="shared" ref="M45:P45" si="10">M41</f>
        <v>22.738775483327181</v>
      </c>
      <c r="N45" s="85">
        <f t="shared" si="10"/>
        <v>22.738775483327181</v>
      </c>
      <c r="O45" s="85">
        <f t="shared" si="10"/>
        <v>22.738775483327181</v>
      </c>
      <c r="P45" s="85">
        <f t="shared" si="10"/>
        <v>22.738775483327181</v>
      </c>
      <c r="R45" s="15"/>
      <c r="S45" s="15"/>
      <c r="T45" s="15"/>
    </row>
    <row r="46" spans="2:39">
      <c r="B46" s="15" t="s">
        <v>193</v>
      </c>
      <c r="C46" s="15"/>
      <c r="D46" s="15"/>
      <c r="E46" s="15"/>
      <c r="F46" s="15"/>
      <c r="G46" s="15"/>
      <c r="H46" s="15"/>
      <c r="I46" s="15"/>
      <c r="J46" s="15"/>
      <c r="K46" s="15"/>
      <c r="L46" s="113">
        <f>-1+MIN(0,L33-K33)/3</f>
        <v>-1.1400406504065039</v>
      </c>
      <c r="M46" s="89">
        <f>+MIN(0,M33-L33)/3</f>
        <v>0</v>
      </c>
      <c r="N46" s="89">
        <f>+MIN(0,N33-M33)/3</f>
        <v>0</v>
      </c>
      <c r="O46" s="89">
        <f>+MIN(0,O33-N33)/3</f>
        <v>0</v>
      </c>
      <c r="P46" s="89">
        <f>+MIN(0,P33-O33)/3</f>
        <v>0</v>
      </c>
    </row>
    <row r="47" spans="2:39">
      <c r="B47" s="15" t="s">
        <v>18</v>
      </c>
      <c r="C47" s="15"/>
      <c r="D47" s="15"/>
      <c r="E47" s="15"/>
      <c r="F47" s="15"/>
      <c r="G47" s="15"/>
      <c r="H47" s="15"/>
      <c r="I47" s="15"/>
      <c r="J47" s="15"/>
      <c r="K47" s="15"/>
      <c r="L47" s="113">
        <f>CHOOSE($H$7,W47,AC47,AI47)</f>
        <v>-3.5</v>
      </c>
      <c r="M47" s="113">
        <f>CHOOSE($H$7,X47,AD47,AJ47)</f>
        <v>-3.5</v>
      </c>
      <c r="N47" s="113">
        <f>CHOOSE($H$7,Y47,AE47,AK47)</f>
        <v>-3.5</v>
      </c>
      <c r="O47" s="113">
        <f>CHOOSE($H$7,Z47,AF47,AL47)</f>
        <v>-3.5</v>
      </c>
      <c r="P47" s="113">
        <f>CHOOSE($H$7,AA47,AG47,AM47)</f>
        <v>-3.5</v>
      </c>
      <c r="R47" s="97"/>
      <c r="S47" s="97"/>
      <c r="T47" s="97"/>
      <c r="W47" s="88">
        <v>-3.5</v>
      </c>
      <c r="X47" s="88">
        <v>-3.5</v>
      </c>
      <c r="Y47" s="88">
        <v>-3.5</v>
      </c>
      <c r="Z47" s="88">
        <v>-3.5</v>
      </c>
      <c r="AA47" s="88">
        <v>-3.5</v>
      </c>
      <c r="AC47" s="88">
        <v>-1.9</v>
      </c>
      <c r="AD47" s="88">
        <v>-2.9</v>
      </c>
      <c r="AE47" s="88">
        <v>-4.0999999999999996</v>
      </c>
      <c r="AF47" s="88">
        <v>-6.1</v>
      </c>
      <c r="AG47" s="88">
        <f>AVERAGE(AC47:AF47)</f>
        <v>-3.7499999999999996</v>
      </c>
      <c r="AI47" s="88">
        <f>W47/2</f>
        <v>-1.75</v>
      </c>
      <c r="AJ47" s="88">
        <f>X47/2</f>
        <v>-1.75</v>
      </c>
      <c r="AK47" s="88">
        <f>Y47/2</f>
        <v>-1.75</v>
      </c>
      <c r="AL47" s="88">
        <f>Z47/2</f>
        <v>-1.75</v>
      </c>
      <c r="AM47" s="88">
        <f>AA47/2</f>
        <v>-1.75</v>
      </c>
    </row>
    <row r="48" spans="2:39">
      <c r="B48" s="35" t="s">
        <v>19</v>
      </c>
      <c r="C48" s="35"/>
      <c r="D48" s="35"/>
      <c r="E48" s="35"/>
      <c r="F48" s="35"/>
      <c r="G48" s="15"/>
      <c r="H48" s="15"/>
      <c r="I48" s="15"/>
      <c r="J48" s="15"/>
      <c r="K48" s="15"/>
      <c r="L48" s="89">
        <f ca="1">-L90</f>
        <v>-4.8130739331682708</v>
      </c>
      <c r="M48" s="89">
        <f t="shared" ref="M48:P48" ca="1" si="11">-M90</f>
        <v>-5.461010193330873</v>
      </c>
      <c r="N48" s="89">
        <f t="shared" ca="1" si="11"/>
        <v>-5.5598101933308728</v>
      </c>
      <c r="O48" s="89">
        <f t="shared" ca="1" si="11"/>
        <v>-5.6578101933308727</v>
      </c>
      <c r="P48" s="89">
        <f t="shared" ca="1" si="11"/>
        <v>-5.7566501933308736</v>
      </c>
    </row>
    <row r="49" spans="2:17">
      <c r="B49" s="15" t="s">
        <v>20</v>
      </c>
      <c r="C49" s="15"/>
      <c r="D49" s="15"/>
      <c r="E49" s="15"/>
      <c r="F49" s="15"/>
      <c r="G49" s="15"/>
      <c r="H49" s="15"/>
      <c r="I49" s="15"/>
      <c r="J49" s="15"/>
      <c r="K49" s="15"/>
      <c r="L49" s="88">
        <v>-1</v>
      </c>
      <c r="M49" s="88">
        <v>-1</v>
      </c>
      <c r="N49" s="88">
        <v>-1</v>
      </c>
      <c r="O49" s="88">
        <v>-1</v>
      </c>
      <c r="P49" s="88">
        <v>-1</v>
      </c>
    </row>
    <row r="50" spans="2:17">
      <c r="B50" s="15" t="s">
        <v>21</v>
      </c>
      <c r="C50" s="15"/>
      <c r="D50" s="15"/>
      <c r="E50" s="15"/>
      <c r="F50" s="15"/>
      <c r="G50" s="15"/>
      <c r="H50" s="15"/>
      <c r="I50" s="15"/>
      <c r="J50" s="15"/>
      <c r="K50" s="15"/>
      <c r="L50" s="89">
        <f>L129</f>
        <v>0.15603247029245892</v>
      </c>
      <c r="M50" s="89">
        <f>M129</f>
        <v>0</v>
      </c>
      <c r="N50" s="89">
        <f>N129</f>
        <v>0</v>
      </c>
      <c r="O50" s="89">
        <f>O129</f>
        <v>0</v>
      </c>
      <c r="P50" s="89">
        <f>P129</f>
        <v>0</v>
      </c>
    </row>
    <row r="51" spans="2:17" ht="15" thickBot="1">
      <c r="B51" s="20"/>
      <c r="C51" s="36" t="s">
        <v>22</v>
      </c>
      <c r="D51" s="36"/>
      <c r="E51" s="36"/>
      <c r="F51" s="36"/>
      <c r="G51" s="36"/>
      <c r="H51" s="36"/>
      <c r="I51" s="36"/>
      <c r="J51" s="36"/>
      <c r="K51" s="36"/>
      <c r="L51" s="87">
        <f ca="1">SUM(L45:L50)</f>
        <v>12.441693370044865</v>
      </c>
      <c r="M51" s="87">
        <f ca="1">SUM(M45:M50)</f>
        <v>12.777765289996308</v>
      </c>
      <c r="N51" s="87">
        <f ca="1">SUM(N45:N50)</f>
        <v>12.678965289996309</v>
      </c>
      <c r="O51" s="87">
        <f ca="1">SUM(O45:O50)</f>
        <v>12.580965289996309</v>
      </c>
      <c r="P51" s="87">
        <f ca="1">SUM(P45:P50)</f>
        <v>12.482125289996308</v>
      </c>
    </row>
    <row r="52" spans="2:17" ht="6" customHeight="1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/>
      <c r="M52" s="16"/>
      <c r="N52" s="16"/>
      <c r="O52" s="16"/>
      <c r="P52" s="16"/>
    </row>
    <row r="53" spans="2:17" customFormat="1">
      <c r="B53" s="32" t="s">
        <v>23</v>
      </c>
      <c r="C53" s="32"/>
      <c r="D53" s="32"/>
      <c r="E53" s="32"/>
      <c r="F53" s="32"/>
      <c r="G53" s="33"/>
      <c r="H53" s="33"/>
      <c r="I53" s="33"/>
      <c r="J53" s="33"/>
      <c r="K53" s="33"/>
      <c r="L53" s="34"/>
      <c r="M53" s="34"/>
      <c r="N53" s="34"/>
      <c r="O53" s="34"/>
      <c r="P53" s="34"/>
      <c r="Q53" s="28"/>
    </row>
    <row r="54" spans="2:17">
      <c r="B54" s="37" t="s">
        <v>22</v>
      </c>
      <c r="C54" s="37"/>
      <c r="D54" s="37"/>
      <c r="E54" s="37"/>
      <c r="F54" s="37"/>
      <c r="G54" s="12"/>
      <c r="H54" s="12"/>
      <c r="I54" s="12"/>
      <c r="J54" s="12"/>
      <c r="K54" s="12"/>
      <c r="L54" s="90">
        <f ca="1">L51</f>
        <v>12.441693370044865</v>
      </c>
      <c r="M54" s="90">
        <f ca="1">M51</f>
        <v>12.777765289996308</v>
      </c>
      <c r="N54" s="90">
        <f ca="1">N51</f>
        <v>12.678965289996309</v>
      </c>
      <c r="O54" s="90">
        <f ca="1">O51</f>
        <v>12.580965289996309</v>
      </c>
      <c r="P54" s="90">
        <f ca="1">P51</f>
        <v>12.482125289996308</v>
      </c>
    </row>
    <row r="55" spans="2:17">
      <c r="B55" s="15" t="s">
        <v>24</v>
      </c>
      <c r="C55" s="15"/>
      <c r="D55" s="15"/>
      <c r="E55" s="15"/>
      <c r="F55" s="15"/>
      <c r="G55" s="15"/>
      <c r="H55" s="15"/>
      <c r="I55" s="15"/>
      <c r="J55" s="15"/>
      <c r="K55" s="15"/>
      <c r="L55" s="89">
        <f ca="1">-(L66+L73)</f>
        <v>-4.8</v>
      </c>
      <c r="M55" s="89">
        <f ca="1">-(M66+M73)</f>
        <v>-4.5599999999999996</v>
      </c>
      <c r="N55" s="89">
        <f ca="1">-(N66+N73)</f>
        <v>-4.32</v>
      </c>
      <c r="O55" s="89">
        <f ca="1">-(O66+O73)</f>
        <v>-4.08</v>
      </c>
      <c r="P55" s="89">
        <f ca="1">-(P66+P73)</f>
        <v>-3.84</v>
      </c>
    </row>
    <row r="56" spans="2:17">
      <c r="B56" s="15" t="s">
        <v>25</v>
      </c>
      <c r="C56" s="15"/>
      <c r="D56" s="15"/>
      <c r="E56" s="15"/>
      <c r="F56" s="15"/>
      <c r="G56" s="15"/>
      <c r="H56" s="15"/>
      <c r="I56" s="15"/>
      <c r="J56" s="15"/>
      <c r="K56" s="15"/>
      <c r="L56" s="89">
        <f>L63</f>
        <v>-4</v>
      </c>
      <c r="M56" s="89">
        <f>M63</f>
        <v>-4</v>
      </c>
      <c r="N56" s="89">
        <f>N63</f>
        <v>-4</v>
      </c>
      <c r="O56" s="89">
        <f>O63</f>
        <v>-4</v>
      </c>
      <c r="P56" s="89">
        <f>P63</f>
        <v>-4</v>
      </c>
    </row>
    <row r="57" spans="2:17">
      <c r="B57" s="15" t="s">
        <v>26</v>
      </c>
      <c r="C57" s="15"/>
      <c r="D57" s="15"/>
      <c r="E57" s="15"/>
      <c r="F57" s="15"/>
      <c r="G57" s="15"/>
      <c r="H57" s="15"/>
      <c r="I57" s="15"/>
      <c r="J57" s="15"/>
      <c r="K57" s="15"/>
      <c r="L57" s="89">
        <f ca="1">L70</f>
        <v>0</v>
      </c>
      <c r="M57" s="89">
        <f ca="1">M70</f>
        <v>0</v>
      </c>
      <c r="N57" s="89">
        <f ca="1">N70</f>
        <v>0</v>
      </c>
      <c r="O57" s="89">
        <f ca="1">O70</f>
        <v>0</v>
      </c>
      <c r="P57" s="89">
        <f ca="1">P70</f>
        <v>0</v>
      </c>
    </row>
    <row r="58" spans="2:17" ht="15" thickBot="1">
      <c r="B58" s="20"/>
      <c r="C58" s="36" t="s">
        <v>27</v>
      </c>
      <c r="D58" s="36"/>
      <c r="E58" s="36"/>
      <c r="F58" s="36"/>
      <c r="G58" s="36"/>
      <c r="H58" s="15"/>
      <c r="I58" s="15"/>
      <c r="J58" s="15"/>
      <c r="K58" s="15"/>
      <c r="L58" s="91">
        <f ca="1">SUM(L54:L57)</f>
        <v>3.641693370044865</v>
      </c>
      <c r="M58" s="91">
        <f ca="1">SUM(M54:M57)</f>
        <v>4.2177652899963078</v>
      </c>
      <c r="N58" s="91">
        <f ca="1">SUM(N54:N57)</f>
        <v>4.3589652899963092</v>
      </c>
      <c r="O58" s="91">
        <f ca="1">SUM(O54:O57)</f>
        <v>4.5009652899963086</v>
      </c>
      <c r="P58" s="91">
        <f ca="1">SUM(P54:P57)</f>
        <v>4.6421252899963079</v>
      </c>
    </row>
    <row r="59" spans="2:17" ht="6" customHeight="1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38"/>
      <c r="M59" s="16"/>
      <c r="N59" s="16"/>
      <c r="O59" s="16"/>
      <c r="P59" s="16"/>
    </row>
    <row r="60" spans="2:17">
      <c r="B60" s="39" t="s">
        <v>28</v>
      </c>
      <c r="C60" s="39"/>
      <c r="D60" s="39"/>
      <c r="E60" s="39"/>
      <c r="F60" s="39"/>
      <c r="G60" s="40"/>
      <c r="H60" s="40"/>
      <c r="I60" s="40"/>
      <c r="J60" s="40"/>
      <c r="K60" s="40"/>
      <c r="L60" s="41"/>
      <c r="M60" s="41"/>
      <c r="N60" s="41"/>
      <c r="O60" s="41"/>
      <c r="P60" s="41"/>
    </row>
    <row r="61" spans="2:17">
      <c r="B61" s="42" t="s">
        <v>8</v>
      </c>
      <c r="C61" s="42"/>
      <c r="D61" s="42"/>
      <c r="E61" s="42"/>
      <c r="F61" s="42"/>
      <c r="G61" s="42"/>
      <c r="H61" s="12"/>
      <c r="I61" s="12"/>
      <c r="J61" s="12"/>
      <c r="K61" s="12"/>
      <c r="L61" s="43"/>
      <c r="M61" s="43"/>
      <c r="N61" s="43"/>
      <c r="O61" s="43"/>
      <c r="P61" s="43"/>
    </row>
    <row r="62" spans="2:17">
      <c r="B62" s="15" t="s">
        <v>29</v>
      </c>
      <c r="C62" s="15"/>
      <c r="D62" s="15"/>
      <c r="E62" s="15"/>
      <c r="F62" s="15"/>
      <c r="G62" s="15"/>
      <c r="H62" s="15"/>
      <c r="I62" s="15"/>
      <c r="J62" s="15"/>
      <c r="K62" s="15"/>
      <c r="L62" s="82">
        <f>S22</f>
        <v>80</v>
      </c>
      <c r="M62" s="82">
        <f>L64</f>
        <v>76</v>
      </c>
      <c r="N62" s="82">
        <f>M64</f>
        <v>72</v>
      </c>
      <c r="O62" s="82">
        <f>N64</f>
        <v>68</v>
      </c>
      <c r="P62" s="82">
        <f>O64</f>
        <v>64</v>
      </c>
    </row>
    <row r="63" spans="2:17">
      <c r="B63" s="15" t="s">
        <v>30</v>
      </c>
      <c r="C63" s="15"/>
      <c r="D63" s="15"/>
      <c r="E63" s="15"/>
      <c r="F63" s="15"/>
      <c r="G63" s="15"/>
      <c r="H63" s="15"/>
      <c r="I63" s="15"/>
      <c r="J63" s="15"/>
      <c r="K63" s="44">
        <v>20</v>
      </c>
      <c r="L63" s="89">
        <f>L62/-K63</f>
        <v>-4</v>
      </c>
      <c r="M63" s="89">
        <f>L63</f>
        <v>-4</v>
      </c>
      <c r="N63" s="89">
        <f>M63</f>
        <v>-4</v>
      </c>
      <c r="O63" s="89">
        <f>N63</f>
        <v>-4</v>
      </c>
      <c r="P63" s="89">
        <f>O63</f>
        <v>-4</v>
      </c>
    </row>
    <row r="64" spans="2:17">
      <c r="B64" s="20"/>
      <c r="C64" s="36" t="s">
        <v>31</v>
      </c>
      <c r="D64" s="36"/>
      <c r="E64" s="36"/>
      <c r="F64" s="36"/>
      <c r="G64" s="15"/>
      <c r="H64" s="15"/>
      <c r="I64" s="15"/>
      <c r="J64" s="15"/>
      <c r="K64" s="15"/>
      <c r="L64" s="92">
        <f>L62+L63</f>
        <v>76</v>
      </c>
      <c r="M64" s="92">
        <f t="shared" ref="M64:P64" si="12">M62+M63</f>
        <v>72</v>
      </c>
      <c r="N64" s="92">
        <f t="shared" si="12"/>
        <v>68</v>
      </c>
      <c r="O64" s="92">
        <f t="shared" si="12"/>
        <v>64</v>
      </c>
      <c r="P64" s="92">
        <f t="shared" si="12"/>
        <v>60</v>
      </c>
    </row>
    <row r="65" spans="2:25" ht="6" customHeight="1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6"/>
      <c r="M65" s="16"/>
      <c r="N65" s="16"/>
      <c r="O65" s="16"/>
      <c r="P65" s="16"/>
    </row>
    <row r="66" spans="2:25">
      <c r="B66" s="20"/>
      <c r="C66" s="15"/>
      <c r="D66" s="15" t="s">
        <v>24</v>
      </c>
      <c r="E66" s="15"/>
      <c r="F66" s="15"/>
      <c r="G66" s="15"/>
      <c r="H66" s="15"/>
      <c r="I66" s="15"/>
      <c r="J66" s="15"/>
      <c r="K66" s="45">
        <v>0.06</v>
      </c>
      <c r="L66" s="86">
        <f>L62*$K$66</f>
        <v>4.8</v>
      </c>
      <c r="M66" s="86">
        <f>M62*$K$66</f>
        <v>4.5599999999999996</v>
      </c>
      <c r="N66" s="86">
        <f>N62*$K$66</f>
        <v>4.32</v>
      </c>
      <c r="O66" s="86">
        <f>O62*$K$66</f>
        <v>4.08</v>
      </c>
      <c r="P66" s="86">
        <f>P62*$K$66</f>
        <v>3.84</v>
      </c>
    </row>
    <row r="67" spans="2:25" ht="6" customHeight="1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6"/>
      <c r="M67" s="16"/>
      <c r="N67" s="16"/>
      <c r="O67" s="16"/>
      <c r="P67" s="16"/>
    </row>
    <row r="68" spans="2:25">
      <c r="B68" s="46" t="s">
        <v>9</v>
      </c>
      <c r="C68" s="46"/>
      <c r="D68" s="46"/>
      <c r="E68" s="46"/>
      <c r="F68" s="46"/>
      <c r="G68" s="15"/>
      <c r="H68" s="15"/>
      <c r="I68" s="15"/>
      <c r="J68" s="15"/>
      <c r="K68" s="15"/>
      <c r="L68" s="16"/>
      <c r="M68" s="16"/>
      <c r="N68" s="16"/>
      <c r="O68" s="16"/>
      <c r="P68" s="16"/>
    </row>
    <row r="69" spans="2:25">
      <c r="B69" s="15" t="s">
        <v>29</v>
      </c>
      <c r="C69" s="15"/>
      <c r="D69" s="15"/>
      <c r="E69" s="15"/>
      <c r="F69" s="15"/>
      <c r="G69" s="15"/>
      <c r="H69" s="15"/>
      <c r="I69" s="15"/>
      <c r="J69" s="15"/>
      <c r="K69" s="15"/>
      <c r="L69" s="86">
        <f>S23</f>
        <v>0</v>
      </c>
      <c r="M69" s="86">
        <f ca="1">L71</f>
        <v>0</v>
      </c>
      <c r="N69" s="86">
        <f ca="1">M71</f>
        <v>0</v>
      </c>
      <c r="O69" s="86">
        <f ca="1">N71</f>
        <v>0</v>
      </c>
      <c r="P69" s="86">
        <f ca="1">O71</f>
        <v>0</v>
      </c>
    </row>
    <row r="70" spans="2:25">
      <c r="B70" s="15" t="s">
        <v>32</v>
      </c>
      <c r="C70" s="15"/>
      <c r="D70" s="15"/>
      <c r="E70" s="15"/>
      <c r="F70" s="15"/>
      <c r="G70" s="15"/>
      <c r="H70" s="15"/>
      <c r="I70" s="15"/>
      <c r="J70" s="15"/>
      <c r="K70" s="15"/>
      <c r="L70" s="89">
        <f ca="1">-MIN(L69,L54+L55+L56)</f>
        <v>0</v>
      </c>
      <c r="M70" s="89">
        <f ca="1">-MIN(M69,M54+M55+M56)</f>
        <v>0</v>
      </c>
      <c r="N70" s="89">
        <f ca="1">-MIN(N69,N54+N55+N56)</f>
        <v>0</v>
      </c>
      <c r="O70" s="89">
        <f ca="1">-MIN(O69,O54+O55+O56)</f>
        <v>0</v>
      </c>
      <c r="P70" s="89">
        <f ca="1">-MIN(P69,P54+P55+P56)</f>
        <v>0</v>
      </c>
    </row>
    <row r="71" spans="2:25">
      <c r="B71" s="20"/>
      <c r="C71" s="36" t="s">
        <v>31</v>
      </c>
      <c r="D71" s="15"/>
      <c r="E71" s="15"/>
      <c r="F71" s="15"/>
      <c r="G71" s="15"/>
      <c r="H71" s="15"/>
      <c r="I71" s="15"/>
      <c r="J71" s="15"/>
      <c r="K71" s="15"/>
      <c r="L71" s="92">
        <f ca="1">L69+L70</f>
        <v>0</v>
      </c>
      <c r="M71" s="92">
        <f t="shared" ref="M71:P71" ca="1" si="13">M69+M70</f>
        <v>0</v>
      </c>
      <c r="N71" s="92">
        <f t="shared" ca="1" si="13"/>
        <v>0</v>
      </c>
      <c r="O71" s="92">
        <f t="shared" ca="1" si="13"/>
        <v>0</v>
      </c>
      <c r="P71" s="92">
        <f t="shared" ca="1" si="13"/>
        <v>0</v>
      </c>
    </row>
    <row r="72" spans="2:25" ht="6" customHeight="1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6"/>
      <c r="M72" s="16"/>
      <c r="N72" s="16"/>
      <c r="O72" s="16"/>
      <c r="P72" s="16"/>
    </row>
    <row r="73" spans="2:25">
      <c r="B73" s="20"/>
      <c r="C73" s="15"/>
      <c r="D73" s="15" t="s">
        <v>24</v>
      </c>
      <c r="E73" s="15"/>
      <c r="F73" s="15"/>
      <c r="G73" s="15"/>
      <c r="H73" s="15"/>
      <c r="I73" s="15"/>
      <c r="J73" s="15"/>
      <c r="K73" s="45">
        <v>3.5000000000000003E-2</v>
      </c>
      <c r="L73" s="86">
        <f ca="1">(L71+L69)/2*$K$73</f>
        <v>0</v>
      </c>
      <c r="M73" s="86">
        <f ca="1">(M71+M69)/2*$K$73</f>
        <v>0</v>
      </c>
      <c r="N73" s="86">
        <f ca="1">(N71+N69)/2*$K$73</f>
        <v>0</v>
      </c>
      <c r="O73" s="86">
        <f ca="1">(O71+O69)/2*$K$73</f>
        <v>0</v>
      </c>
      <c r="P73" s="86">
        <f ca="1">(P71+P69)/2*$K$73</f>
        <v>0</v>
      </c>
    </row>
    <row r="74" spans="2:25" ht="6" customHeight="1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6"/>
      <c r="M74" s="16"/>
      <c r="N74" s="16"/>
      <c r="O74" s="16"/>
      <c r="P74" s="16"/>
    </row>
    <row r="75" spans="2:25" outlineLevel="1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6"/>
      <c r="M75" s="16"/>
      <c r="N75" s="16"/>
      <c r="O75" s="16"/>
      <c r="P75" s="16"/>
    </row>
    <row r="76" spans="2:25" outlineLevel="1">
      <c r="B76" s="47" t="s">
        <v>33</v>
      </c>
      <c r="C76" s="47"/>
      <c r="D76" s="47"/>
      <c r="E76" s="47"/>
      <c r="F76" s="47"/>
      <c r="G76" s="47"/>
      <c r="H76" s="47"/>
      <c r="I76" s="47"/>
      <c r="J76" s="47"/>
      <c r="K76" s="47"/>
      <c r="L76" s="93">
        <f ca="1">L71+L64</f>
        <v>76</v>
      </c>
      <c r="M76" s="93">
        <f t="shared" ref="M76:P76" ca="1" si="14">M71+M64</f>
        <v>72</v>
      </c>
      <c r="N76" s="93">
        <f t="shared" ca="1" si="14"/>
        <v>68</v>
      </c>
      <c r="O76" s="93">
        <f t="shared" ca="1" si="14"/>
        <v>64</v>
      </c>
      <c r="P76" s="93">
        <f t="shared" ca="1" si="14"/>
        <v>60</v>
      </c>
    </row>
    <row r="77" spans="2:25" outlineLevel="1">
      <c r="B77" s="47" t="s">
        <v>34</v>
      </c>
      <c r="C77" s="47"/>
      <c r="D77" s="47"/>
      <c r="E77" s="47"/>
      <c r="F77" s="47"/>
      <c r="G77" s="47"/>
      <c r="H77" s="47"/>
      <c r="I77" s="47"/>
      <c r="J77" s="47"/>
      <c r="K77" s="47"/>
      <c r="L77" s="94">
        <f ca="1">L58</f>
        <v>3.641693370044865</v>
      </c>
      <c r="M77" s="94">
        <f ca="1">L77+M58</f>
        <v>7.8594586600411729</v>
      </c>
      <c r="N77" s="94">
        <f ca="1">M77+N58</f>
        <v>12.218423950037483</v>
      </c>
      <c r="O77" s="94">
        <f ca="1">N77+O58</f>
        <v>16.719389240033792</v>
      </c>
      <c r="P77" s="94">
        <f ca="1">O77+P58</f>
        <v>21.361514530030099</v>
      </c>
    </row>
    <row r="78" spans="2:25" ht="15" outlineLevel="1" thickBot="1">
      <c r="B78" s="48" t="s">
        <v>35</v>
      </c>
      <c r="C78" s="48"/>
      <c r="D78" s="48"/>
      <c r="E78" s="48"/>
      <c r="F78" s="48"/>
      <c r="G78" s="47"/>
      <c r="H78" s="47"/>
      <c r="I78" s="47"/>
      <c r="J78" s="47"/>
      <c r="K78" s="47"/>
      <c r="L78" s="95">
        <f ca="1">L76-L77</f>
        <v>72.358306629955138</v>
      </c>
      <c r="M78" s="95">
        <f ca="1">M76-M77</f>
        <v>64.14054133995883</v>
      </c>
      <c r="N78" s="95">
        <f ca="1">N76-N77</f>
        <v>55.781576049962517</v>
      </c>
      <c r="O78" s="95">
        <f ca="1">O76-O77</f>
        <v>47.280610759966208</v>
      </c>
      <c r="P78" s="95">
        <f ca="1">P76-P77</f>
        <v>38.638485469969901</v>
      </c>
    </row>
    <row r="79" spans="2:25" ht="6" customHeight="1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6"/>
      <c r="M79" s="16"/>
      <c r="N79" s="16"/>
      <c r="O79" s="16"/>
      <c r="P79" s="16"/>
    </row>
    <row r="80" spans="2:25">
      <c r="B80" s="49" t="s">
        <v>36</v>
      </c>
      <c r="C80" s="49"/>
      <c r="D80" s="49"/>
      <c r="E80" s="49"/>
      <c r="F80" s="49"/>
      <c r="G80" s="50"/>
      <c r="H80" s="50"/>
      <c r="I80" s="50"/>
      <c r="J80" s="50"/>
      <c r="K80" s="50"/>
      <c r="L80" s="51"/>
      <c r="M80" s="51"/>
      <c r="N80" s="51"/>
      <c r="O80" s="51"/>
      <c r="P80" s="51"/>
      <c r="R80" s="115" t="s">
        <v>85</v>
      </c>
      <c r="S80" s="116"/>
      <c r="T80" s="117"/>
      <c r="U80" s="117"/>
      <c r="V80" s="117"/>
      <c r="W80" s="117"/>
      <c r="X80" s="117"/>
      <c r="Y80" s="117"/>
    </row>
    <row r="81" spans="2:28">
      <c r="B81" s="15" t="s">
        <v>0</v>
      </c>
      <c r="C81" s="15"/>
      <c r="D81" s="15"/>
      <c r="E81" s="15"/>
      <c r="F81" s="15"/>
      <c r="G81" s="15"/>
      <c r="H81" s="15"/>
      <c r="I81" s="15"/>
      <c r="J81" s="15"/>
      <c r="K81" s="15"/>
      <c r="L81" s="86">
        <f>L41</f>
        <v>22.738775483327181</v>
      </c>
      <c r="M81" s="86">
        <f>M41</f>
        <v>22.738775483327181</v>
      </c>
      <c r="N81" s="86">
        <f>N41</f>
        <v>22.738775483327181</v>
      </c>
      <c r="O81" s="86">
        <f>O41</f>
        <v>22.738775483327181</v>
      </c>
      <c r="P81" s="86">
        <f>P41</f>
        <v>22.738775483327181</v>
      </c>
      <c r="R81" s="149" t="s">
        <v>82</v>
      </c>
      <c r="S81" s="149" t="s">
        <v>83</v>
      </c>
      <c r="T81" s="149">
        <v>42156</v>
      </c>
      <c r="U81" s="149">
        <v>42551</v>
      </c>
      <c r="V81" s="149">
        <v>42916</v>
      </c>
      <c r="W81" s="149">
        <v>43281</v>
      </c>
      <c r="X81" s="149">
        <v>43646</v>
      </c>
      <c r="Y81" s="149" t="s">
        <v>84</v>
      </c>
    </row>
    <row r="82" spans="2:28">
      <c r="B82" t="s">
        <v>87</v>
      </c>
      <c r="H82" s="161" t="s">
        <v>89</v>
      </c>
      <c r="I82" s="161"/>
      <c r="J82" s="161"/>
      <c r="K82" s="160">
        <v>0.5</v>
      </c>
      <c r="L82" s="89">
        <f>H13*K82</f>
        <v>0</v>
      </c>
      <c r="M82" s="89">
        <v>0</v>
      </c>
      <c r="N82" s="89">
        <v>0</v>
      </c>
      <c r="O82" s="89">
        <v>0</v>
      </c>
      <c r="P82" s="89">
        <v>0</v>
      </c>
      <c r="S82" s="233">
        <f>-17.7/2</f>
        <v>-8.85</v>
      </c>
      <c r="T82" s="20">
        <f>L47</f>
        <v>-3.5</v>
      </c>
      <c r="U82" s="20">
        <f>M47</f>
        <v>-3.5</v>
      </c>
      <c r="V82" s="20">
        <f>N47</f>
        <v>-3.5</v>
      </c>
      <c r="W82" s="20">
        <f>O47</f>
        <v>-3.5</v>
      </c>
      <c r="X82" s="20">
        <f>P47</f>
        <v>-3.5</v>
      </c>
    </row>
    <row r="83" spans="2:28">
      <c r="B83" s="15" t="s">
        <v>37</v>
      </c>
      <c r="C83" s="15"/>
      <c r="D83" s="15"/>
      <c r="E83" s="15"/>
      <c r="F83" s="15"/>
      <c r="G83" s="15"/>
      <c r="H83" s="15"/>
      <c r="I83" s="15"/>
      <c r="J83" s="15"/>
      <c r="K83" s="15"/>
      <c r="L83" s="89">
        <f t="array" ref="L83:P83">TRANSPOSE(Y83:Y87)+TRANSPOSE(Y99:Y103)</f>
        <v>-1.7660499999999999</v>
      </c>
      <c r="M83" s="89">
        <v>-3.5262500000000001</v>
      </c>
      <c r="N83" s="89">
        <v>-3.5192499999999995</v>
      </c>
      <c r="O83" s="89">
        <v>-3.5142499999999997</v>
      </c>
      <c r="P83" s="89">
        <v>-3.5071499999999993</v>
      </c>
      <c r="R83" s="151">
        <v>0.14299999999999999</v>
      </c>
      <c r="S83" s="20">
        <f t="shared" ref="S83:T86" si="15">S$82*$R83</f>
        <v>-1.26555</v>
      </c>
      <c r="T83" s="20">
        <f t="shared" si="15"/>
        <v>-0.50049999999999994</v>
      </c>
      <c r="Y83" s="20">
        <f>SUM(S83:X83)</f>
        <v>-1.7660499999999999</v>
      </c>
    </row>
    <row r="84" spans="2:28">
      <c r="B84" s="15" t="s">
        <v>38</v>
      </c>
      <c r="C84" s="15"/>
      <c r="D84" s="15"/>
      <c r="E84" s="15"/>
      <c r="F84" s="15"/>
      <c r="G84" s="15"/>
      <c r="H84" s="15"/>
      <c r="I84" s="15"/>
      <c r="J84" s="15"/>
      <c r="K84" s="15"/>
      <c r="L84" s="89">
        <f ca="1">L55</f>
        <v>-4.8</v>
      </c>
      <c r="M84" s="89">
        <f ca="1">M55</f>
        <v>-4.5599999999999996</v>
      </c>
      <c r="N84" s="89">
        <f ca="1">N55</f>
        <v>-4.32</v>
      </c>
      <c r="O84" s="89">
        <f ca="1">O55</f>
        <v>-4.08</v>
      </c>
      <c r="P84" s="89">
        <f ca="1">P55</f>
        <v>-3.84</v>
      </c>
      <c r="R84" s="151">
        <v>0.245</v>
      </c>
      <c r="S84" s="20">
        <f t="shared" si="15"/>
        <v>-2.16825</v>
      </c>
      <c r="T84" s="20">
        <f t="shared" si="15"/>
        <v>-0.85749999999999993</v>
      </c>
      <c r="U84" s="20">
        <f>U$82*$R83</f>
        <v>-0.50049999999999994</v>
      </c>
      <c r="Y84" s="20">
        <f>SUM(S84:X84)</f>
        <v>-3.5262500000000001</v>
      </c>
    </row>
    <row r="85" spans="2:28">
      <c r="B85" s="15" t="s">
        <v>39</v>
      </c>
      <c r="C85" s="15"/>
      <c r="D85" s="15"/>
      <c r="E85" s="15"/>
      <c r="F85" s="15"/>
      <c r="G85" s="15"/>
      <c r="H85" s="15"/>
      <c r="I85" s="15"/>
      <c r="J85" s="15"/>
      <c r="K85" s="15"/>
      <c r="L85" s="89">
        <f>L46-P13</f>
        <v>-3.1400406504065037</v>
      </c>
      <c r="M85" s="89">
        <f>M46</f>
        <v>0</v>
      </c>
      <c r="N85" s="89">
        <f>N46</f>
        <v>0</v>
      </c>
      <c r="O85" s="89">
        <f>O46</f>
        <v>0</v>
      </c>
      <c r="P85" s="89">
        <f>P46</f>
        <v>0</v>
      </c>
      <c r="R85" s="151">
        <v>0.17499999999999999</v>
      </c>
      <c r="S85" s="20">
        <f t="shared" si="15"/>
        <v>-1.5487499999999998</v>
      </c>
      <c r="T85" s="20">
        <f t="shared" si="15"/>
        <v>-0.61249999999999993</v>
      </c>
      <c r="U85" s="20">
        <f>U$82*$R84</f>
        <v>-0.85749999999999993</v>
      </c>
      <c r="V85" s="20">
        <f>V$82*$R83</f>
        <v>-0.50049999999999994</v>
      </c>
      <c r="Y85" s="20">
        <f>SUM(S85:X85)</f>
        <v>-3.5192499999999995</v>
      </c>
    </row>
    <row r="86" spans="2:28">
      <c r="B86" s="15" t="s">
        <v>40</v>
      </c>
      <c r="C86" s="15"/>
      <c r="D86" s="15"/>
      <c r="E86" s="15"/>
      <c r="F86" s="15"/>
      <c r="G86" s="15"/>
      <c r="H86" s="15"/>
      <c r="I86" s="15"/>
      <c r="J86" s="15"/>
      <c r="K86" s="15"/>
      <c r="L86" s="89">
        <f>L49</f>
        <v>-1</v>
      </c>
      <c r="M86" s="89">
        <f>M49</f>
        <v>-1</v>
      </c>
      <c r="N86" s="89">
        <f>N49</f>
        <v>-1</v>
      </c>
      <c r="O86" s="89">
        <f>O49</f>
        <v>-1</v>
      </c>
      <c r="P86" s="89">
        <f>P49</f>
        <v>-1</v>
      </c>
      <c r="R86" s="151">
        <v>0.125</v>
      </c>
      <c r="S86" s="20">
        <f t="shared" si="15"/>
        <v>-1.10625</v>
      </c>
      <c r="T86" s="20">
        <f t="shared" si="15"/>
        <v>-0.4375</v>
      </c>
      <c r="U86" s="20">
        <f>U$82*$R85</f>
        <v>-0.61249999999999993</v>
      </c>
      <c r="V86" s="20">
        <f>V$82*$R84</f>
        <v>-0.85749999999999993</v>
      </c>
      <c r="W86" s="20">
        <f>W$82*$R83</f>
        <v>-0.50049999999999994</v>
      </c>
      <c r="Y86" s="20">
        <f>SUM(S86:X86)</f>
        <v>-3.5142499999999997</v>
      </c>
    </row>
    <row r="87" spans="2:28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89">
        <f ca="1">L93</f>
        <v>0</v>
      </c>
      <c r="M87" s="89">
        <f ca="1">M93</f>
        <v>0</v>
      </c>
      <c r="N87" s="89">
        <f ca="1">N93</f>
        <v>0</v>
      </c>
      <c r="O87" s="89">
        <f ca="1">O93</f>
        <v>0</v>
      </c>
      <c r="P87" s="89">
        <f ca="1">P93</f>
        <v>0</v>
      </c>
      <c r="R87" s="151">
        <v>8.8999999999999996E-2</v>
      </c>
      <c r="S87" s="20">
        <f>S$82*$R87</f>
        <v>-0.78764999999999996</v>
      </c>
      <c r="T87" s="20">
        <f>T$82*$R87</f>
        <v>-0.3115</v>
      </c>
      <c r="U87" s="20">
        <f>U$82*$R86</f>
        <v>-0.4375</v>
      </c>
      <c r="V87" s="20">
        <f>V$82*$R85</f>
        <v>-0.61249999999999993</v>
      </c>
      <c r="W87" s="20">
        <f>W$82*$R84</f>
        <v>-0.85749999999999993</v>
      </c>
      <c r="X87" s="20">
        <f>X$82*$R83</f>
        <v>-0.50049999999999994</v>
      </c>
      <c r="Y87" s="20">
        <f>SUM(S87:X87)</f>
        <v>-3.5071499999999993</v>
      </c>
    </row>
    <row r="88" spans="2:28">
      <c r="B88" s="20"/>
      <c r="C88" s="36" t="s">
        <v>41</v>
      </c>
      <c r="D88" s="36"/>
      <c r="E88" s="36"/>
      <c r="F88" s="36"/>
      <c r="G88" s="15"/>
      <c r="H88" s="15"/>
      <c r="I88" s="15"/>
      <c r="J88" s="15"/>
      <c r="K88" s="15"/>
      <c r="L88" s="92">
        <f ca="1">SUM(L81:L87)</f>
        <v>12.032684832920676</v>
      </c>
      <c r="M88" s="92">
        <f ca="1">SUM(M81:M87)</f>
        <v>13.652525483327182</v>
      </c>
      <c r="N88" s="92">
        <f ca="1">SUM(N81:N87)</f>
        <v>13.899525483327182</v>
      </c>
      <c r="O88" s="92">
        <f ca="1">SUM(O81:O87)</f>
        <v>14.144525483327181</v>
      </c>
      <c r="P88" s="92">
        <f ca="1">SUM(P81:P87)</f>
        <v>14.391625483327182</v>
      </c>
      <c r="R88" s="151">
        <v>8.8999999999999996E-2</v>
      </c>
      <c r="S88" s="147"/>
      <c r="T88" s="43"/>
      <c r="U88" s="43"/>
      <c r="V88" s="43"/>
      <c r="W88" s="43"/>
      <c r="X88" s="43"/>
      <c r="Y88" s="148"/>
    </row>
    <row r="89" spans="2:28">
      <c r="B89" s="15" t="s">
        <v>42</v>
      </c>
      <c r="C89" s="15"/>
      <c r="D89" s="15"/>
      <c r="E89" s="15"/>
      <c r="F89" s="15"/>
      <c r="G89" s="15"/>
      <c r="H89" s="15"/>
      <c r="I89" s="15"/>
      <c r="J89" s="15"/>
      <c r="K89" s="15"/>
      <c r="L89" s="52">
        <v>0.4</v>
      </c>
      <c r="M89" s="52">
        <v>0.4</v>
      </c>
      <c r="N89" s="52">
        <v>0.4</v>
      </c>
      <c r="O89" s="52">
        <v>0.4</v>
      </c>
      <c r="P89" s="52">
        <v>0.4</v>
      </c>
      <c r="R89" s="151">
        <v>8.8999999999999996E-2</v>
      </c>
      <c r="S89" s="136"/>
      <c r="T89" s="162"/>
      <c r="U89" s="162"/>
      <c r="V89" s="162"/>
      <c r="W89" s="162"/>
      <c r="X89" s="162"/>
      <c r="Y89" s="163"/>
    </row>
    <row r="90" spans="2:28" ht="15" thickBot="1">
      <c r="B90" s="20"/>
      <c r="C90" s="36" t="s">
        <v>19</v>
      </c>
      <c r="D90" s="36"/>
      <c r="E90" s="36"/>
      <c r="F90" s="36"/>
      <c r="G90" s="15"/>
      <c r="H90" s="15"/>
      <c r="I90" s="15"/>
      <c r="J90" s="15"/>
      <c r="K90" s="15"/>
      <c r="L90" s="96">
        <f ca="1">L88*L89</f>
        <v>4.8130739331682708</v>
      </c>
      <c r="M90" s="96">
        <f t="shared" ref="M90:P90" ca="1" si="16">M88*M89</f>
        <v>5.461010193330873</v>
      </c>
      <c r="N90" s="96">
        <f t="shared" ca="1" si="16"/>
        <v>5.5598101933308728</v>
      </c>
      <c r="O90" s="96">
        <f t="shared" ca="1" si="16"/>
        <v>5.6578101933308727</v>
      </c>
      <c r="P90" s="96">
        <f t="shared" ca="1" si="16"/>
        <v>5.7566501933308736</v>
      </c>
    </row>
    <row r="91" spans="2:28" ht="6" customHeight="1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6"/>
      <c r="N91" s="16"/>
      <c r="O91" s="16"/>
      <c r="P91" s="16"/>
      <c r="R91" s="151"/>
      <c r="S91" s="16"/>
      <c r="T91" s="16"/>
      <c r="U91" s="16"/>
      <c r="V91" s="16"/>
      <c r="W91" s="16"/>
      <c r="X91" s="16"/>
      <c r="Y91" s="16"/>
    </row>
    <row r="92" spans="2:28">
      <c r="B92" s="15" t="s">
        <v>190</v>
      </c>
      <c r="C92" s="15"/>
      <c r="D92" s="15"/>
      <c r="E92" s="15"/>
      <c r="F92" s="15"/>
      <c r="G92" s="15"/>
      <c r="H92" s="15"/>
      <c r="I92" s="15"/>
      <c r="J92" s="15"/>
      <c r="K92" s="15"/>
      <c r="L92" s="86">
        <v>0</v>
      </c>
      <c r="M92" s="86">
        <f ca="1">L94</f>
        <v>0</v>
      </c>
      <c r="N92" s="86">
        <f ca="1">M94</f>
        <v>0</v>
      </c>
      <c r="O92" s="86">
        <f ca="1">N94</f>
        <v>0</v>
      </c>
      <c r="P92" s="86">
        <f ca="1">O94</f>
        <v>0</v>
      </c>
      <c r="R92" s="149"/>
      <c r="S92" s="149"/>
      <c r="T92" s="149"/>
      <c r="U92" s="149"/>
      <c r="V92" s="149"/>
      <c r="W92" s="149"/>
      <c r="X92" s="149"/>
      <c r="Y92" s="149"/>
    </row>
    <row r="93" spans="2:28">
      <c r="B93" s="15" t="s">
        <v>191</v>
      </c>
      <c r="C93" s="15"/>
      <c r="D93" s="15"/>
      <c r="E93" s="15"/>
      <c r="F93" s="15"/>
      <c r="G93" s="15"/>
      <c r="H93" s="15"/>
      <c r="I93" s="15"/>
      <c r="J93" s="15"/>
      <c r="K93" s="15"/>
      <c r="L93" s="89">
        <f ca="1">-MIN(L92,SUM(L81:L86))</f>
        <v>0</v>
      </c>
      <c r="M93" s="89">
        <f ca="1">-MIN(M92,SUM(M81:M86))</f>
        <v>0</v>
      </c>
      <c r="N93" s="89">
        <f ca="1">-MIN(N92,SUM(N81:N86))</f>
        <v>0</v>
      </c>
      <c r="O93" s="89">
        <f ca="1">-MIN(O92,SUM(O81:O86))</f>
        <v>0</v>
      </c>
      <c r="P93" s="89">
        <f ca="1">-MIN(P92,SUM(P81:P86))</f>
        <v>0</v>
      </c>
      <c r="R93" s="149"/>
      <c r="S93" s="149"/>
      <c r="T93" s="149"/>
      <c r="U93" s="149"/>
      <c r="V93" s="149"/>
      <c r="W93" s="149"/>
      <c r="X93" s="149"/>
      <c r="Y93" s="149"/>
    </row>
    <row r="94" spans="2:28">
      <c r="B94" s="15" t="s">
        <v>192</v>
      </c>
      <c r="C94" s="15"/>
      <c r="D94" s="15"/>
      <c r="E94" s="15"/>
      <c r="F94" s="15"/>
      <c r="G94" s="15"/>
      <c r="H94" s="15"/>
      <c r="I94" s="15"/>
      <c r="J94" s="15"/>
      <c r="K94" s="15"/>
      <c r="L94" s="90">
        <f ca="1">SUM(L92:L93)</f>
        <v>0</v>
      </c>
      <c r="M94" s="90">
        <f ca="1">SUM(M92:M93)</f>
        <v>0</v>
      </c>
      <c r="N94" s="90">
        <f ca="1">SUM(N92:N93)</f>
        <v>0</v>
      </c>
      <c r="O94" s="90">
        <f ca="1">SUM(O92:O93)</f>
        <v>0</v>
      </c>
      <c r="P94" s="90">
        <f ca="1">SUM(P92:P93)</f>
        <v>0</v>
      </c>
      <c r="R94" s="149"/>
      <c r="S94" s="149"/>
      <c r="T94" s="149"/>
      <c r="U94" s="149"/>
      <c r="V94" s="149"/>
      <c r="W94" s="149"/>
      <c r="X94" s="149"/>
      <c r="Y94" s="149"/>
    </row>
    <row r="95" spans="2:28" ht="6" customHeight="1"/>
    <row r="96" spans="2:28">
      <c r="B96" s="49" t="s">
        <v>43</v>
      </c>
      <c r="C96" s="49"/>
      <c r="D96" s="49"/>
      <c r="E96" s="49"/>
      <c r="F96" s="49"/>
      <c r="G96" s="50"/>
      <c r="H96" s="50"/>
      <c r="I96" s="50"/>
      <c r="J96" s="50"/>
      <c r="K96" s="50"/>
      <c r="L96" s="51"/>
      <c r="M96" s="51"/>
      <c r="N96" s="51"/>
      <c r="O96" s="51"/>
      <c r="P96" s="51"/>
      <c r="R96" s="115" t="s">
        <v>90</v>
      </c>
      <c r="S96" s="116"/>
      <c r="T96" s="117"/>
      <c r="U96" s="117"/>
      <c r="V96" s="117"/>
      <c r="W96" s="117"/>
      <c r="X96" s="117"/>
      <c r="Y96" s="117"/>
      <c r="AA96" s="235" t="s">
        <v>195</v>
      </c>
      <c r="AB96" s="20" t="s">
        <v>196</v>
      </c>
    </row>
    <row r="97" spans="2:28">
      <c r="B97" t="s">
        <v>44</v>
      </c>
      <c r="L97" s="97">
        <f>M97</f>
        <v>22.738775483327181</v>
      </c>
      <c r="M97" s="97">
        <f>N97</f>
        <v>22.738775483327181</v>
      </c>
      <c r="N97" s="98">
        <f>O97</f>
        <v>22.738775483327181</v>
      </c>
      <c r="O97" s="97">
        <f>P97</f>
        <v>22.738775483327181</v>
      </c>
      <c r="P97" s="97">
        <f>P41</f>
        <v>22.738775483327181</v>
      </c>
      <c r="R97" s="149" t="s">
        <v>91</v>
      </c>
      <c r="S97" s="149" t="s">
        <v>83</v>
      </c>
      <c r="Y97" s="149" t="s">
        <v>84</v>
      </c>
    </row>
    <row r="98" spans="2:28">
      <c r="B98" t="s">
        <v>1</v>
      </c>
      <c r="L98" s="53">
        <v>5</v>
      </c>
      <c r="M98" s="53">
        <f>L98+0.5</f>
        <v>5.5</v>
      </c>
      <c r="N98" s="54">
        <f>M98+0.5</f>
        <v>6</v>
      </c>
      <c r="O98" s="53">
        <f>N98+0.5</f>
        <v>6.5</v>
      </c>
      <c r="P98" s="53">
        <f>O98+0.5</f>
        <v>7</v>
      </c>
      <c r="S98" s="164">
        <f>IF(AA96="Yes",-AA102,0)</f>
        <v>0</v>
      </c>
      <c r="AA98" s="20">
        <f>P11+P12</f>
        <v>112.5</v>
      </c>
      <c r="AB98" s="20" t="s">
        <v>186</v>
      </c>
    </row>
    <row r="99" spans="2:28">
      <c r="B99" s="20"/>
      <c r="C99" s="11" t="s">
        <v>45</v>
      </c>
      <c r="D99" s="11"/>
      <c r="E99" s="11"/>
      <c r="F99" s="11"/>
      <c r="G99" s="11"/>
      <c r="H99" s="11"/>
      <c r="I99" s="11"/>
      <c r="J99" s="11"/>
      <c r="K99" s="11"/>
      <c r="L99" s="99">
        <f t="shared" ref="L99:O99" si="17">L97*L98</f>
        <v>113.6938774166359</v>
      </c>
      <c r="M99" s="99">
        <f t="shared" si="17"/>
        <v>125.0632651582995</v>
      </c>
      <c r="N99" s="100">
        <f t="shared" si="17"/>
        <v>136.4326528999631</v>
      </c>
      <c r="O99" s="99">
        <f t="shared" si="17"/>
        <v>147.80204064162669</v>
      </c>
      <c r="P99" s="99">
        <f>P97*P98</f>
        <v>159.17142838329028</v>
      </c>
      <c r="R99" s="151">
        <v>6.6666666666666666E-2</v>
      </c>
      <c r="S99" s="20">
        <f>S$98*$R99</f>
        <v>0</v>
      </c>
      <c r="Y99" s="20">
        <f>SUM(S99:X99)</f>
        <v>0</v>
      </c>
      <c r="AA99" s="20">
        <f>-K128</f>
        <v>-19.908219178082192</v>
      </c>
      <c r="AB99" s="20" t="s">
        <v>187</v>
      </c>
    </row>
    <row r="100" spans="2:28">
      <c r="B100" t="s">
        <v>9</v>
      </c>
      <c r="L100" s="97">
        <f t="shared" ref="L100:N102" ca="1" si="18">M100</f>
        <v>0</v>
      </c>
      <c r="M100" s="97">
        <f t="shared" ca="1" si="18"/>
        <v>0</v>
      </c>
      <c r="N100" s="101">
        <f t="shared" ca="1" si="18"/>
        <v>0</v>
      </c>
      <c r="O100" s="97">
        <f ca="1">P100</f>
        <v>0</v>
      </c>
      <c r="P100" s="97">
        <f ca="1">-P71</f>
        <v>0</v>
      </c>
      <c r="R100" s="151">
        <v>6.6666666666666666E-2</v>
      </c>
      <c r="S100" s="20">
        <f>S$98*$R100</f>
        <v>0</v>
      </c>
      <c r="Y100" s="20">
        <f>SUM(S100:X100)</f>
        <v>0</v>
      </c>
      <c r="AA100" s="20">
        <f>L82-H13</f>
        <v>0</v>
      </c>
      <c r="AB100" s="20" t="s">
        <v>188</v>
      </c>
    </row>
    <row r="101" spans="2:28">
      <c r="B101" t="s">
        <v>8</v>
      </c>
      <c r="L101" s="97">
        <f t="shared" si="18"/>
        <v>-60</v>
      </c>
      <c r="M101" s="97">
        <f t="shared" si="18"/>
        <v>-60</v>
      </c>
      <c r="N101" s="101">
        <f t="shared" si="18"/>
        <v>-60</v>
      </c>
      <c r="O101" s="97">
        <f>P101</f>
        <v>-60</v>
      </c>
      <c r="P101" s="97">
        <f>-P64</f>
        <v>-60</v>
      </c>
      <c r="R101" s="151">
        <v>6.6666666666666666E-2</v>
      </c>
      <c r="S101" s="20">
        <f>S$98*$R101</f>
        <v>0</v>
      </c>
      <c r="Y101" s="20">
        <f>SUM(S101:X101)</f>
        <v>0</v>
      </c>
      <c r="AA101" s="20">
        <f>S82</f>
        <v>-8.85</v>
      </c>
      <c r="AB101" s="20" t="s">
        <v>189</v>
      </c>
    </row>
    <row r="102" spans="2:28">
      <c r="B102" t="s">
        <v>34</v>
      </c>
      <c r="L102" s="97">
        <f t="shared" ca="1" si="18"/>
        <v>21.361514530030099</v>
      </c>
      <c r="M102" s="97">
        <f t="shared" ca="1" si="18"/>
        <v>21.361514530030099</v>
      </c>
      <c r="N102" s="101">
        <f t="shared" ca="1" si="18"/>
        <v>21.361514530030099</v>
      </c>
      <c r="O102" s="97">
        <f ca="1">P102</f>
        <v>21.361514530030099</v>
      </c>
      <c r="P102" s="97">
        <f ca="1">SUM(L58:P58)</f>
        <v>21.361514530030099</v>
      </c>
      <c r="R102" s="151">
        <v>6.6666666666666666E-2</v>
      </c>
      <c r="S102" s="20">
        <f>S$98*$R102</f>
        <v>0</v>
      </c>
      <c r="Y102" s="20">
        <f>SUM(S102:X102)</f>
        <v>0</v>
      </c>
      <c r="AA102" s="43">
        <f>SUM(AA98:AA101)</f>
        <v>83.741780821917814</v>
      </c>
    </row>
    <row r="103" spans="2:28">
      <c r="B103" s="20"/>
      <c r="C103" s="11" t="s">
        <v>46</v>
      </c>
      <c r="D103" s="11"/>
      <c r="E103" s="11"/>
      <c r="F103" s="11"/>
      <c r="L103" s="99">
        <f ca="1">SUM(L99:L102)</f>
        <v>75.055391946665992</v>
      </c>
      <c r="M103" s="99">
        <f ca="1">SUM(M99:M102)</f>
        <v>86.424779688329608</v>
      </c>
      <c r="N103" s="100">
        <f ca="1">SUM(N99:N102)</f>
        <v>97.794167429993195</v>
      </c>
      <c r="O103" s="99">
        <f ca="1">SUM(O99:O102)</f>
        <v>109.16355517165678</v>
      </c>
      <c r="P103" s="99">
        <f ca="1">SUM(P99:P102)</f>
        <v>120.53294291332037</v>
      </c>
      <c r="R103" s="151">
        <v>6.6666666666666666E-2</v>
      </c>
      <c r="S103" s="20">
        <f>S$98*$R103</f>
        <v>0</v>
      </c>
      <c r="Y103" s="20">
        <f>SUM(S103:X103)</f>
        <v>0</v>
      </c>
    </row>
    <row r="104" spans="2:28">
      <c r="B104" t="s">
        <v>47</v>
      </c>
      <c r="L104" s="97">
        <f t="shared" ref="L104:O104" si="19">-L99*4%</f>
        <v>-4.5477550966654361</v>
      </c>
      <c r="M104" s="97">
        <f t="shared" si="19"/>
        <v>-5.0025306063319803</v>
      </c>
      <c r="N104" s="101">
        <f t="shared" si="19"/>
        <v>-5.4573061159985246</v>
      </c>
      <c r="O104" s="97">
        <f t="shared" si="19"/>
        <v>-5.9120816256650679</v>
      </c>
      <c r="P104" s="97">
        <f>-P99*4%</f>
        <v>-6.3668571353316112</v>
      </c>
      <c r="R104" s="151">
        <v>6.6666666666666666E-2</v>
      </c>
      <c r="S104" s="147"/>
      <c r="T104" s="43"/>
      <c r="U104" s="43"/>
      <c r="V104" s="43"/>
      <c r="W104" s="43"/>
      <c r="X104" s="43"/>
      <c r="Y104" s="148"/>
    </row>
    <row r="105" spans="2:28">
      <c r="B105" t="s">
        <v>93</v>
      </c>
      <c r="L105" s="97">
        <f ca="1">-(SUM(L103:L104)-L107)*(1-$M$5)</f>
        <v>0</v>
      </c>
      <c r="M105" s="97">
        <f ca="1">-(SUM(M103:M104)-M107)*(1-$M$5)</f>
        <v>0</v>
      </c>
      <c r="N105" s="101">
        <f ca="1">-(SUM(N103:N104)-N107)*(1-$M$5)</f>
        <v>0</v>
      </c>
      <c r="O105" s="97">
        <f ca="1">-(SUM(O103:O104)-O107)*(1-$M$5)</f>
        <v>0</v>
      </c>
      <c r="P105" s="97">
        <f ca="1">-(SUM(P103:P104)-P107)*(1-$M$5)</f>
        <v>0</v>
      </c>
      <c r="R105" s="151">
        <v>6.6666666666666666E-2</v>
      </c>
      <c r="S105" s="136"/>
      <c r="T105" s="162"/>
      <c r="U105" s="162"/>
      <c r="V105" s="162"/>
      <c r="W105" s="162"/>
      <c r="X105" s="162"/>
      <c r="Y105" s="163"/>
    </row>
    <row r="106" spans="2:28">
      <c r="B106" s="20"/>
      <c r="C106" s="11" t="s">
        <v>48</v>
      </c>
      <c r="D106" s="11"/>
      <c r="E106" s="11"/>
      <c r="F106" s="11"/>
      <c r="L106" s="99">
        <f ca="1">L103+L104+L105</f>
        <v>70.507636850000551</v>
      </c>
      <c r="M106" s="99">
        <f ca="1">M103+M104+M105</f>
        <v>81.42224908199762</v>
      </c>
      <c r="N106" s="100">
        <f ca="1">N103+N104+N105</f>
        <v>92.336861313994675</v>
      </c>
      <c r="O106" s="99">
        <f ca="1">O103+O104+O105</f>
        <v>103.25147354599171</v>
      </c>
      <c r="P106" s="99">
        <f ca="1">P103+P104+P105</f>
        <v>114.16608577798876</v>
      </c>
    </row>
    <row r="107" spans="2:28">
      <c r="B107" t="s">
        <v>49</v>
      </c>
      <c r="L107" s="97">
        <f>H14</f>
        <v>34.5</v>
      </c>
      <c r="M107" s="97">
        <f>L107</f>
        <v>34.5</v>
      </c>
      <c r="N107" s="101">
        <f>M107</f>
        <v>34.5</v>
      </c>
      <c r="O107" s="97">
        <f>N107</f>
        <v>34.5</v>
      </c>
      <c r="P107" s="97">
        <f>O107</f>
        <v>34.5</v>
      </c>
      <c r="S107" s="97"/>
    </row>
    <row r="108" spans="2:28" ht="6" customHeight="1">
      <c r="N108" s="55"/>
    </row>
    <row r="109" spans="2:28">
      <c r="B109" s="56" t="s">
        <v>50</v>
      </c>
      <c r="C109" s="57"/>
      <c r="D109" s="57"/>
      <c r="E109" s="57"/>
      <c r="F109" s="57"/>
      <c r="G109" s="57"/>
      <c r="H109" s="57"/>
      <c r="I109" s="57"/>
      <c r="J109" s="57"/>
      <c r="K109" s="57"/>
      <c r="L109" s="129">
        <f ca="1">L106-L107</f>
        <v>36.007636850000551</v>
      </c>
      <c r="M109" s="129">
        <f t="shared" ref="M109:P109" ca="1" si="20">M106-M107</f>
        <v>46.92224908199762</v>
      </c>
      <c r="N109" s="130">
        <f ca="1">N106-N107</f>
        <v>57.836861313994675</v>
      </c>
      <c r="O109" s="129">
        <f t="shared" ca="1" si="20"/>
        <v>68.751473545991715</v>
      </c>
      <c r="P109" s="131">
        <f t="shared" ca="1" si="20"/>
        <v>79.666085777988755</v>
      </c>
    </row>
    <row r="110" spans="2:28">
      <c r="B110" s="58" t="s">
        <v>51</v>
      </c>
      <c r="C110" s="59"/>
      <c r="D110" s="59"/>
      <c r="E110" s="59"/>
      <c r="F110" s="59"/>
      <c r="G110" s="59"/>
      <c r="H110" s="59"/>
      <c r="I110" s="59"/>
      <c r="J110" s="59"/>
      <c r="K110" s="59"/>
      <c r="L110" s="60">
        <f ca="1">L106/L107</f>
        <v>2.0436996188405958</v>
      </c>
      <c r="M110" s="60">
        <f ca="1">M106/M107</f>
        <v>2.3600651907825396</v>
      </c>
      <c r="N110" s="61">
        <f ca="1">N106/N107</f>
        <v>2.6764307627244834</v>
      </c>
      <c r="O110" s="60">
        <f ca="1">O106/O107</f>
        <v>2.9927963346664264</v>
      </c>
      <c r="P110" s="62">
        <f ca="1">P106/P107</f>
        <v>3.3091619066083697</v>
      </c>
    </row>
    <row r="111" spans="2:28">
      <c r="B111" s="63" t="s">
        <v>52</v>
      </c>
      <c r="C111" s="5"/>
      <c r="D111" s="5"/>
      <c r="E111" s="5"/>
      <c r="F111" s="5"/>
      <c r="G111" s="5"/>
      <c r="H111" s="5"/>
      <c r="I111" s="5"/>
      <c r="J111" s="5"/>
      <c r="K111" s="5"/>
      <c r="L111" s="64">
        <f ca="1">XIRR(K118:P118,$K$113:$P$113)</f>
        <v>0.15358449816703795</v>
      </c>
      <c r="M111" s="64">
        <f ca="1">XIRR(K117:P117,$K$113:$P$113)</f>
        <v>0.1872548520565033</v>
      </c>
      <c r="N111" s="65">
        <f ca="1">XIRR(K116:P116,$K$113:$P$113)</f>
        <v>0.21748711466789244</v>
      </c>
      <c r="O111" s="64">
        <f ca="1">XIRR(K115:P115,$K$113:$P$113)</f>
        <v>0.24498261809349056</v>
      </c>
      <c r="P111" s="66">
        <f ca="1">XIRR(K114:P114,$K$113:$P$113)</f>
        <v>0.27024261355400092</v>
      </c>
    </row>
    <row r="113" spans="2:16" hidden="1" outlineLevel="1">
      <c r="B113" s="11" t="s">
        <v>52</v>
      </c>
      <c r="C113" s="11"/>
      <c r="D113" s="11"/>
      <c r="E113" s="11"/>
      <c r="F113" s="11"/>
      <c r="K113" s="67">
        <v>41883</v>
      </c>
      <c r="L113" s="67">
        <f>K113+365</f>
        <v>42248</v>
      </c>
      <c r="M113" s="67">
        <f>L113+365</f>
        <v>42613</v>
      </c>
      <c r="N113" s="67">
        <f>M113+366</f>
        <v>42979</v>
      </c>
      <c r="O113" s="67">
        <f>N113+365</f>
        <v>43344</v>
      </c>
      <c r="P113" s="67">
        <f>O113+365</f>
        <v>43709</v>
      </c>
    </row>
    <row r="114" spans="2:16" hidden="1" outlineLevel="1">
      <c r="B114" s="68">
        <f ca="1">P110</f>
        <v>3.3091619066083697</v>
      </c>
      <c r="C114" s="68"/>
      <c r="D114" s="68"/>
      <c r="E114" s="68"/>
      <c r="F114" s="68"/>
      <c r="K114" s="69">
        <f>-H14</f>
        <v>-34.5</v>
      </c>
      <c r="L114" s="20">
        <v>0</v>
      </c>
      <c r="M114" s="20">
        <v>0</v>
      </c>
      <c r="N114" s="20">
        <v>0</v>
      </c>
      <c r="O114" s="20">
        <v>0</v>
      </c>
      <c r="P114" s="20">
        <f ca="1">P106</f>
        <v>114.16608577798876</v>
      </c>
    </row>
    <row r="115" spans="2:16" hidden="1" outlineLevel="1">
      <c r="B115" s="68">
        <f ca="1">O110</f>
        <v>2.9927963346664264</v>
      </c>
      <c r="C115" s="68"/>
      <c r="D115" s="68"/>
      <c r="E115" s="68"/>
      <c r="F115" s="68"/>
      <c r="K115" s="69">
        <f>K114</f>
        <v>-34.5</v>
      </c>
      <c r="L115" s="20">
        <v>0</v>
      </c>
      <c r="M115" s="20">
        <v>0</v>
      </c>
      <c r="N115" s="20">
        <v>0</v>
      </c>
      <c r="O115" s="20">
        <v>0</v>
      </c>
      <c r="P115" s="20">
        <f ca="1">O106</f>
        <v>103.25147354599171</v>
      </c>
    </row>
    <row r="116" spans="2:16" hidden="1" outlineLevel="1">
      <c r="B116" s="68">
        <f ca="1">N110</f>
        <v>2.6764307627244834</v>
      </c>
      <c r="C116" s="68"/>
      <c r="D116" s="68"/>
      <c r="E116" s="68"/>
      <c r="F116" s="68"/>
      <c r="K116" s="69">
        <f>K115</f>
        <v>-34.5</v>
      </c>
      <c r="L116" s="20">
        <v>0</v>
      </c>
      <c r="M116" s="20">
        <v>0</v>
      </c>
      <c r="N116" s="20">
        <v>0</v>
      </c>
      <c r="O116" s="20">
        <v>0</v>
      </c>
      <c r="P116" s="20">
        <f ca="1">N106</f>
        <v>92.336861313994675</v>
      </c>
    </row>
    <row r="117" spans="2:16" hidden="1" outlineLevel="1">
      <c r="B117" s="68">
        <f ca="1">M110</f>
        <v>2.3600651907825396</v>
      </c>
      <c r="C117" s="68"/>
      <c r="D117" s="68"/>
      <c r="E117" s="68"/>
      <c r="F117" s="68"/>
      <c r="K117" s="69">
        <f>K116</f>
        <v>-34.5</v>
      </c>
      <c r="L117" s="20">
        <v>0</v>
      </c>
      <c r="M117" s="20">
        <v>0</v>
      </c>
      <c r="N117" s="20">
        <v>0</v>
      </c>
      <c r="O117" s="20">
        <v>0</v>
      </c>
      <c r="P117" s="20">
        <f ca="1">M106</f>
        <v>81.42224908199762</v>
      </c>
    </row>
    <row r="118" spans="2:16" hidden="1" outlineLevel="1">
      <c r="B118" s="68">
        <f ca="1">L110</f>
        <v>2.0436996188405958</v>
      </c>
      <c r="C118" s="68"/>
      <c r="D118" s="68"/>
      <c r="E118" s="68"/>
      <c r="F118" s="68"/>
      <c r="K118" s="69">
        <f>K117</f>
        <v>-34.5</v>
      </c>
      <c r="L118" s="20">
        <v>0</v>
      </c>
      <c r="M118" s="20">
        <v>0</v>
      </c>
      <c r="N118" s="20">
        <v>0</v>
      </c>
      <c r="O118" s="20">
        <v>0</v>
      </c>
      <c r="P118" s="20">
        <f ca="1">L106</f>
        <v>70.507636850000551</v>
      </c>
    </row>
    <row r="119" spans="2:16" collapsed="1"/>
    <row r="120" spans="2:16">
      <c r="B120" s="49" t="s">
        <v>54</v>
      </c>
      <c r="C120" s="49"/>
      <c r="D120" s="49"/>
      <c r="E120" s="49"/>
      <c r="F120" s="49"/>
      <c r="G120" s="50"/>
      <c r="H120" s="50"/>
      <c r="I120" s="50"/>
      <c r="J120" s="50"/>
      <c r="K120" s="50"/>
      <c r="L120" s="51"/>
      <c r="M120" s="51"/>
      <c r="N120" s="51"/>
      <c r="O120" s="51"/>
      <c r="P120" s="51"/>
    </row>
    <row r="121" spans="2:16">
      <c r="B121" t="s">
        <v>55</v>
      </c>
      <c r="J121" s="165">
        <v>18.100000000000001</v>
      </c>
      <c r="K121" s="30">
        <f t="shared" ref="K121:P121" si="21">K132*K25/365</f>
        <v>23.19178082191781</v>
      </c>
      <c r="L121" s="30">
        <f t="shared" si="21"/>
        <v>23.077488221256363</v>
      </c>
      <c r="M121" s="30">
        <f t="shared" si="21"/>
        <v>23.077488221256363</v>
      </c>
      <c r="N121" s="30">
        <f t="shared" si="21"/>
        <v>23.077488221256363</v>
      </c>
      <c r="O121" s="30">
        <f t="shared" si="21"/>
        <v>23.077488221256363</v>
      </c>
      <c r="P121" s="30">
        <f t="shared" si="21"/>
        <v>23.077488221256363</v>
      </c>
    </row>
    <row r="122" spans="2:16">
      <c r="B122" t="s">
        <v>56</v>
      </c>
      <c r="J122" s="77">
        <v>11.6</v>
      </c>
      <c r="K122" s="16">
        <f t="shared" ref="K122:P122" si="22">K133*SUM(K$28:K$29)/365</f>
        <v>15.068493150684931</v>
      </c>
      <c r="L122" s="16">
        <f t="shared" si="22"/>
        <v>15.402412107733017</v>
      </c>
      <c r="M122" s="16">
        <f t="shared" si="22"/>
        <v>15.402412107733017</v>
      </c>
      <c r="N122" s="16">
        <f t="shared" si="22"/>
        <v>15.402412107733017</v>
      </c>
      <c r="O122" s="16">
        <f t="shared" si="22"/>
        <v>15.402412107733017</v>
      </c>
      <c r="P122" s="16">
        <f t="shared" si="22"/>
        <v>15.402412107733017</v>
      </c>
    </row>
    <row r="123" spans="2:16">
      <c r="B123" t="s">
        <v>57</v>
      </c>
      <c r="J123" s="77">
        <v>4</v>
      </c>
      <c r="K123" s="16">
        <f t="shared" ref="K123:P123" si="23">J123</f>
        <v>4</v>
      </c>
      <c r="L123" s="16">
        <f t="shared" si="23"/>
        <v>4</v>
      </c>
      <c r="M123" s="16">
        <f t="shared" si="23"/>
        <v>4</v>
      </c>
      <c r="N123" s="16">
        <f t="shared" si="23"/>
        <v>4</v>
      </c>
      <c r="O123" s="16">
        <f t="shared" si="23"/>
        <v>4</v>
      </c>
      <c r="P123" s="16">
        <f t="shared" si="23"/>
        <v>4</v>
      </c>
    </row>
    <row r="124" spans="2:16">
      <c r="J124" s="166"/>
      <c r="L124"/>
      <c r="M124"/>
      <c r="N124"/>
      <c r="O124"/>
      <c r="P124"/>
    </row>
    <row r="125" spans="2:16">
      <c r="B125" t="s">
        <v>58</v>
      </c>
      <c r="J125" s="165">
        <v>14.1</v>
      </c>
      <c r="K125" s="30">
        <f t="shared" ref="K125:P125" si="24">K134*SUM(K$28:K$29)/365</f>
        <v>16.952054794520549</v>
      </c>
      <c r="L125" s="30">
        <f t="shared" si="24"/>
        <v>17.327713621199646</v>
      </c>
      <c r="M125" s="30">
        <f t="shared" si="24"/>
        <v>17.327713621199646</v>
      </c>
      <c r="N125" s="30">
        <f t="shared" si="24"/>
        <v>17.327713621199646</v>
      </c>
      <c r="O125" s="30">
        <f t="shared" si="24"/>
        <v>17.327713621199646</v>
      </c>
      <c r="P125" s="30">
        <f t="shared" si="24"/>
        <v>17.327713621199646</v>
      </c>
    </row>
    <row r="126" spans="2:16">
      <c r="B126" t="s">
        <v>59</v>
      </c>
      <c r="J126" s="77">
        <v>5.4</v>
      </c>
      <c r="K126" s="16">
        <f t="shared" ref="K126:P126" si="25">J126</f>
        <v>5.4</v>
      </c>
      <c r="L126" s="16">
        <f t="shared" si="25"/>
        <v>5.4</v>
      </c>
      <c r="M126" s="16">
        <f t="shared" si="25"/>
        <v>5.4</v>
      </c>
      <c r="N126" s="16">
        <f t="shared" si="25"/>
        <v>5.4</v>
      </c>
      <c r="O126" s="16">
        <f t="shared" si="25"/>
        <v>5.4</v>
      </c>
      <c r="P126" s="16">
        <f t="shared" si="25"/>
        <v>5.4</v>
      </c>
    </row>
    <row r="127" spans="2:16">
      <c r="J127" s="20"/>
      <c r="K127" s="20"/>
    </row>
    <row r="128" spans="2:16">
      <c r="B128" s="11" t="s">
        <v>60</v>
      </c>
      <c r="J128" s="19">
        <f t="shared" ref="J128:P128" si="26">SUM(J121:J123)-SUM(J125:J126)</f>
        <v>14.200000000000003</v>
      </c>
      <c r="K128" s="19">
        <f t="shared" si="26"/>
        <v>19.908219178082192</v>
      </c>
      <c r="L128" s="19">
        <f t="shared" si="26"/>
        <v>19.752186707789733</v>
      </c>
      <c r="M128" s="19">
        <f t="shared" si="26"/>
        <v>19.752186707789733</v>
      </c>
      <c r="N128" s="19">
        <f t="shared" si="26"/>
        <v>19.752186707789733</v>
      </c>
      <c r="O128" s="19">
        <f t="shared" si="26"/>
        <v>19.752186707789733</v>
      </c>
      <c r="P128" s="19">
        <f t="shared" si="26"/>
        <v>19.752186707789733</v>
      </c>
    </row>
    <row r="129" spans="2:16">
      <c r="B129" s="11" t="s">
        <v>21</v>
      </c>
      <c r="K129" s="19"/>
      <c r="L129" s="74">
        <f>K128-L128</f>
        <v>0.15603247029245892</v>
      </c>
      <c r="M129" s="74">
        <f>L128-M128</f>
        <v>0</v>
      </c>
      <c r="N129" s="74">
        <f>M128-N128</f>
        <v>0</v>
      </c>
      <c r="O129" s="74">
        <f>N128-O128</f>
        <v>0</v>
      </c>
      <c r="P129" s="74">
        <f>O128-P128</f>
        <v>0</v>
      </c>
    </row>
    <row r="130" spans="2:16" ht="5.0999999999999996" customHeight="1">
      <c r="B130" s="11"/>
      <c r="K130" s="19"/>
      <c r="L130" s="74"/>
      <c r="M130" s="74"/>
      <c r="N130" s="74"/>
      <c r="O130" s="74"/>
      <c r="P130" s="74"/>
    </row>
    <row r="131" spans="2:16">
      <c r="B131" s="132" t="s">
        <v>75</v>
      </c>
      <c r="C131" s="12"/>
      <c r="D131" s="12"/>
      <c r="E131" s="12"/>
      <c r="F131" s="12"/>
      <c r="G131" s="12"/>
      <c r="H131" s="12"/>
      <c r="I131" s="12"/>
      <c r="J131" s="12"/>
      <c r="K131" s="29"/>
      <c r="L131" s="133"/>
      <c r="M131" s="133"/>
      <c r="N131" s="133"/>
      <c r="O131" s="133"/>
      <c r="P131" s="134"/>
    </row>
    <row r="132" spans="2:16">
      <c r="B132" s="135" t="s">
        <v>76</v>
      </c>
      <c r="C132" s="15"/>
      <c r="D132" s="15"/>
      <c r="E132" s="15"/>
      <c r="F132" s="15"/>
      <c r="G132" s="15"/>
      <c r="H132" s="15"/>
      <c r="I132" s="15"/>
      <c r="J132" s="142">
        <f>J121/(J25/365)</f>
        <v>46.755130927105455</v>
      </c>
      <c r="K132" s="77">
        <v>50</v>
      </c>
      <c r="L132" s="77">
        <v>50</v>
      </c>
      <c r="M132" s="77">
        <v>50</v>
      </c>
      <c r="N132" s="77">
        <v>50</v>
      </c>
      <c r="O132" s="77">
        <v>50</v>
      </c>
      <c r="P132" s="143">
        <v>50</v>
      </c>
    </row>
    <row r="133" spans="2:16">
      <c r="B133" s="135" t="s">
        <v>78</v>
      </c>
      <c r="C133" s="15"/>
      <c r="D133" s="15"/>
      <c r="E133" s="15"/>
      <c r="F133" s="15"/>
      <c r="G133" s="15"/>
      <c r="H133" s="15"/>
      <c r="I133" s="15"/>
      <c r="J133" s="142">
        <f>J122/(SUM(J$28:J$29)/365)</f>
        <v>36.658008658008661</v>
      </c>
      <c r="K133" s="77">
        <v>40</v>
      </c>
      <c r="L133" s="77">
        <v>40</v>
      </c>
      <c r="M133" s="77">
        <v>40</v>
      </c>
      <c r="N133" s="77">
        <v>40</v>
      </c>
      <c r="O133" s="77">
        <v>40</v>
      </c>
      <c r="P133" s="143">
        <v>40</v>
      </c>
    </row>
    <row r="134" spans="2:16">
      <c r="B134" s="136" t="s">
        <v>77</v>
      </c>
      <c r="C134" s="18"/>
      <c r="D134" s="18"/>
      <c r="E134" s="18"/>
      <c r="F134" s="18"/>
      <c r="G134" s="18"/>
      <c r="H134" s="18"/>
      <c r="I134" s="18"/>
      <c r="J134" s="144">
        <f>J125/(SUM(J$28:J$29)/365)</f>
        <v>44.558441558441558</v>
      </c>
      <c r="K134" s="145">
        <v>45</v>
      </c>
      <c r="L134" s="145">
        <v>45</v>
      </c>
      <c r="M134" s="145">
        <v>45</v>
      </c>
      <c r="N134" s="145">
        <v>45</v>
      </c>
      <c r="O134" s="145">
        <v>45</v>
      </c>
      <c r="P134" s="146">
        <v>45</v>
      </c>
    </row>
    <row r="136" spans="2:16">
      <c r="B136" s="49" t="s">
        <v>61</v>
      </c>
      <c r="C136" s="49"/>
      <c r="D136" s="49"/>
      <c r="E136" s="49"/>
      <c r="F136" s="49"/>
      <c r="G136" s="50"/>
      <c r="H136" s="50"/>
      <c r="I136" s="50"/>
      <c r="J136" s="50"/>
      <c r="K136" s="50"/>
      <c r="L136" s="51"/>
      <c r="M136" s="51"/>
      <c r="N136" s="51"/>
      <c r="O136" s="51"/>
      <c r="P136" s="51"/>
    </row>
    <row r="137" spans="2:16">
      <c r="B137" t="s">
        <v>62</v>
      </c>
      <c r="L137" s="75">
        <f ca="1">SUM(L71,L64)/L41</f>
        <v>3.3423083866466645</v>
      </c>
      <c r="M137" s="75">
        <f ca="1">SUM(M71,M64)/M41</f>
        <v>3.166397418928419</v>
      </c>
      <c r="N137" s="75">
        <f ca="1">SUM(N71,N64)/N41</f>
        <v>2.9904864512101734</v>
      </c>
      <c r="O137" s="75">
        <f ca="1">SUM(O71,O64)/O41</f>
        <v>2.8145754834919279</v>
      </c>
      <c r="P137" s="75">
        <f ca="1">SUM(P71,P64)/P41</f>
        <v>2.6386645157736823</v>
      </c>
    </row>
    <row r="138" spans="2:16">
      <c r="B138" t="s">
        <v>63</v>
      </c>
      <c r="L138" s="75">
        <f ca="1">SUM(L45,L47,L48,L49)/-SUM(L55:L56)</f>
        <v>1.5256479034271488</v>
      </c>
      <c r="M138" s="75">
        <f ca="1">SUM(M45,M47,M48,M49)/-SUM(M55:M56)</f>
        <v>1.4927295899528399</v>
      </c>
      <c r="N138" s="75">
        <f ca="1">SUM(N45,N47,N48,N49)/-SUM(N55:N56)</f>
        <v>1.5239140973553256</v>
      </c>
      <c r="O138" s="75">
        <f ca="1">SUM(O45,O47,O48,O49)/-SUM(O55:O56)</f>
        <v>1.5570501596530084</v>
      </c>
      <c r="P138" s="75">
        <f ca="1">SUM(P45,P47,P48,P49)/-SUM(P55:P56)</f>
        <v>1.5921078176015699</v>
      </c>
    </row>
  </sheetData>
  <dataValidations count="2">
    <dataValidation type="list" allowBlank="1" showInputMessage="1" showErrorMessage="1" sqref="H7">
      <formula1>"1,2,3"</formula1>
    </dataValidation>
    <dataValidation type="list" allowBlank="1" showInputMessage="1" showErrorMessage="1" sqref="AA96">
      <formula1>"Yes, No"</formula1>
    </dataValidation>
  </dataValidations>
  <pageMargins left="0.2" right="0.2" top="0.2" bottom="0.2" header="0.3" footer="0.3"/>
  <pageSetup scale="7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3"/>
  <sheetViews>
    <sheetView showGridLines="0" zoomScale="110" zoomScaleNormal="110" workbookViewId="0">
      <pane xSplit="2" topLeftCell="C1" activePane="topRight" state="frozen"/>
      <selection pane="topRight" activeCell="X26" sqref="X26"/>
    </sheetView>
  </sheetViews>
  <sheetFormatPr defaultRowHeight="14.4" outlineLevelRow="1" outlineLevelCol="2"/>
  <cols>
    <col min="1" max="1" width="2" customWidth="1"/>
    <col min="2" max="2" width="29.5546875" customWidth="1"/>
    <col min="3" max="14" width="9.109375" hidden="1" customWidth="1" outlineLevel="2"/>
    <col min="15" max="15" width="9.109375" customWidth="1" outlineLevel="1" collapsed="1"/>
    <col min="16" max="22" width="9.109375" customWidth="1" outlineLevel="1"/>
    <col min="23" max="23" width="2.33203125" customWidth="1"/>
    <col min="24" max="24" width="9.109375" bestFit="1" customWidth="1"/>
  </cols>
  <sheetData>
    <row r="1" spans="1:24">
      <c r="A1" s="172"/>
      <c r="B1" s="173" t="s">
        <v>94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</row>
    <row r="3" spans="1:24" ht="10.5" customHeight="1">
      <c r="A3" s="174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2"/>
      <c r="U3" s="172"/>
      <c r="V3" s="172"/>
      <c r="W3" s="172"/>
    </row>
    <row r="4" spans="1:24" ht="15.75" customHeight="1" thickBot="1">
      <c r="A4" s="172"/>
      <c r="B4" s="176" t="s">
        <v>95</v>
      </c>
      <c r="C4" s="177" t="s">
        <v>96</v>
      </c>
      <c r="D4" s="177" t="s">
        <v>97</v>
      </c>
      <c r="E4" s="178" t="s">
        <v>98</v>
      </c>
      <c r="F4" s="179" t="s">
        <v>99</v>
      </c>
      <c r="G4" s="179" t="s">
        <v>100</v>
      </c>
      <c r="H4" s="180" t="s">
        <v>101</v>
      </c>
      <c r="I4" s="180" t="s">
        <v>102</v>
      </c>
      <c r="J4" s="180" t="s">
        <v>103</v>
      </c>
      <c r="K4" s="180" t="s">
        <v>104</v>
      </c>
      <c r="L4" s="180" t="s">
        <v>105</v>
      </c>
      <c r="M4" s="180" t="s">
        <v>106</v>
      </c>
      <c r="N4" s="180" t="s">
        <v>107</v>
      </c>
      <c r="O4" s="177" t="s">
        <v>108</v>
      </c>
      <c r="P4" s="177" t="s">
        <v>109</v>
      </c>
      <c r="Q4" s="177" t="s">
        <v>110</v>
      </c>
      <c r="R4" s="177" t="s">
        <v>111</v>
      </c>
      <c r="S4" s="177" t="s">
        <v>112</v>
      </c>
      <c r="T4" s="177" t="s">
        <v>113</v>
      </c>
      <c r="U4" s="177" t="s">
        <v>114</v>
      </c>
      <c r="V4" s="177" t="s">
        <v>115</v>
      </c>
      <c r="W4" s="172"/>
      <c r="X4" s="177" t="s">
        <v>165</v>
      </c>
    </row>
    <row r="5" spans="1:24" s="181" customFormat="1" ht="12">
      <c r="B5" s="182" t="s">
        <v>116</v>
      </c>
      <c r="C5" s="183">
        <v>18636.09</v>
      </c>
      <c r="D5" s="183">
        <v>19527.419999999998</v>
      </c>
      <c r="E5" s="183">
        <v>23274.466</v>
      </c>
      <c r="F5" s="183">
        <v>20759.722000000002</v>
      </c>
      <c r="G5" s="183">
        <v>21410.109</v>
      </c>
      <c r="H5" s="183">
        <v>19508.669000000002</v>
      </c>
      <c r="I5" s="183">
        <v>20245.862000000001</v>
      </c>
      <c r="J5" s="182">
        <v>18351.976999999999</v>
      </c>
      <c r="K5" s="182">
        <v>20532.327000000001</v>
      </c>
      <c r="L5" s="182">
        <v>19617.366000000002</v>
      </c>
      <c r="M5" s="182">
        <v>19272.749</v>
      </c>
      <c r="N5" s="182">
        <v>16117.81</v>
      </c>
      <c r="O5" s="182">
        <v>18591.154999999999</v>
      </c>
      <c r="P5" s="182">
        <f>35224.737-O5</f>
        <v>16633.582000000002</v>
      </c>
      <c r="Q5" s="182">
        <f>52845.999-O5-P5</f>
        <v>17621.262000000002</v>
      </c>
      <c r="R5" s="182">
        <f>70546.583-O5-P5-Q5</f>
        <v>17700.583999999995</v>
      </c>
      <c r="S5" s="182">
        <f>87462.633-O5-P5-Q5-R5</f>
        <v>16916.050000000003</v>
      </c>
      <c r="T5" s="182">
        <f>103792.196-O5-P5-Q5-R5-S5</f>
        <v>16329.563000000002</v>
      </c>
      <c r="U5" s="182">
        <f>119687.514-O5-P5-Q5-R5-S5-T5</f>
        <v>15895.317999999999</v>
      </c>
      <c r="V5" s="182">
        <f>134122.866-O5-P5-Q5-R5-S5-T5-U5</f>
        <v>14435.352000000014</v>
      </c>
      <c r="W5" s="182"/>
      <c r="X5" s="181">
        <f>SUM(O5:V5)/8*12</f>
        <v>201184.299</v>
      </c>
    </row>
    <row r="6" spans="1:24">
      <c r="A6" s="172"/>
      <c r="B6" s="184" t="s">
        <v>117</v>
      </c>
      <c r="C6" s="184">
        <v>-11466.843000000001</v>
      </c>
      <c r="D6" s="184">
        <v>-11895.236999999999</v>
      </c>
      <c r="E6" s="184">
        <v>-13984.474</v>
      </c>
      <c r="F6" s="184">
        <v>-12545.424000000001</v>
      </c>
      <c r="G6" s="184">
        <v>-12863.302</v>
      </c>
      <c r="H6" s="184">
        <v>-11850.64</v>
      </c>
      <c r="I6" s="184">
        <v>-12634.023999999999</v>
      </c>
      <c r="J6" s="184">
        <v>-11555.349</v>
      </c>
      <c r="K6" s="184">
        <v>-12966.143</v>
      </c>
      <c r="L6" s="184">
        <v>-12511.407999999999</v>
      </c>
      <c r="M6" s="184">
        <v>-12372.151</v>
      </c>
      <c r="N6" s="184">
        <v>-10308.484</v>
      </c>
      <c r="O6" s="184">
        <f>-14036.526+(5751.745-3670.582)+'[1]Summary P&amp;L'!O39-58-O51+O55</f>
        <v>-11958.120816937553</v>
      </c>
      <c r="P6" s="184">
        <f>-26256.493+(10492.791-6601.817)-O6+'[1]Summary P&amp;L'!P39-58*2-O51-P51+O55+P55</f>
        <v>-11451.542923011122</v>
      </c>
      <c r="Q6" s="184">
        <f>-38879.683+(15363.828-10264.656)-O6-P6+'[1]Summary P&amp;L'!O39+'[1]Summary P&amp;L'!P39+'[1]Summary P&amp;L'!Q39-58*3-O51-P51-Q51+O55+P55+Q55</f>
        <v>-11043.896512403762</v>
      </c>
      <c r="R6" s="184">
        <f>-51693.538+6478.629-O6-P6-Q6+'[1]Summary P&amp;L'!O39+'[1]Summary P&amp;L'!P39+'[1]Summary P&amp;L'!Q39+'[1]Summary P&amp;L'!R39-58*4-O51-P51-Q51-R51+O55+P55+Q55+R55</f>
        <v>-11914.39209324209</v>
      </c>
      <c r="S6" s="184">
        <f>-64575.654+8793.62-O6-P6-Q6-R6+'[1]Summary P&amp;L'!O39+'[1]Summary P&amp;L'!P39+'[1]Summary P&amp;L'!Q39+'[1]Summary P&amp;L'!R39+'[1]Summary P&amp;L'!S39-58*5-O51-P51-Q51-R51-S51+O55+P55+Q55+R55+S55</f>
        <v>-10416.370425434847</v>
      </c>
      <c r="T6" s="184">
        <f>-76979.745+9917.723-874.329-O6-P6-Q6-R6-S6-T51-O51-P51-Q51-R51-S51+O55+P55+Q55+R55+S55+T55</f>
        <v>-10278.09676333047</v>
      </c>
      <c r="U6" s="184">
        <f>-89065.131+11022.46+912.535-O6-P6-Q6-R6-S6-T6+O55+P55+Q55+R55+S55+T55+U55</f>
        <v>-10067.716465640149</v>
      </c>
      <c r="V6" s="184">
        <f>-95796.903+10799.611-O6-P6-Q6-R6-S6-T6-U6+O55+P55+Q55+R55+S55+T55+U55+V55</f>
        <v>-7867.156000000019</v>
      </c>
      <c r="W6" s="184"/>
    </row>
    <row r="7" spans="1:24">
      <c r="A7" s="172"/>
      <c r="B7" s="185" t="s">
        <v>118</v>
      </c>
      <c r="C7" s="185">
        <f>+C5+C6</f>
        <v>7169.2469999999994</v>
      </c>
      <c r="D7" s="185">
        <f t="shared" ref="D7:N7" si="0">+D5+D6</f>
        <v>7632.1829999999991</v>
      </c>
      <c r="E7" s="185">
        <f t="shared" si="0"/>
        <v>9289.9920000000002</v>
      </c>
      <c r="F7" s="185">
        <f t="shared" si="0"/>
        <v>8214.2980000000007</v>
      </c>
      <c r="G7" s="185">
        <f t="shared" si="0"/>
        <v>8546.8070000000007</v>
      </c>
      <c r="H7" s="185">
        <f t="shared" si="0"/>
        <v>7658.0290000000023</v>
      </c>
      <c r="I7" s="185">
        <f t="shared" si="0"/>
        <v>7611.8380000000016</v>
      </c>
      <c r="J7" s="185">
        <f t="shared" si="0"/>
        <v>6796.6279999999988</v>
      </c>
      <c r="K7" s="185">
        <f t="shared" si="0"/>
        <v>7566.1840000000011</v>
      </c>
      <c r="L7" s="185">
        <f t="shared" si="0"/>
        <v>7105.9580000000024</v>
      </c>
      <c r="M7" s="185">
        <f t="shared" si="0"/>
        <v>6900.598</v>
      </c>
      <c r="N7" s="185">
        <f t="shared" si="0"/>
        <v>5809.3259999999991</v>
      </c>
      <c r="O7" s="185">
        <f t="shared" ref="O7:V7" si="1">SUM(O5:O6)</f>
        <v>6633.0341830624457</v>
      </c>
      <c r="P7" s="185">
        <f t="shared" si="1"/>
        <v>5182.03907698888</v>
      </c>
      <c r="Q7" s="185">
        <f>SUM(Q5:Q6)</f>
        <v>6577.3654875962402</v>
      </c>
      <c r="R7" s="185">
        <f t="shared" si="1"/>
        <v>5786.1919067579056</v>
      </c>
      <c r="S7" s="185">
        <f t="shared" si="1"/>
        <v>6499.6795745651561</v>
      </c>
      <c r="T7" s="185">
        <f t="shared" si="1"/>
        <v>6051.466236669532</v>
      </c>
      <c r="U7" s="185">
        <f t="shared" si="1"/>
        <v>5827.6015343598501</v>
      </c>
      <c r="V7" s="185">
        <f t="shared" si="1"/>
        <v>6568.1959999999945</v>
      </c>
      <c r="W7" s="172"/>
    </row>
    <row r="8" spans="1:24">
      <c r="A8" s="172"/>
      <c r="B8" s="172" t="s">
        <v>119</v>
      </c>
      <c r="C8" s="186">
        <f>C7/C5</f>
        <v>0.38469695091620609</v>
      </c>
      <c r="D8" s="186">
        <f t="shared" ref="D8:T8" si="2">D7/D5</f>
        <v>0.39084441262593828</v>
      </c>
      <c r="E8" s="186">
        <f t="shared" si="2"/>
        <v>0.39914952291494032</v>
      </c>
      <c r="F8" s="186">
        <f t="shared" si="2"/>
        <v>0.39568439307616932</v>
      </c>
      <c r="G8" s="186">
        <f t="shared" si="2"/>
        <v>0.39919493170258968</v>
      </c>
      <c r="H8" s="186">
        <f t="shared" si="2"/>
        <v>0.39254492451535272</v>
      </c>
      <c r="I8" s="186">
        <f t="shared" si="2"/>
        <v>0.37597006242559594</v>
      </c>
      <c r="J8" s="186">
        <f t="shared" si="2"/>
        <v>0.37034854609942019</v>
      </c>
      <c r="K8" s="186">
        <f t="shared" si="2"/>
        <v>0.3685010471535935</v>
      </c>
      <c r="L8" s="186">
        <f t="shared" si="2"/>
        <v>0.36222793620713412</v>
      </c>
      <c r="M8" s="186">
        <f t="shared" si="2"/>
        <v>0.3580494925762796</v>
      </c>
      <c r="N8" s="186">
        <f t="shared" si="2"/>
        <v>0.36042899128355521</v>
      </c>
      <c r="O8" s="186">
        <f t="shared" si="2"/>
        <v>0.35678440543701812</v>
      </c>
      <c r="P8" s="186">
        <f t="shared" si="2"/>
        <v>0.311540777986899</v>
      </c>
      <c r="Q8" s="186">
        <f t="shared" si="2"/>
        <v>0.3732630209797822</v>
      </c>
      <c r="R8" s="186">
        <f t="shared" si="2"/>
        <v>0.32689271194430125</v>
      </c>
      <c r="S8" s="186">
        <f t="shared" si="2"/>
        <v>0.38423151826609375</v>
      </c>
      <c r="T8" s="186">
        <f t="shared" si="2"/>
        <v>0.37058347713711209</v>
      </c>
      <c r="U8" s="186">
        <f>(U7)/U5</f>
        <v>0.36662377779166483</v>
      </c>
      <c r="V8" s="186">
        <f>(V7)/V5</f>
        <v>0.4550076783718186</v>
      </c>
      <c r="W8" s="172"/>
    </row>
    <row r="9" spans="1:24" ht="3" customHeight="1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</row>
    <row r="10" spans="1:24" s="187" customFormat="1" ht="12" outlineLevel="1">
      <c r="B10" s="188" t="s">
        <v>120</v>
      </c>
      <c r="C10" s="172">
        <f>-6513.402</f>
        <v>-6513.402</v>
      </c>
      <c r="D10" s="172">
        <f>-11558.281-C10</f>
        <v>-5044.8790000000008</v>
      </c>
      <c r="E10" s="172">
        <f>-16778.081-SUM($C$10:D10)</f>
        <v>-5219.7999999999975</v>
      </c>
      <c r="F10" s="172">
        <f>-22074.549-SUM($C$10:E10)</f>
        <v>-5296.4680000000008</v>
      </c>
      <c r="G10" s="172">
        <f>-27604.399-SUM($C$10:F10)</f>
        <v>-5529.8500000000022</v>
      </c>
      <c r="H10" s="172">
        <f>-33254.75-SUM($C$10:G10)</f>
        <v>-5650.3509999999987</v>
      </c>
      <c r="I10" s="172">
        <f>-39861.192-SUM($C$10:H10)</f>
        <v>-6606.4420000000027</v>
      </c>
      <c r="J10" s="172">
        <f>-46490.16-SUM($C$10:I10)</f>
        <v>-6628.9680000000008</v>
      </c>
      <c r="K10" s="172">
        <f>-52407.191-SUM($C$10:J10)</f>
        <v>-5917.0309999999954</v>
      </c>
      <c r="L10" s="172">
        <f>-57348.541-SUM($C$10:K10)</f>
        <v>-4941.3499999999985</v>
      </c>
      <c r="M10" s="172">
        <f>-62794.127-SUM($C$10:L10)</f>
        <v>-5445.586000000003</v>
      </c>
      <c r="N10" s="172">
        <f>-71794.566-SUM($C$10:M10)+4728.506</f>
        <v>-4271.9330000000054</v>
      </c>
      <c r="O10" s="172">
        <v>-5475.7340000000004</v>
      </c>
      <c r="P10" s="172">
        <f>-10017.77-O10</f>
        <v>-4542.0360000000001</v>
      </c>
      <c r="Q10" s="172">
        <f>-14908.58-O10-P10</f>
        <v>-4890.8099999999995</v>
      </c>
      <c r="R10" s="172">
        <f>-20005.449-O10-P10-Q10</f>
        <v>-5096.8690000000006</v>
      </c>
      <c r="S10" s="172">
        <f>-25230.355-O10-P10-Q10-R10</f>
        <v>-5224.905999999999</v>
      </c>
      <c r="T10" s="172">
        <f>-29748.72-O10-P10-Q10-R10-S10</f>
        <v>-4518.3650000000016</v>
      </c>
      <c r="U10" s="172">
        <f>-36022.613-O10-P10-Q10-R10-S10-T10</f>
        <v>-6273.8929999999946</v>
      </c>
      <c r="V10" s="172">
        <f>-40290.965-O10-P10-Q10-R10-S10-T10-U10</f>
        <v>-4268.352000000008</v>
      </c>
    </row>
    <row r="11" spans="1:24" s="187" customFormat="1" ht="12" outlineLevel="1">
      <c r="B11" s="188" t="s">
        <v>121</v>
      </c>
      <c r="C11" s="172">
        <v>0</v>
      </c>
      <c r="D11" s="172">
        <v>0</v>
      </c>
      <c r="E11" s="172">
        <v>0</v>
      </c>
      <c r="F11" s="172">
        <v>0</v>
      </c>
      <c r="G11" s="172">
        <v>0</v>
      </c>
      <c r="H11" s="172">
        <v>0</v>
      </c>
      <c r="I11" s="172">
        <v>0</v>
      </c>
      <c r="J11" s="172">
        <v>0</v>
      </c>
      <c r="K11" s="172">
        <v>0</v>
      </c>
      <c r="L11" s="172">
        <v>0</v>
      </c>
      <c r="M11" s="172">
        <v>0</v>
      </c>
      <c r="N11" s="172">
        <v>0</v>
      </c>
      <c r="O11" s="172">
        <f t="shared" ref="O11:V11" si="3">+O59+O62+O65+O66+O68+O70+O71</f>
        <v>12.286999999999985</v>
      </c>
      <c r="P11" s="172">
        <f t="shared" si="3"/>
        <v>-175.94299999999998</v>
      </c>
      <c r="Q11" s="172">
        <f t="shared" si="3"/>
        <v>-200.21099999999998</v>
      </c>
      <c r="R11" s="172">
        <f t="shared" si="3"/>
        <v>537.21300000000008</v>
      </c>
      <c r="S11" s="172">
        <f t="shared" si="3"/>
        <v>-424.77699999999999</v>
      </c>
      <c r="T11" s="172">
        <f t="shared" si="3"/>
        <v>-153.20400000000001</v>
      </c>
      <c r="U11" s="172">
        <f t="shared" si="3"/>
        <v>928.42599999999993</v>
      </c>
      <c r="V11" s="172">
        <f t="shared" si="3"/>
        <v>-136.76700000000002</v>
      </c>
    </row>
    <row r="12" spans="1:24">
      <c r="A12" s="172"/>
      <c r="B12" s="172" t="s">
        <v>122</v>
      </c>
      <c r="C12" s="189">
        <f>SUM(C10:C11)</f>
        <v>-6513.402</v>
      </c>
      <c r="D12" s="189">
        <f t="shared" ref="D12:V12" si="4">SUM(D10:D11)</f>
        <v>-5044.8790000000008</v>
      </c>
      <c r="E12" s="189">
        <f t="shared" si="4"/>
        <v>-5219.7999999999975</v>
      </c>
      <c r="F12" s="189">
        <f t="shared" si="4"/>
        <v>-5296.4680000000008</v>
      </c>
      <c r="G12" s="189">
        <f t="shared" si="4"/>
        <v>-5529.8500000000022</v>
      </c>
      <c r="H12" s="174">
        <f t="shared" si="4"/>
        <v>-5650.3509999999987</v>
      </c>
      <c r="I12" s="174">
        <f t="shared" si="4"/>
        <v>-6606.4420000000027</v>
      </c>
      <c r="J12" s="174">
        <f t="shared" si="4"/>
        <v>-6628.9680000000008</v>
      </c>
      <c r="K12" s="174">
        <f t="shared" si="4"/>
        <v>-5917.0309999999954</v>
      </c>
      <c r="L12" s="174">
        <f t="shared" si="4"/>
        <v>-4941.3499999999985</v>
      </c>
      <c r="M12" s="174">
        <f t="shared" si="4"/>
        <v>-5445.586000000003</v>
      </c>
      <c r="N12" s="174">
        <f t="shared" si="4"/>
        <v>-4271.9330000000054</v>
      </c>
      <c r="O12" s="174">
        <f t="shared" si="4"/>
        <v>-5463.4470000000001</v>
      </c>
      <c r="P12" s="174">
        <f t="shared" si="4"/>
        <v>-4717.9790000000003</v>
      </c>
      <c r="Q12" s="174">
        <f t="shared" si="4"/>
        <v>-5091.0209999999997</v>
      </c>
      <c r="R12" s="174">
        <f t="shared" si="4"/>
        <v>-4559.6560000000009</v>
      </c>
      <c r="S12" s="174">
        <f t="shared" si="4"/>
        <v>-5649.6829999999991</v>
      </c>
      <c r="T12" s="174">
        <f t="shared" si="4"/>
        <v>-4671.5690000000013</v>
      </c>
      <c r="U12" s="174">
        <f t="shared" si="4"/>
        <v>-5345.4669999999951</v>
      </c>
      <c r="V12" s="174">
        <f t="shared" si="4"/>
        <v>-4405.1190000000079</v>
      </c>
      <c r="W12" s="174"/>
    </row>
    <row r="13" spans="1:24" s="187" customFormat="1" ht="12" hidden="1" outlineLevel="1">
      <c r="B13" s="188" t="s">
        <v>123</v>
      </c>
      <c r="C13" s="190">
        <v>-381.59399999999999</v>
      </c>
      <c r="D13" s="190">
        <f>-765.458-C13</f>
        <v>-383.86399999999998</v>
      </c>
      <c r="E13" s="190">
        <f>-1153.083-SUM($C$13:D13)</f>
        <v>-387.62500000000011</v>
      </c>
      <c r="F13" s="190">
        <f>-1544.487-SUM($C$13:E13)</f>
        <v>-391.404</v>
      </c>
      <c r="G13" s="190">
        <f>-1938.497-SUM($C$13:F13)</f>
        <v>-394.01</v>
      </c>
      <c r="H13" s="191">
        <f>-2375.877-SUM($C$13:G13)</f>
        <v>-437.37999999999988</v>
      </c>
      <c r="I13" s="191">
        <f>-2780.477-SUM($C$13:H13)</f>
        <v>-404.59999999999991</v>
      </c>
      <c r="J13" s="191">
        <f>-3136.764-SUM($C$13:I13)</f>
        <v>-356.28700000000026</v>
      </c>
      <c r="K13" s="191">
        <f>-3534.324-SUM($C$13:J13)</f>
        <v>-397.55999999999995</v>
      </c>
      <c r="L13" s="191">
        <f>-3932.632-SUM($C$13:K13)</f>
        <v>-398.30799999999999</v>
      </c>
      <c r="M13" s="191">
        <f>-4330.538-SUM($C$13:L13)</f>
        <v>-397.90599999999949</v>
      </c>
      <c r="N13" s="191">
        <f>-4392.322-SUM($C$13:M13)+4392.322-4728.506</f>
        <v>-397.96800000000076</v>
      </c>
      <c r="O13" s="191">
        <v>-393.55099999999999</v>
      </c>
      <c r="P13" s="191">
        <f>-791.913-O13</f>
        <v>-398.36200000000002</v>
      </c>
      <c r="Q13" s="191">
        <f>-1161.71-O13-P13</f>
        <v>-369.79700000000008</v>
      </c>
      <c r="R13" s="191">
        <f>-1568.527-O13-P13-Q13</f>
        <v>-406.81699999999995</v>
      </c>
      <c r="S13" s="191">
        <f>-1954.462-O13-P13-Q13-R13</f>
        <v>-385.935</v>
      </c>
      <c r="T13" s="191">
        <f>-2345.95-O13-P13-Q13-R13-S13</f>
        <v>-391.48799999999977</v>
      </c>
      <c r="U13" s="191">
        <f>-2737.498-O13-P13-Q13-R13-S13-T13</f>
        <v>-391.54800000000029</v>
      </c>
      <c r="V13" s="191">
        <f>-3128.857-O13-P13-Q13-R13-S13-T13-U13</f>
        <v>-391.35899999999987</v>
      </c>
      <c r="W13" s="191"/>
    </row>
    <row r="14" spans="1:24" s="187" customFormat="1" ht="12" hidden="1" outlineLevel="1">
      <c r="B14" s="188" t="s">
        <v>121</v>
      </c>
      <c r="C14" s="190">
        <v>0</v>
      </c>
      <c r="D14" s="190">
        <v>0</v>
      </c>
      <c r="E14" s="190">
        <v>0</v>
      </c>
      <c r="F14" s="190">
        <v>0</v>
      </c>
      <c r="G14" s="190">
        <v>0</v>
      </c>
      <c r="H14" s="191">
        <v>0</v>
      </c>
      <c r="I14" s="191">
        <v>0</v>
      </c>
      <c r="J14" s="191">
        <v>0</v>
      </c>
      <c r="K14" s="191">
        <v>0</v>
      </c>
      <c r="L14" s="191">
        <v>0</v>
      </c>
      <c r="M14" s="191">
        <v>0</v>
      </c>
      <c r="N14" s="191">
        <v>0</v>
      </c>
      <c r="O14" s="191">
        <v>0</v>
      </c>
      <c r="P14" s="191">
        <v>0</v>
      </c>
      <c r="Q14" s="191">
        <v>0</v>
      </c>
      <c r="R14" s="191">
        <v>0</v>
      </c>
      <c r="S14" s="191">
        <v>0</v>
      </c>
      <c r="T14" s="191">
        <v>0</v>
      </c>
      <c r="U14" s="191">
        <v>0</v>
      </c>
      <c r="V14" s="191">
        <v>0</v>
      </c>
      <c r="W14" s="191"/>
    </row>
    <row r="15" spans="1:24" collapsed="1">
      <c r="A15" s="172"/>
      <c r="B15" s="172" t="s">
        <v>124</v>
      </c>
      <c r="C15" s="189">
        <f t="shared" ref="C15:V15" si="5">SUM(C13:C14)</f>
        <v>-381.59399999999999</v>
      </c>
      <c r="D15" s="189">
        <f t="shared" si="5"/>
        <v>-383.86399999999998</v>
      </c>
      <c r="E15" s="189">
        <f t="shared" si="5"/>
        <v>-387.62500000000011</v>
      </c>
      <c r="F15" s="189">
        <f t="shared" si="5"/>
        <v>-391.404</v>
      </c>
      <c r="G15" s="189">
        <f t="shared" si="5"/>
        <v>-394.01</v>
      </c>
      <c r="H15" s="174">
        <f t="shared" si="5"/>
        <v>-437.37999999999988</v>
      </c>
      <c r="I15" s="174">
        <f t="shared" si="5"/>
        <v>-404.59999999999991</v>
      </c>
      <c r="J15" s="174">
        <f t="shared" si="5"/>
        <v>-356.28700000000026</v>
      </c>
      <c r="K15" s="174">
        <f t="shared" si="5"/>
        <v>-397.55999999999995</v>
      </c>
      <c r="L15" s="174">
        <f t="shared" si="5"/>
        <v>-398.30799999999999</v>
      </c>
      <c r="M15" s="174">
        <f t="shared" si="5"/>
        <v>-397.90599999999949</v>
      </c>
      <c r="N15" s="174">
        <f>SUM(N13:N14)</f>
        <v>-397.96800000000076</v>
      </c>
      <c r="O15" s="174">
        <f t="shared" si="5"/>
        <v>-393.55099999999999</v>
      </c>
      <c r="P15" s="174">
        <f t="shared" si="5"/>
        <v>-398.36200000000002</v>
      </c>
      <c r="Q15" s="174">
        <f t="shared" si="5"/>
        <v>-369.79700000000008</v>
      </c>
      <c r="R15" s="174">
        <f t="shared" si="5"/>
        <v>-406.81699999999995</v>
      </c>
      <c r="S15" s="174">
        <f t="shared" si="5"/>
        <v>-385.935</v>
      </c>
      <c r="T15" s="174">
        <f t="shared" si="5"/>
        <v>-391.48799999999977</v>
      </c>
      <c r="U15" s="174">
        <f t="shared" si="5"/>
        <v>-391.54800000000029</v>
      </c>
      <c r="V15" s="174">
        <f t="shared" si="5"/>
        <v>-391.35899999999987</v>
      </c>
      <c r="W15" s="174"/>
    </row>
    <row r="16" spans="1:24" s="187" customFormat="1" ht="12" hidden="1" customHeight="1" outlineLevel="1">
      <c r="B16" s="188" t="s">
        <v>125</v>
      </c>
      <c r="C16" s="187">
        <v>80.06</v>
      </c>
      <c r="D16" s="187">
        <f>84.992+0.868-C16</f>
        <v>5.7999999999999972</v>
      </c>
      <c r="E16" s="187">
        <f>245.155+1.543-SUM($C$16:D16)</f>
        <v>160.83800000000002</v>
      </c>
      <c r="F16" s="187">
        <f>359.134+1.938-SUM($C$16:E16)</f>
        <v>114.37399999999997</v>
      </c>
      <c r="G16" s="187">
        <f>413.314+2.41-SUM($C$16:F16)</f>
        <v>54.652000000000044</v>
      </c>
      <c r="H16" s="187">
        <f>425.455+3.104-SUM($C$16:G16)</f>
        <v>12.834999999999923</v>
      </c>
      <c r="I16" s="187">
        <f>506.129+3.504-SUM($C$16:H16)</f>
        <v>81.074000000000069</v>
      </c>
      <c r="J16" s="187">
        <f>520.178+3.976-SUM($C$16:I16)</f>
        <v>14.520999999999958</v>
      </c>
      <c r="K16" s="187">
        <f>524.73+4.723-SUM($C$16:J16)</f>
        <v>5.2989999999999782</v>
      </c>
      <c r="L16" s="187">
        <f>543.677+5.609-SUM($C$16:K16)</f>
        <v>19.833000000000084</v>
      </c>
      <c r="M16" s="187">
        <f>545.54+6.024-SUM($C$16:L16)</f>
        <v>2.2779999999999063</v>
      </c>
      <c r="N16" s="187">
        <f>267.761+6.807-SUM($C$16:M16)</f>
        <v>-276.99599999999992</v>
      </c>
      <c r="O16" s="187">
        <f>29.753+0.467</f>
        <v>30.22</v>
      </c>
      <c r="P16" s="187">
        <f>50.135+0.89-O16</f>
        <v>20.805</v>
      </c>
      <c r="Q16" s="187">
        <f>54.309+1.603-O16-P16</f>
        <v>4.8870000000000005</v>
      </c>
      <c r="R16" s="187">
        <f>160.978+2.073-O16-P16-Q16</f>
        <v>107.13900000000001</v>
      </c>
      <c r="S16" s="187">
        <f>2.543+177.622-O16-P16-Q16-R16</f>
        <v>17.114000000000004</v>
      </c>
      <c r="T16" s="187">
        <f>4.09+194.282-O16-P16-Q16-R16-S16</f>
        <v>18.206999999999994</v>
      </c>
      <c r="U16" s="187">
        <f>4.574+190.951-O16-P16-Q16-R16-S16-T16</f>
        <v>-2.8470000000000084</v>
      </c>
      <c r="V16" s="187">
        <f>5.021+232.578-O16-P16-Q16-R16-S16-T16-U16</f>
        <v>42.073999999999984</v>
      </c>
    </row>
    <row r="17" spans="1:25" s="187" customFormat="1" ht="12" hidden="1" customHeight="1" outlineLevel="1">
      <c r="B17" s="188" t="s">
        <v>126</v>
      </c>
      <c r="C17" s="187">
        <v>61.301000000000002</v>
      </c>
      <c r="D17" s="187">
        <f>-83.537-C17</f>
        <v>-144.83800000000002</v>
      </c>
      <c r="E17" s="187">
        <f>-382.824-SUM($C$17:D17)</f>
        <v>-299.28699999999998</v>
      </c>
      <c r="F17" s="187">
        <f>-174.997-SUM($C$17:E17)</f>
        <v>207.827</v>
      </c>
      <c r="G17" s="187">
        <f>-456.737-SUM($C$17:F17)</f>
        <v>-281.74</v>
      </c>
      <c r="H17" s="187">
        <f>-434.815-SUM($C$17:G17)</f>
        <v>21.922000000000025</v>
      </c>
      <c r="I17" s="187">
        <f>-330.783-SUM($C$17:H17)</f>
        <v>104.03199999999998</v>
      </c>
      <c r="J17" s="187">
        <f>-443.183-SUM($C$17:I17)</f>
        <v>-112.39999999999998</v>
      </c>
      <c r="K17" s="187">
        <f>-70.623-SUM($C$17:J17)</f>
        <v>372.56</v>
      </c>
      <c r="L17" s="187">
        <f>80.757-SUM($C$17:K17)</f>
        <v>151.38</v>
      </c>
      <c r="M17" s="187">
        <f>-45.502-SUM($C$17:L17)</f>
        <v>-126.25900000000001</v>
      </c>
      <c r="N17" s="187">
        <f>-50.351-SUM($C$17:M17)</f>
        <v>-4.8489999999999895</v>
      </c>
      <c r="O17" s="187">
        <v>-334.98700000000002</v>
      </c>
      <c r="P17" s="187">
        <f>-174.911-O17</f>
        <v>160.07600000000002</v>
      </c>
      <c r="Q17" s="187">
        <f>-147.721-O17-P17</f>
        <v>27.189999999999998</v>
      </c>
      <c r="R17" s="187">
        <f>-114.3-O17-P17-Q17</f>
        <v>33.420999999999992</v>
      </c>
      <c r="S17" s="187">
        <f>-205.61-O17-P17-Q17-R17</f>
        <v>-91.31</v>
      </c>
      <c r="T17" s="187">
        <f>-154.942-O17-P17-Q17-R17-S17</f>
        <v>50.668000000000006</v>
      </c>
      <c r="U17" s="187">
        <f>-377.334-O17-P17-Q17-R17-S17-T17</f>
        <v>-222.392</v>
      </c>
      <c r="V17" s="187">
        <f>-543.706-O17-P17-Q17-R17-S17-T17-U17</f>
        <v>-166.37200000000001</v>
      </c>
    </row>
    <row r="18" spans="1:25" s="187" customFormat="1" ht="12" hidden="1" customHeight="1" outlineLevel="1">
      <c r="B18" s="188" t="s">
        <v>127</v>
      </c>
      <c r="C18" s="187">
        <v>0</v>
      </c>
      <c r="D18" s="187">
        <v>0</v>
      </c>
      <c r="E18" s="187">
        <v>0</v>
      </c>
      <c r="F18" s="187">
        <v>0</v>
      </c>
      <c r="G18" s="187">
        <v>0</v>
      </c>
      <c r="H18" s="187">
        <v>0</v>
      </c>
      <c r="I18" s="187">
        <v>0</v>
      </c>
      <c r="J18" s="187">
        <v>0</v>
      </c>
      <c r="K18" s="187">
        <v>0</v>
      </c>
      <c r="L18" s="187">
        <v>0</v>
      </c>
      <c r="M18" s="187">
        <v>0</v>
      </c>
      <c r="N18" s="187">
        <v>0</v>
      </c>
      <c r="O18" s="187">
        <v>0</v>
      </c>
      <c r="P18" s="187">
        <v>0</v>
      </c>
      <c r="Q18" s="187">
        <v>0</v>
      </c>
      <c r="R18" s="187">
        <v>0</v>
      </c>
      <c r="S18" s="187">
        <v>0</v>
      </c>
      <c r="T18" s="187">
        <v>0</v>
      </c>
      <c r="U18" s="187">
        <v>0</v>
      </c>
      <c r="V18" s="187">
        <v>0</v>
      </c>
    </row>
    <row r="19" spans="1:25" collapsed="1">
      <c r="A19" s="172"/>
      <c r="B19" s="172" t="s">
        <v>125</v>
      </c>
      <c r="C19" s="172">
        <f t="shared" ref="C19:V19" si="6">SUM(C16:C18)</f>
        <v>141.36099999999999</v>
      </c>
      <c r="D19" s="172">
        <f t="shared" si="6"/>
        <v>-139.03800000000001</v>
      </c>
      <c r="E19" s="172">
        <f t="shared" si="6"/>
        <v>-138.44899999999996</v>
      </c>
      <c r="F19" s="172">
        <f t="shared" si="6"/>
        <v>322.20099999999996</v>
      </c>
      <c r="G19" s="172">
        <f t="shared" si="6"/>
        <v>-227.08799999999997</v>
      </c>
      <c r="H19" s="172">
        <f t="shared" si="6"/>
        <v>34.756999999999948</v>
      </c>
      <c r="I19" s="172">
        <f t="shared" si="6"/>
        <v>185.10600000000005</v>
      </c>
      <c r="J19" s="172">
        <f t="shared" si="6"/>
        <v>-97.879000000000019</v>
      </c>
      <c r="K19" s="172">
        <f t="shared" si="6"/>
        <v>377.85899999999998</v>
      </c>
      <c r="L19" s="172">
        <f t="shared" si="6"/>
        <v>171.21300000000008</v>
      </c>
      <c r="M19" s="172">
        <f t="shared" si="6"/>
        <v>-123.98100000000011</v>
      </c>
      <c r="N19" s="172">
        <f t="shared" si="6"/>
        <v>-281.84499999999991</v>
      </c>
      <c r="O19" s="172">
        <f t="shared" si="6"/>
        <v>-304.76700000000005</v>
      </c>
      <c r="P19" s="172">
        <f t="shared" si="6"/>
        <v>180.88100000000003</v>
      </c>
      <c r="Q19" s="172">
        <f t="shared" si="6"/>
        <v>32.076999999999998</v>
      </c>
      <c r="R19" s="172">
        <f t="shared" si="6"/>
        <v>140.56</v>
      </c>
      <c r="S19" s="172">
        <f t="shared" si="6"/>
        <v>-74.195999999999998</v>
      </c>
      <c r="T19" s="172">
        <f t="shared" si="6"/>
        <v>68.875</v>
      </c>
      <c r="U19" s="172">
        <f t="shared" si="6"/>
        <v>-225.239</v>
      </c>
      <c r="V19" s="172">
        <f t="shared" si="6"/>
        <v>-124.29800000000003</v>
      </c>
      <c r="W19" s="172"/>
      <c r="X19" s="172"/>
      <c r="Y19" s="172"/>
    </row>
    <row r="20" spans="1:25">
      <c r="A20" s="172"/>
      <c r="B20" s="172" t="s">
        <v>128</v>
      </c>
      <c r="C20" s="172">
        <v>-2.6589999999999998</v>
      </c>
      <c r="D20" s="172">
        <f>-2.796-C20</f>
        <v>-0.13700000000000001</v>
      </c>
      <c r="E20" s="172">
        <f>-4.285-SUM($C$20:D20)</f>
        <v>-1.4890000000000003</v>
      </c>
      <c r="F20" s="172">
        <f>-5.879-SUM($C$20:E20)</f>
        <v>-1.5939999999999994</v>
      </c>
      <c r="G20" s="172">
        <f>-13.465-SUM($C$20:F20)</f>
        <v>-7.5860000000000003</v>
      </c>
      <c r="H20" s="172">
        <f>-16.032-SUM($C$20:G20)</f>
        <v>-2.5670000000000002</v>
      </c>
      <c r="I20" s="172">
        <f>-16.107-SUM($C$20:H20)</f>
        <v>-7.4999999999999289E-2</v>
      </c>
      <c r="J20" s="172">
        <f>-18.778-SUM($C$20:I20)</f>
        <v>-2.6709999999999994</v>
      </c>
      <c r="K20" s="172">
        <f>-30.845-SUM($C$20:J20)</f>
        <v>-12.067</v>
      </c>
      <c r="L20" s="172">
        <f>-26.989-SUM($C$20:K20)</f>
        <v>3.8559999999999981</v>
      </c>
      <c r="M20" s="172">
        <f>-32.248-SUM($C$20:L20)</f>
        <v>-5.2589999999999968</v>
      </c>
      <c r="N20" s="172">
        <f>-33.008-SUM($C$20:M20)</f>
        <v>-0.76000000000000512</v>
      </c>
      <c r="O20" s="172">
        <v>-2.5720000000000001</v>
      </c>
      <c r="P20" s="172">
        <f>-16.014-O20</f>
        <v>-13.442</v>
      </c>
      <c r="Q20" s="172">
        <f>-17.805-O20-P20</f>
        <v>-1.7910000000000004</v>
      </c>
      <c r="R20" s="172">
        <f>-52.968-P20-Q20-O20</f>
        <v>-35.162999999999997</v>
      </c>
      <c r="S20" s="172">
        <f>-60.319-O20-P20-Q20-R20</f>
        <v>-7.3509999999999991</v>
      </c>
      <c r="T20" s="172">
        <f>-179.026-O20-P20-Q20-R20-S20</f>
        <v>-118.70700000000001</v>
      </c>
      <c r="U20" s="172">
        <f>-184.101-O20-P20-Q20-R20-S20-T20</f>
        <v>-5.0749999999999744</v>
      </c>
      <c r="V20" s="172">
        <f>-314.346-O20-P20-Q20-R20-S20-T20-U20</f>
        <v>-130.245</v>
      </c>
      <c r="W20" s="172"/>
      <c r="X20" s="172"/>
      <c r="Y20" s="172"/>
    </row>
    <row r="21" spans="1:25">
      <c r="A21" s="172"/>
      <c r="B21" s="185" t="s">
        <v>129</v>
      </c>
      <c r="C21" s="185">
        <f t="shared" ref="C21:V21" si="7">SUM(C7,C12,C15,C19,C20)</f>
        <v>412.95299999999935</v>
      </c>
      <c r="D21" s="185">
        <f t="shared" si="7"/>
        <v>2064.2649999999981</v>
      </c>
      <c r="E21" s="185">
        <f t="shared" si="7"/>
        <v>3542.6290000000026</v>
      </c>
      <c r="F21" s="185">
        <f t="shared" si="7"/>
        <v>2847.0329999999999</v>
      </c>
      <c r="G21" s="185">
        <f t="shared" si="7"/>
        <v>2388.2729999999988</v>
      </c>
      <c r="H21" s="185">
        <f t="shared" si="7"/>
        <v>1602.4880000000035</v>
      </c>
      <c r="I21" s="185">
        <f t="shared" si="7"/>
        <v>785.82699999999886</v>
      </c>
      <c r="J21" s="185">
        <f t="shared" si="7"/>
        <v>-289.17700000000224</v>
      </c>
      <c r="K21" s="185">
        <f t="shared" si="7"/>
        <v>1617.3850000000057</v>
      </c>
      <c r="L21" s="185">
        <f t="shared" si="7"/>
        <v>1941.369000000004</v>
      </c>
      <c r="M21" s="185">
        <f t="shared" si="7"/>
        <v>927.86599999999737</v>
      </c>
      <c r="N21" s="185">
        <f t="shared" si="7"/>
        <v>856.819999999993</v>
      </c>
      <c r="O21" s="185">
        <f t="shared" si="7"/>
        <v>468.69718306244556</v>
      </c>
      <c r="P21" s="185">
        <f t="shared" si="7"/>
        <v>233.1370769888797</v>
      </c>
      <c r="Q21" s="185">
        <f t="shared" si="7"/>
        <v>1146.8334875962405</v>
      </c>
      <c r="R21" s="185">
        <f t="shared" si="7"/>
        <v>925.11590675790467</v>
      </c>
      <c r="S21" s="185">
        <f t="shared" si="7"/>
        <v>382.51457456515709</v>
      </c>
      <c r="T21" s="185">
        <f t="shared" si="7"/>
        <v>938.57723666953086</v>
      </c>
      <c r="U21" s="185">
        <f t="shared" si="7"/>
        <v>-139.72746564014523</v>
      </c>
      <c r="V21" s="185">
        <f t="shared" si="7"/>
        <v>1517.1749999999865</v>
      </c>
      <c r="W21" s="172"/>
      <c r="X21" s="172"/>
      <c r="Y21" s="172"/>
    </row>
    <row r="22" spans="1:25">
      <c r="A22" s="172"/>
      <c r="B22" s="172" t="s">
        <v>130</v>
      </c>
      <c r="C22" s="192">
        <f t="shared" ref="C22:V22" si="8">C21/C5</f>
        <v>2.2158779014267441E-2</v>
      </c>
      <c r="D22" s="192">
        <f t="shared" si="8"/>
        <v>0.10571109752337986</v>
      </c>
      <c r="E22" s="192">
        <f t="shared" si="8"/>
        <v>0.15221096801963158</v>
      </c>
      <c r="F22" s="192">
        <f t="shared" si="8"/>
        <v>0.13714215440842606</v>
      </c>
      <c r="G22" s="192">
        <f t="shared" si="8"/>
        <v>0.11154884825668093</v>
      </c>
      <c r="H22" s="192">
        <f t="shared" si="8"/>
        <v>8.214235425287103E-2</v>
      </c>
      <c r="I22" s="192">
        <f t="shared" si="8"/>
        <v>3.881420311963002E-2</v>
      </c>
      <c r="J22" s="192">
        <f t="shared" si="8"/>
        <v>-1.5757266914621908E-2</v>
      </c>
      <c r="K22" s="192">
        <f t="shared" si="8"/>
        <v>7.877261062518659E-2</v>
      </c>
      <c r="L22" s="192">
        <f t="shared" si="8"/>
        <v>9.8961756639500117E-2</v>
      </c>
      <c r="M22" s="192">
        <f t="shared" si="8"/>
        <v>4.8143936290562253E-2</v>
      </c>
      <c r="N22" s="192">
        <f t="shared" si="8"/>
        <v>5.3159827544808698E-2</v>
      </c>
      <c r="O22" s="192">
        <f t="shared" si="8"/>
        <v>2.5210761949026061E-2</v>
      </c>
      <c r="P22" s="192">
        <f t="shared" si="8"/>
        <v>1.4016047595092847E-2</v>
      </c>
      <c r="Q22" s="192">
        <f t="shared" si="8"/>
        <v>6.5082369673422957E-2</v>
      </c>
      <c r="R22" s="192">
        <f t="shared" si="8"/>
        <v>5.2264710969869975E-2</v>
      </c>
      <c r="S22" s="192">
        <f t="shared" si="8"/>
        <v>2.26125232879518E-2</v>
      </c>
      <c r="T22" s="192">
        <f t="shared" si="8"/>
        <v>5.7477180293773369E-2</v>
      </c>
      <c r="U22" s="192">
        <f t="shared" si="8"/>
        <v>-8.7904794128777566E-3</v>
      </c>
      <c r="V22" s="192">
        <f t="shared" si="8"/>
        <v>0.10510135118284508</v>
      </c>
      <c r="W22" s="172"/>
      <c r="X22" s="172"/>
      <c r="Y22" s="172"/>
    </row>
    <row r="23" spans="1:25" ht="3" customHeight="1">
      <c r="A23" s="172"/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</row>
    <row r="24" spans="1:25" s="172" customFormat="1" ht="12">
      <c r="B24" s="172" t="s">
        <v>124</v>
      </c>
      <c r="C24" s="172">
        <f>-C15</f>
        <v>381.59399999999999</v>
      </c>
      <c r="D24" s="172">
        <f t="shared" ref="D24:M24" si="9">-D15</f>
        <v>383.86399999999998</v>
      </c>
      <c r="E24" s="172">
        <f t="shared" si="9"/>
        <v>387.62500000000011</v>
      </c>
      <c r="F24" s="172">
        <f t="shared" si="9"/>
        <v>391.404</v>
      </c>
      <c r="G24" s="172">
        <f t="shared" si="9"/>
        <v>394.01</v>
      </c>
      <c r="H24" s="172">
        <f t="shared" si="9"/>
        <v>437.37999999999988</v>
      </c>
      <c r="I24" s="172">
        <f t="shared" si="9"/>
        <v>404.59999999999991</v>
      </c>
      <c r="J24" s="172">
        <f t="shared" si="9"/>
        <v>356.28700000000026</v>
      </c>
      <c r="K24" s="172">
        <f t="shared" si="9"/>
        <v>397.55999999999995</v>
      </c>
      <c r="L24" s="172">
        <f t="shared" si="9"/>
        <v>398.30799999999999</v>
      </c>
      <c r="M24" s="172">
        <f t="shared" si="9"/>
        <v>397.90599999999949</v>
      </c>
      <c r="N24" s="172">
        <f>4392.322-SUM(C24:M24)+336</f>
        <v>397.78400000000056</v>
      </c>
      <c r="O24" s="172">
        <f t="shared" ref="O24:V24" si="10">-O15</f>
        <v>393.55099999999999</v>
      </c>
      <c r="P24" s="172">
        <f t="shared" si="10"/>
        <v>398.36200000000002</v>
      </c>
      <c r="Q24" s="172">
        <f t="shared" si="10"/>
        <v>369.79700000000008</v>
      </c>
      <c r="R24" s="172">
        <f t="shared" si="10"/>
        <v>406.81699999999995</v>
      </c>
      <c r="S24" s="172">
        <f t="shared" si="10"/>
        <v>385.935</v>
      </c>
      <c r="T24" s="172">
        <f t="shared" si="10"/>
        <v>391.48799999999977</v>
      </c>
      <c r="U24" s="172">
        <f t="shared" si="10"/>
        <v>391.54800000000029</v>
      </c>
      <c r="V24" s="172">
        <f t="shared" si="10"/>
        <v>391.35899999999987</v>
      </c>
    </row>
    <row r="25" spans="1:25" s="172" customFormat="1" ht="12">
      <c r="B25" s="172" t="s">
        <v>131</v>
      </c>
      <c r="O25" s="172">
        <v>205.36099999999999</v>
      </c>
      <c r="P25" s="172">
        <v>203.04499999999999</v>
      </c>
      <c r="Q25" s="172">
        <v>274.40699999999998</v>
      </c>
      <c r="R25" s="172">
        <v>209.14699999999999</v>
      </c>
      <c r="S25" s="193">
        <f>AVERAGE(O25:R25)</f>
        <v>222.98999999999995</v>
      </c>
      <c r="T25" s="193">
        <f>S25</f>
        <v>222.98999999999995</v>
      </c>
      <c r="U25" s="193">
        <f>T25</f>
        <v>222.98999999999995</v>
      </c>
      <c r="V25" s="193">
        <f>U25</f>
        <v>222.98999999999995</v>
      </c>
      <c r="X25" s="193" t="s">
        <v>132</v>
      </c>
    </row>
    <row r="26" spans="1:25" s="172" customFormat="1" ht="12">
      <c r="B26" s="194" t="s">
        <v>0</v>
      </c>
      <c r="C26" s="195">
        <f t="shared" ref="C26:N26" si="11">C21+C24</f>
        <v>794.54699999999934</v>
      </c>
      <c r="D26" s="195">
        <f t="shared" si="11"/>
        <v>2448.1289999999981</v>
      </c>
      <c r="E26" s="195">
        <f t="shared" si="11"/>
        <v>3930.2540000000026</v>
      </c>
      <c r="F26" s="195">
        <f t="shared" si="11"/>
        <v>3238.4369999999999</v>
      </c>
      <c r="G26" s="195">
        <f t="shared" si="11"/>
        <v>2782.2829999999985</v>
      </c>
      <c r="H26" s="195">
        <f t="shared" si="11"/>
        <v>2039.8680000000033</v>
      </c>
      <c r="I26" s="195">
        <f t="shared" si="11"/>
        <v>1190.4269999999988</v>
      </c>
      <c r="J26" s="195">
        <f t="shared" si="11"/>
        <v>67.109999999998024</v>
      </c>
      <c r="K26" s="195">
        <f t="shared" si="11"/>
        <v>2014.9450000000056</v>
      </c>
      <c r="L26" s="195">
        <f t="shared" si="11"/>
        <v>2339.6770000000042</v>
      </c>
      <c r="M26" s="195">
        <f t="shared" si="11"/>
        <v>1325.7719999999968</v>
      </c>
      <c r="N26" s="195">
        <f t="shared" si="11"/>
        <v>1254.6039999999934</v>
      </c>
      <c r="O26" s="195">
        <f t="shared" ref="O26:V26" si="12">O21+O24+O25</f>
        <v>1067.6091830624455</v>
      </c>
      <c r="P26" s="195">
        <f t="shared" si="12"/>
        <v>834.54407698887974</v>
      </c>
      <c r="Q26" s="195">
        <f t="shared" si="12"/>
        <v>1791.0374875962405</v>
      </c>
      <c r="R26" s="195">
        <f t="shared" si="12"/>
        <v>1541.0799067579046</v>
      </c>
      <c r="S26" s="195">
        <f t="shared" si="12"/>
        <v>991.43957456515705</v>
      </c>
      <c r="T26" s="195">
        <f t="shared" si="12"/>
        <v>1553.0552366695306</v>
      </c>
      <c r="U26" s="195">
        <f t="shared" si="12"/>
        <v>474.81053435985501</v>
      </c>
      <c r="V26" s="195">
        <f t="shared" si="12"/>
        <v>2131.5239999999862</v>
      </c>
      <c r="W26" s="184"/>
      <c r="X26" s="207">
        <f>SUM(O26:V26)/8*12</f>
        <v>15577.649999999998</v>
      </c>
    </row>
    <row r="27" spans="1:25" s="172" customFormat="1" ht="12">
      <c r="B27" s="172" t="s">
        <v>133</v>
      </c>
      <c r="C27" s="186">
        <f t="shared" ref="C27:V27" si="13">C26/C5</f>
        <v>4.2634855272752993E-2</v>
      </c>
      <c r="D27" s="186">
        <f t="shared" si="13"/>
        <v>0.12536878911807081</v>
      </c>
      <c r="E27" s="186">
        <f t="shared" si="13"/>
        <v>0.16886548546376973</v>
      </c>
      <c r="F27" s="186">
        <f t="shared" si="13"/>
        <v>0.15599616411048278</v>
      </c>
      <c r="G27" s="186">
        <f t="shared" si="13"/>
        <v>0.12995183723726014</v>
      </c>
      <c r="H27" s="186">
        <f t="shared" si="13"/>
        <v>0.10456213081476769</v>
      </c>
      <c r="I27" s="186">
        <f t="shared" si="13"/>
        <v>5.8798533744821468E-2</v>
      </c>
      <c r="J27" s="186">
        <f t="shared" si="13"/>
        <v>3.6568267277142961E-3</v>
      </c>
      <c r="K27" s="186">
        <f t="shared" si="13"/>
        <v>9.8135247894698227E-2</v>
      </c>
      <c r="L27" s="186">
        <f t="shared" si="13"/>
        <v>0.11926560375128874</v>
      </c>
      <c r="M27" s="186">
        <f t="shared" si="13"/>
        <v>6.8789979052806469E-2</v>
      </c>
      <c r="N27" s="186">
        <f t="shared" si="13"/>
        <v>7.7839607241926387E-2</v>
      </c>
      <c r="O27" s="186">
        <f t="shared" si="13"/>
        <v>5.7425651233742367E-2</v>
      </c>
      <c r="P27" s="186">
        <f t="shared" si="13"/>
        <v>5.0172240530565189E-2</v>
      </c>
      <c r="Q27" s="186">
        <f t="shared" si="13"/>
        <v>0.10164070471208249</v>
      </c>
      <c r="R27" s="186">
        <f t="shared" si="13"/>
        <v>8.7063788785607582E-2</v>
      </c>
      <c r="S27" s="186">
        <f t="shared" si="13"/>
        <v>5.8609401991904543E-2</v>
      </c>
      <c r="T27" s="186">
        <f t="shared" si="13"/>
        <v>9.5106968672066139E-2</v>
      </c>
      <c r="U27" s="186">
        <f t="shared" si="13"/>
        <v>2.9871093762317624E-2</v>
      </c>
      <c r="V27" s="186">
        <f t="shared" si="13"/>
        <v>0.14765999471297855</v>
      </c>
    </row>
    <row r="28" spans="1:25" s="172" customFormat="1" ht="3" customHeight="1"/>
    <row r="29" spans="1:25" s="172" customFormat="1" ht="12">
      <c r="B29" s="172" t="s">
        <v>134</v>
      </c>
      <c r="C29" s="172">
        <v>-237.852</v>
      </c>
      <c r="D29" s="172">
        <f>-572.06-C29</f>
        <v>-334.20799999999997</v>
      </c>
      <c r="E29" s="172">
        <f>-755.463-SUM($C$29:D29)</f>
        <v>-183.40300000000002</v>
      </c>
      <c r="F29" s="172">
        <f>-931.01-SUM($C$29:E29)</f>
        <v>-175.54700000000003</v>
      </c>
      <c r="G29" s="172">
        <f>-1078.124-SUM($C$29:F29)</f>
        <v>-147.11400000000003</v>
      </c>
      <c r="H29" s="172">
        <f>-1250.048-SUM($C$29:G29)</f>
        <v>-171.92399999999998</v>
      </c>
      <c r="I29" s="172">
        <f>-1367.88-SUM($C$29:H29)</f>
        <v>-117.83200000000011</v>
      </c>
      <c r="J29" s="172">
        <f>-1497.402-SUM($C$29:I29)</f>
        <v>-129.52199999999993</v>
      </c>
      <c r="K29" s="172">
        <f>-1644.035-SUM($C$29:J29)</f>
        <v>-146.63300000000004</v>
      </c>
      <c r="L29" s="172">
        <f>-1763.248-SUM($C$29:K29)</f>
        <v>-119.21299999999997</v>
      </c>
      <c r="M29" s="172">
        <f>-1903.362-SUM($C$29:L29)</f>
        <v>-140.11400000000003</v>
      </c>
      <c r="N29" s="172">
        <f>-3450.181-SUM($C$29:M29)</f>
        <v>-1546.819</v>
      </c>
      <c r="O29" s="172">
        <v>-95.096999999999994</v>
      </c>
      <c r="P29" s="172">
        <f>-217.171-O29</f>
        <v>-122.074</v>
      </c>
      <c r="Q29" s="172">
        <f>-330.558-O29-P29</f>
        <v>-113.38700000000001</v>
      </c>
      <c r="R29" s="172">
        <f>-588.669-O29-P29-Q29</f>
        <v>-258.11099999999999</v>
      </c>
      <c r="S29" s="172">
        <f>-747.7-O29-P29-Q29-R29</f>
        <v>-159.03100000000012</v>
      </c>
      <c r="T29" s="172">
        <f>-882.384-O29-P29-Q29-R29-S29</f>
        <v>-134.68399999999991</v>
      </c>
      <c r="U29" s="172">
        <f>-1226.993-O29-P29-Q29-R29-S29-T29</f>
        <v>-344.60899999999992</v>
      </c>
      <c r="V29" s="172">
        <f>-1400.942-O29-P29-Q29-R29-S29-T29-U29</f>
        <v>-173.94900000000007</v>
      </c>
    </row>
    <row r="30" spans="1:25" s="172" customFormat="1" ht="12">
      <c r="B30" s="172" t="s">
        <v>19</v>
      </c>
      <c r="C30" s="172">
        <v>0</v>
      </c>
      <c r="D30" s="172">
        <v>0</v>
      </c>
      <c r="E30" s="172">
        <v>0</v>
      </c>
      <c r="F30" s="172">
        <v>0</v>
      </c>
      <c r="G30" s="172">
        <v>0</v>
      </c>
      <c r="H30" s="172">
        <v>0</v>
      </c>
      <c r="I30" s="172">
        <v>0</v>
      </c>
      <c r="J30" s="172">
        <v>0</v>
      </c>
      <c r="K30" s="172">
        <v>0</v>
      </c>
      <c r="L30" s="172">
        <v>0</v>
      </c>
      <c r="M30" s="172">
        <v>0</v>
      </c>
      <c r="N30" s="172">
        <v>329.42099999999999</v>
      </c>
      <c r="O30" s="172">
        <v>0</v>
      </c>
      <c r="P30" s="172">
        <v>0</v>
      </c>
      <c r="Q30" s="172">
        <v>0</v>
      </c>
      <c r="R30" s="172">
        <v>0</v>
      </c>
      <c r="S30" s="172">
        <v>0</v>
      </c>
      <c r="T30" s="172">
        <v>0</v>
      </c>
      <c r="U30" s="172">
        <v>0</v>
      </c>
      <c r="V30" s="172">
        <v>0</v>
      </c>
    </row>
    <row r="31" spans="1:25" s="172" customFormat="1" ht="12">
      <c r="B31" s="185" t="s">
        <v>135</v>
      </c>
      <c r="C31" s="185">
        <f t="shared" ref="C31:V31" si="14">SUM(C21,C29:C30)</f>
        <v>175.10099999999935</v>
      </c>
      <c r="D31" s="185">
        <f t="shared" si="14"/>
        <v>1730.056999999998</v>
      </c>
      <c r="E31" s="185">
        <f t="shared" si="14"/>
        <v>3359.2260000000024</v>
      </c>
      <c r="F31" s="185">
        <f t="shared" si="14"/>
        <v>2671.4859999999999</v>
      </c>
      <c r="G31" s="185">
        <f t="shared" si="14"/>
        <v>2241.1589999999987</v>
      </c>
      <c r="H31" s="185">
        <f t="shared" si="14"/>
        <v>1430.5640000000035</v>
      </c>
      <c r="I31" s="185">
        <f t="shared" si="14"/>
        <v>667.99499999999875</v>
      </c>
      <c r="J31" s="185">
        <f t="shared" si="14"/>
        <v>-418.69900000000217</v>
      </c>
      <c r="K31" s="185">
        <f t="shared" si="14"/>
        <v>1470.7520000000056</v>
      </c>
      <c r="L31" s="185">
        <f t="shared" si="14"/>
        <v>1822.156000000004</v>
      </c>
      <c r="M31" s="185">
        <f t="shared" si="14"/>
        <v>787.75199999999734</v>
      </c>
      <c r="N31" s="185">
        <f t="shared" si="14"/>
        <v>-360.57800000000697</v>
      </c>
      <c r="O31" s="185">
        <f>SUM(O21,O29:O30)</f>
        <v>373.60018306244558</v>
      </c>
      <c r="P31" s="185">
        <f t="shared" si="14"/>
        <v>111.0630769888797</v>
      </c>
      <c r="Q31" s="185">
        <f t="shared" si="14"/>
        <v>1033.4464875962406</v>
      </c>
      <c r="R31" s="185">
        <f t="shared" si="14"/>
        <v>667.00490675790468</v>
      </c>
      <c r="S31" s="185">
        <f t="shared" si="14"/>
        <v>223.48357456515697</v>
      </c>
      <c r="T31" s="185">
        <f t="shared" si="14"/>
        <v>803.89323666953101</v>
      </c>
      <c r="U31" s="185">
        <f t="shared" si="14"/>
        <v>-484.33646564014515</v>
      </c>
      <c r="V31" s="185">
        <f t="shared" si="14"/>
        <v>1343.2259999999865</v>
      </c>
    </row>
    <row r="32" spans="1:25" s="172" customFormat="1" ht="3" customHeight="1"/>
    <row r="33" spans="2:22" s="172" customFormat="1" ht="12">
      <c r="B33" s="172" t="s">
        <v>136</v>
      </c>
      <c r="C33" s="172">
        <v>0</v>
      </c>
      <c r="D33" s="172">
        <v>0</v>
      </c>
      <c r="E33" s="172">
        <v>0</v>
      </c>
      <c r="F33" s="172">
        <v>0</v>
      </c>
      <c r="G33" s="172">
        <v>0</v>
      </c>
      <c r="H33" s="172">
        <v>0</v>
      </c>
      <c r="I33" s="172">
        <v>0</v>
      </c>
      <c r="J33" s="172">
        <v>0</v>
      </c>
      <c r="K33" s="172">
        <v>0</v>
      </c>
      <c r="L33" s="172">
        <v>0</v>
      </c>
      <c r="M33" s="172">
        <v>0</v>
      </c>
      <c r="N33" s="172">
        <v>0</v>
      </c>
      <c r="O33" s="172">
        <v>0</v>
      </c>
      <c r="P33" s="172">
        <v>0</v>
      </c>
      <c r="Q33" s="172">
        <v>0</v>
      </c>
      <c r="R33" s="172">
        <v>0</v>
      </c>
      <c r="S33" s="172">
        <v>0</v>
      </c>
      <c r="T33" s="172">
        <v>0</v>
      </c>
      <c r="U33" s="172">
        <v>0</v>
      </c>
      <c r="V33" s="172">
        <v>0</v>
      </c>
    </row>
    <row r="34" spans="2:22" s="172" customFormat="1" ht="12">
      <c r="B34" s="196" t="s">
        <v>137</v>
      </c>
      <c r="C34" s="196">
        <f t="shared" ref="C34:V34" si="15">C31+C33</f>
        <v>175.10099999999935</v>
      </c>
      <c r="D34" s="196">
        <f t="shared" si="15"/>
        <v>1730.056999999998</v>
      </c>
      <c r="E34" s="196">
        <f t="shared" si="15"/>
        <v>3359.2260000000024</v>
      </c>
      <c r="F34" s="196">
        <f t="shared" si="15"/>
        <v>2671.4859999999999</v>
      </c>
      <c r="G34" s="196">
        <f t="shared" si="15"/>
        <v>2241.1589999999987</v>
      </c>
      <c r="H34" s="196">
        <f t="shared" si="15"/>
        <v>1430.5640000000035</v>
      </c>
      <c r="I34" s="196">
        <f t="shared" si="15"/>
        <v>667.99499999999875</v>
      </c>
      <c r="J34" s="196">
        <f t="shared" si="15"/>
        <v>-418.69900000000217</v>
      </c>
      <c r="K34" s="196">
        <f t="shared" si="15"/>
        <v>1470.7520000000056</v>
      </c>
      <c r="L34" s="196">
        <f t="shared" si="15"/>
        <v>1822.156000000004</v>
      </c>
      <c r="M34" s="196">
        <f t="shared" si="15"/>
        <v>787.75199999999734</v>
      </c>
      <c r="N34" s="196">
        <f t="shared" si="15"/>
        <v>-360.57800000000697</v>
      </c>
      <c r="O34" s="196">
        <f t="shared" si="15"/>
        <v>373.60018306244558</v>
      </c>
      <c r="P34" s="196">
        <f t="shared" si="15"/>
        <v>111.0630769888797</v>
      </c>
      <c r="Q34" s="196">
        <f t="shared" si="15"/>
        <v>1033.4464875962406</v>
      </c>
      <c r="R34" s="196">
        <f t="shared" si="15"/>
        <v>667.00490675790468</v>
      </c>
      <c r="S34" s="196">
        <f t="shared" si="15"/>
        <v>223.48357456515697</v>
      </c>
      <c r="T34" s="196">
        <f t="shared" si="15"/>
        <v>803.89323666953101</v>
      </c>
      <c r="U34" s="196">
        <f t="shared" si="15"/>
        <v>-484.33646564014515</v>
      </c>
      <c r="V34" s="196">
        <f t="shared" si="15"/>
        <v>1343.2259999999865</v>
      </c>
    </row>
    <row r="35" spans="2:22" s="172" customFormat="1" ht="3" customHeight="1"/>
    <row r="36" spans="2:22" s="172" customFormat="1" ht="12">
      <c r="B36" s="172" t="s">
        <v>138</v>
      </c>
      <c r="C36" s="172">
        <v>-76.45</v>
      </c>
      <c r="D36" s="172">
        <f>-73.066-C36</f>
        <v>3.3840000000000003</v>
      </c>
      <c r="E36" s="172">
        <f>-73.297-SUM($C$36:D36)</f>
        <v>-0.23099999999999454</v>
      </c>
      <c r="F36" s="172">
        <f>-72.089-SUM($C$36:E36)</f>
        <v>1.2079999999999984</v>
      </c>
      <c r="G36" s="172">
        <f>-72.83-SUM($C$36:F36)</f>
        <v>-0.74099999999999966</v>
      </c>
      <c r="H36" s="172">
        <f>-72.058-SUM($C$36:G36)</f>
        <v>0.77199999999999136</v>
      </c>
      <c r="I36" s="172">
        <f>-70.176-SUM($C$36:H36)</f>
        <v>1.882000000000005</v>
      </c>
      <c r="J36" s="172">
        <f>-71.739-SUM($C$36:I36)</f>
        <v>-1.5630000000000024</v>
      </c>
      <c r="K36" s="172">
        <f>-65.479-SUM($C$36:J36)</f>
        <v>6.2600000000000051</v>
      </c>
      <c r="L36" s="172">
        <f>-59.988-SUM($C$36:K36)</f>
        <v>5.4909999999999997</v>
      </c>
      <c r="M36" s="172">
        <f>-51.929-SUM($C$36:L36)</f>
        <v>8.0589999999999975</v>
      </c>
      <c r="N36" s="172">
        <f>226.116-SUM($C$36:M36)</f>
        <v>278.04500000000002</v>
      </c>
      <c r="O36" s="172">
        <v>-26.61</v>
      </c>
      <c r="P36" s="172">
        <f>-0.353-O36</f>
        <v>26.256999999999998</v>
      </c>
      <c r="Q36" s="172">
        <f>22.962-O36-P36</f>
        <v>23.315000000000005</v>
      </c>
      <c r="R36" s="172">
        <f>-97.27-O36-P36-Q36</f>
        <v>-120.232</v>
      </c>
      <c r="S36" s="172">
        <f>-546.931-O36-P36-Q36-R36</f>
        <v>-449.66100000000006</v>
      </c>
      <c r="T36" s="172">
        <f>-691.249-O36-P36-Q36-R36-S36</f>
        <v>-144.31799999999998</v>
      </c>
      <c r="U36" s="172">
        <f>-667.699-O36-P36-Q36-R36-S36-T36</f>
        <v>23.550000000000068</v>
      </c>
      <c r="V36" s="172">
        <f>-508.514-O36-P36-Q36-R36-S36-T36-U36</f>
        <v>159.18499999999995</v>
      </c>
    </row>
    <row r="37" spans="2:22" s="172" customFormat="1" ht="12.6" thickBot="1">
      <c r="B37" s="197" t="s">
        <v>139</v>
      </c>
      <c r="C37" s="197">
        <f t="shared" ref="C37:V37" si="16">SUM(C34:C36)</f>
        <v>98.650999999999343</v>
      </c>
      <c r="D37" s="197">
        <f t="shared" si="16"/>
        <v>1733.440999999998</v>
      </c>
      <c r="E37" s="197">
        <f t="shared" si="16"/>
        <v>3358.9950000000026</v>
      </c>
      <c r="F37" s="197">
        <f t="shared" si="16"/>
        <v>2672.694</v>
      </c>
      <c r="G37" s="197">
        <f t="shared" si="16"/>
        <v>2240.4179999999988</v>
      </c>
      <c r="H37" s="197">
        <f t="shared" si="16"/>
        <v>1431.3360000000034</v>
      </c>
      <c r="I37" s="197">
        <f t="shared" si="16"/>
        <v>669.87699999999882</v>
      </c>
      <c r="J37" s="197">
        <f t="shared" si="16"/>
        <v>-420.26200000000216</v>
      </c>
      <c r="K37" s="197">
        <f t="shared" si="16"/>
        <v>1477.0120000000056</v>
      </c>
      <c r="L37" s="197">
        <f t="shared" si="16"/>
        <v>1827.647000000004</v>
      </c>
      <c r="M37" s="197">
        <f t="shared" si="16"/>
        <v>795.81099999999731</v>
      </c>
      <c r="N37" s="197">
        <f t="shared" si="16"/>
        <v>-82.53300000000695</v>
      </c>
      <c r="O37" s="197">
        <f t="shared" si="16"/>
        <v>346.99018306244557</v>
      </c>
      <c r="P37" s="197">
        <f t="shared" si="16"/>
        <v>137.32007698887969</v>
      </c>
      <c r="Q37" s="197">
        <f t="shared" si="16"/>
        <v>1056.7614875962406</v>
      </c>
      <c r="R37" s="197">
        <f t="shared" si="16"/>
        <v>546.77290675790471</v>
      </c>
      <c r="S37" s="197">
        <f t="shared" si="16"/>
        <v>-226.17742543484309</v>
      </c>
      <c r="T37" s="197">
        <f t="shared" si="16"/>
        <v>659.57523666953102</v>
      </c>
      <c r="U37" s="197">
        <f t="shared" si="16"/>
        <v>-460.78646564014508</v>
      </c>
      <c r="V37" s="197">
        <f t="shared" si="16"/>
        <v>1502.4109999999864</v>
      </c>
    </row>
    <row r="38" spans="2:22" s="172" customFormat="1" ht="6" customHeight="1"/>
    <row r="39" spans="2:22" s="172" customFormat="1" ht="13.8">
      <c r="B39" s="198" t="s">
        <v>140</v>
      </c>
    </row>
    <row r="40" spans="2:22" s="172" customFormat="1" ht="12">
      <c r="B40" s="172" t="s">
        <v>141</v>
      </c>
    </row>
    <row r="41" spans="2:22" s="172" customFormat="1" ht="12" hidden="1"/>
    <row r="42" spans="2:22" s="172" customFormat="1">
      <c r="B42" s="172" t="s">
        <v>142</v>
      </c>
      <c r="O42" s="199"/>
      <c r="P42" s="199"/>
      <c r="Q42" s="199"/>
      <c r="R42" s="199"/>
      <c r="S42" s="199"/>
      <c r="T42" s="199"/>
      <c r="U42" s="199"/>
      <c r="V42" s="199"/>
    </row>
    <row r="43" spans="2:22" s="172" customFormat="1" ht="12" hidden="1">
      <c r="B43" s="200" t="s">
        <v>143</v>
      </c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>
        <v>-58</v>
      </c>
      <c r="P43" s="201">
        <v>-58</v>
      </c>
      <c r="Q43" s="201">
        <v>-58</v>
      </c>
      <c r="R43" s="201">
        <v>-58</v>
      </c>
      <c r="S43" s="201">
        <v>-58</v>
      </c>
      <c r="T43" s="201">
        <f>-SUM(O43:S43)</f>
        <v>290</v>
      </c>
    </row>
    <row r="44" spans="2:22" s="172" customFormat="1">
      <c r="B44" s="172" t="s">
        <v>144</v>
      </c>
      <c r="O44" s="199"/>
      <c r="P44" s="199"/>
      <c r="Q44" s="199"/>
      <c r="R44" s="199"/>
      <c r="S44" s="199"/>
      <c r="T44" s="199"/>
      <c r="U44" s="199"/>
      <c r="V44" s="199"/>
    </row>
    <row r="45" spans="2:22" s="172" customFormat="1" ht="12" hidden="1">
      <c r="B45" s="202" t="s">
        <v>145</v>
      </c>
      <c r="N45" s="172">
        <v>17342.787</v>
      </c>
      <c r="O45" s="172">
        <v>17902.216</v>
      </c>
      <c r="P45" s="172">
        <v>17191.518</v>
      </c>
      <c r="Q45" s="172">
        <v>16747.404999999999</v>
      </c>
      <c r="R45" s="172">
        <v>15552.120999999999</v>
      </c>
      <c r="S45" s="172">
        <v>15288.531000000001</v>
      </c>
      <c r="T45" s="172">
        <v>13844.508</v>
      </c>
    </row>
    <row r="46" spans="2:22" s="172" customFormat="1" ht="12" hidden="1">
      <c r="B46" s="202" t="s">
        <v>146</v>
      </c>
      <c r="N46" s="172">
        <v>3346.4479999999999</v>
      </c>
      <c r="O46" s="172">
        <v>2722.2750000000001</v>
      </c>
      <c r="P46" s="172">
        <v>4072.1590000000001</v>
      </c>
      <c r="Q46" s="172">
        <v>3160.232</v>
      </c>
      <c r="R46" s="172">
        <v>3551.489</v>
      </c>
      <c r="S46" s="172">
        <v>3709.7860000000001</v>
      </c>
      <c r="T46" s="172">
        <v>3253.1460000000002</v>
      </c>
    </row>
    <row r="47" spans="2:22" s="172" customFormat="1" ht="12" hidden="1">
      <c r="B47" s="202" t="s">
        <v>147</v>
      </c>
      <c r="N47" s="172">
        <v>1483.0440000000001</v>
      </c>
      <c r="O47" s="172">
        <v>1339.527</v>
      </c>
      <c r="P47" s="172">
        <v>1312.8109999999999</v>
      </c>
      <c r="Q47" s="172">
        <v>1660.355</v>
      </c>
      <c r="R47" s="172">
        <v>1929.3409999999999</v>
      </c>
      <c r="S47" s="172">
        <v>1657.51</v>
      </c>
      <c r="T47" s="172">
        <v>1413.1969999999999</v>
      </c>
    </row>
    <row r="48" spans="2:22" s="172" customFormat="1" ht="12" hidden="1">
      <c r="B48" s="202" t="s">
        <v>148</v>
      </c>
      <c r="N48" s="172">
        <v>259.24299999999999</v>
      </c>
      <c r="O48" s="172">
        <v>245.84</v>
      </c>
      <c r="P48" s="172">
        <v>215.94900000000001</v>
      </c>
      <c r="Q48" s="172">
        <v>134.071</v>
      </c>
      <c r="R48" s="172">
        <v>168.602</v>
      </c>
      <c r="S48" s="172">
        <v>206.25</v>
      </c>
      <c r="T48" s="172">
        <v>254.613</v>
      </c>
    </row>
    <row r="49" spans="2:23" s="172" customFormat="1" ht="12" hidden="1">
      <c r="B49" s="202" t="s">
        <v>149</v>
      </c>
      <c r="N49" s="172">
        <v>0</v>
      </c>
      <c r="O49" s="172">
        <v>0</v>
      </c>
      <c r="P49" s="172">
        <v>0</v>
      </c>
      <c r="Q49" s="172">
        <v>0</v>
      </c>
      <c r="R49" s="172">
        <v>70.942999999999998</v>
      </c>
      <c r="S49" s="172">
        <v>145.89500000000001</v>
      </c>
      <c r="T49" s="172">
        <v>159.333</v>
      </c>
    </row>
    <row r="50" spans="2:23" s="172" customFormat="1" ht="12" hidden="1">
      <c r="B50" s="202" t="s">
        <v>150</v>
      </c>
      <c r="N50" s="172">
        <f>SUM(N45:N49)</f>
        <v>22431.522000000001</v>
      </c>
      <c r="O50" s="172">
        <f>SUM(O45:O49)-N50</f>
        <v>-221.66399999999703</v>
      </c>
      <c r="P50" s="172">
        <f>SUM(P45:P49)-N50-O50</f>
        <v>582.5789999999979</v>
      </c>
      <c r="Q50" s="172">
        <f>SUM(Q45:Q49)-N50-O50-P50</f>
        <v>-1090.3740000000034</v>
      </c>
      <c r="R50" s="172">
        <f>SUM(R45:R49)-N50-O50-P50-Q50</f>
        <v>-429.5669999999991</v>
      </c>
      <c r="S50" s="172">
        <f>SUM(S45:S49)-N50-O50-P50-Q50-R50</f>
        <v>-264.52399999999761</v>
      </c>
      <c r="T50" s="172">
        <f>SUM(T45:T49)-N50-O50-P50-Q50-R50-S50</f>
        <v>-2083.1750000000029</v>
      </c>
    </row>
    <row r="51" spans="2:23" s="172" customFormat="1" ht="12" hidden="1">
      <c r="B51" s="200" t="s">
        <v>143</v>
      </c>
      <c r="O51" s="203">
        <f>874*O50/3507</f>
        <v>-55.24218306244579</v>
      </c>
      <c r="P51" s="203">
        <f t="shared" ref="P51:T51" si="17">874*P50/3507</f>
        <v>145.18792301112009</v>
      </c>
      <c r="Q51" s="203">
        <f t="shared" si="17"/>
        <v>-271.73848759623695</v>
      </c>
      <c r="R51" s="203">
        <f t="shared" si="17"/>
        <v>-107.05490675791252</v>
      </c>
      <c r="S51" s="203">
        <f t="shared" si="17"/>
        <v>-65.923574565154809</v>
      </c>
      <c r="T51" s="203">
        <f t="shared" si="17"/>
        <v>-519.16023666951878</v>
      </c>
      <c r="U51" s="204"/>
      <c r="V51" s="204"/>
    </row>
    <row r="52" spans="2:23" s="172" customFormat="1" ht="12" hidden="1"/>
    <row r="53" spans="2:23" s="172" customFormat="1" ht="12">
      <c r="B53" s="205" t="s">
        <v>151</v>
      </c>
    </row>
    <row r="54" spans="2:23" s="172" customFormat="1" ht="12" hidden="1">
      <c r="B54" s="202" t="s">
        <v>143</v>
      </c>
      <c r="U54" s="172">
        <v>201.02267000000001</v>
      </c>
      <c r="V54" s="172">
        <f>1073.53639-U54</f>
        <v>872.51371999999992</v>
      </c>
    </row>
    <row r="55" spans="2:23" s="172" customFormat="1" ht="12" hidden="1">
      <c r="B55" s="202"/>
      <c r="O55" s="204"/>
      <c r="P55" s="204"/>
      <c r="Q55" s="204"/>
      <c r="R55" s="204"/>
      <c r="S55" s="204"/>
      <c r="T55" s="204"/>
      <c r="U55" s="204"/>
      <c r="V55" s="204"/>
      <c r="W55" s="204"/>
    </row>
    <row r="56" spans="2:23" s="172" customFormat="1" ht="6" customHeight="1"/>
    <row r="57" spans="2:23" s="172" customFormat="1" ht="13.8">
      <c r="B57" s="206" t="s">
        <v>152</v>
      </c>
    </row>
    <row r="58" spans="2:23" s="172" customFormat="1" ht="12">
      <c r="B58" s="172" t="s">
        <v>153</v>
      </c>
    </row>
    <row r="59" spans="2:23" s="172" customFormat="1" ht="12" hidden="1">
      <c r="B59" s="200" t="s">
        <v>154</v>
      </c>
      <c r="C59" s="201"/>
      <c r="D59" s="20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>
        <v>-91.212000000000003</v>
      </c>
      <c r="P59" s="201">
        <v>-53.569000000000003</v>
      </c>
      <c r="Q59" s="201">
        <v>-161.60499999999999</v>
      </c>
      <c r="R59" s="201">
        <v>423.03800000000001</v>
      </c>
      <c r="S59" s="201">
        <v>-293.13499999999999</v>
      </c>
      <c r="T59" s="201">
        <v>-105.322</v>
      </c>
      <c r="U59" s="201">
        <f>-SUM(O59:T59)</f>
        <v>281.80499999999995</v>
      </c>
    </row>
    <row r="60" spans="2:23" s="172" customFormat="1" ht="12" hidden="1"/>
    <row r="61" spans="2:23" s="172" customFormat="1" ht="12">
      <c r="B61" s="172" t="s">
        <v>155</v>
      </c>
    </row>
    <row r="62" spans="2:23" s="172" customFormat="1" ht="12" hidden="1">
      <c r="B62" s="200" t="s">
        <v>156</v>
      </c>
      <c r="C62" s="201"/>
      <c r="D62" s="201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>
        <v>-47.082999999999998</v>
      </c>
      <c r="P62" s="201">
        <f>+O62</f>
        <v>-47.082999999999998</v>
      </c>
      <c r="Q62" s="201">
        <f>+P62</f>
        <v>-47.082999999999998</v>
      </c>
      <c r="R62" s="201">
        <f>+Q62</f>
        <v>-47.082999999999998</v>
      </c>
      <c r="S62" s="201">
        <f>+R62</f>
        <v>-47.082999999999998</v>
      </c>
      <c r="T62" s="201">
        <f>+S62</f>
        <v>-47.082999999999998</v>
      </c>
      <c r="U62" s="201">
        <f>47.083*11</f>
        <v>517.91300000000001</v>
      </c>
      <c r="V62" s="201">
        <f>+T62</f>
        <v>-47.082999999999998</v>
      </c>
    </row>
    <row r="63" spans="2:23" s="172" customFormat="1" ht="12" hidden="1">
      <c r="B63" s="202"/>
    </row>
    <row r="64" spans="2:23" s="172" customFormat="1" ht="12">
      <c r="B64" s="172" t="s">
        <v>157</v>
      </c>
    </row>
    <row r="65" spans="1:23" s="172" customFormat="1" ht="12" hidden="1">
      <c r="B65" s="200" t="s">
        <v>158</v>
      </c>
      <c r="C65" s="201"/>
      <c r="D65" s="201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>
        <v>39.585999999999999</v>
      </c>
      <c r="P65" s="201">
        <v>-19.792999999999999</v>
      </c>
      <c r="Q65" s="201">
        <v>-19.792999999999999</v>
      </c>
      <c r="R65" s="201">
        <v>39.585999999999999</v>
      </c>
      <c r="S65" s="201">
        <v>-19.783000000000001</v>
      </c>
      <c r="T65" s="201">
        <v>-19.792999999999999</v>
      </c>
      <c r="U65" s="201">
        <v>39.585999999999999</v>
      </c>
      <c r="V65" s="201">
        <f>+T65</f>
        <v>-19.792999999999999</v>
      </c>
    </row>
    <row r="66" spans="1:23" s="172" customFormat="1" ht="12" hidden="1">
      <c r="B66" s="200" t="s">
        <v>159</v>
      </c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>
        <v>50.996000000000002</v>
      </c>
      <c r="P66" s="201">
        <v>-25.498000000000001</v>
      </c>
      <c r="Q66" s="201">
        <v>-25.498000000000001</v>
      </c>
      <c r="R66" s="201">
        <v>50.996000000000002</v>
      </c>
      <c r="S66" s="201">
        <v>-25.498000000000001</v>
      </c>
      <c r="T66" s="201">
        <v>-25.498000000000001</v>
      </c>
      <c r="U66" s="201">
        <v>51.015000000000001</v>
      </c>
      <c r="V66" s="201">
        <f>+T66</f>
        <v>-25.498000000000001</v>
      </c>
    </row>
    <row r="67" spans="1:23" s="172" customFormat="1" ht="12">
      <c r="B67" s="172" t="s">
        <v>160</v>
      </c>
    </row>
    <row r="68" spans="1:23" s="172" customFormat="1" ht="12" hidden="1">
      <c r="B68" s="200" t="s">
        <v>161</v>
      </c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>
        <v>60</v>
      </c>
      <c r="P68" s="201">
        <v>-30</v>
      </c>
      <c r="Q68" s="201">
        <v>-30</v>
      </c>
      <c r="R68" s="201">
        <v>60</v>
      </c>
      <c r="S68" s="201">
        <v>-30</v>
      </c>
      <c r="T68" s="201">
        <v>-30</v>
      </c>
      <c r="U68" s="201">
        <f>27.5+27.5</f>
        <v>55</v>
      </c>
      <c r="V68" s="201">
        <f>-U68/2</f>
        <v>-27.5</v>
      </c>
    </row>
    <row r="69" spans="1:23" s="172" customFormat="1" ht="12">
      <c r="B69" s="172" t="s">
        <v>162</v>
      </c>
    </row>
    <row r="70" spans="1:23" s="172" customFormat="1" ht="12" hidden="1">
      <c r="B70" s="200" t="s">
        <v>163</v>
      </c>
      <c r="C70" s="201"/>
      <c r="D70" s="201"/>
      <c r="E70" s="201"/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>
        <v>83.768000000000001</v>
      </c>
      <c r="R70" s="201">
        <v>10.676</v>
      </c>
      <c r="S70" s="201">
        <v>-9.2780000000000005</v>
      </c>
      <c r="T70" s="201">
        <v>-9.2780000000000005</v>
      </c>
      <c r="U70" s="201">
        <v>-9.2780000000000005</v>
      </c>
      <c r="V70" s="201">
        <f>+U70</f>
        <v>-9.2780000000000005</v>
      </c>
    </row>
    <row r="71" spans="1:23" s="172" customFormat="1" ht="12" hidden="1">
      <c r="B71" s="200" t="s">
        <v>164</v>
      </c>
      <c r="C71" s="201"/>
      <c r="D71" s="201"/>
      <c r="E71" s="201"/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>
        <v>83.77</v>
      </c>
      <c r="U71" s="201">
        <v>-7.6150000000000002</v>
      </c>
      <c r="V71" s="201">
        <f>+U71</f>
        <v>-7.6150000000000002</v>
      </c>
    </row>
    <row r="72" spans="1:23" s="172" customFormat="1" ht="12">
      <c r="B72" s="202"/>
    </row>
    <row r="73" spans="1:23">
      <c r="A73" s="172"/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</row>
  </sheetData>
  <pageMargins left="0.6" right="0.6" top="1" bottom="1" header="0.5" footer="0.5"/>
  <pageSetup scale="72" orientation="landscape" r:id="rId1"/>
  <headerFooter>
    <oddHeader>&amp;RDraft - Work in Progress</oddHeader>
    <oddFooter>&amp;L&amp;F
&amp;D, &amp;T&amp;CPage &amp;P of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Tale of the tape</vt:lpstr>
      <vt:lpstr>Summary P&amp;L - Adjusted</vt:lpstr>
      <vt:lpstr>'Tale of the tape'!Print_Area</vt:lpstr>
    </vt:vector>
  </TitlesOfParts>
  <Company>Platinum Equity,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Platinum User</dc:creator>
  <cp:lastModifiedBy>Administrator</cp:lastModifiedBy>
  <dcterms:created xsi:type="dcterms:W3CDTF">2014-04-23T18:36:55Z</dcterms:created>
  <dcterms:modified xsi:type="dcterms:W3CDTF">2015-10-12T20:46:30Z</dcterms:modified>
</cp:coreProperties>
</file>