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7" yWindow="120" windowWidth="21454" windowHeight="11109" activeTab="3"/>
  </bookViews>
  <sheets>
    <sheet name="MktData" sheetId="1" r:id="rId1"/>
    <sheet name="FWD" sheetId="2" r:id="rId2"/>
    <sheet name="FXR" sheetId="4" r:id="rId3"/>
    <sheet name="GIRR" sheetId="5" r:id="rId4"/>
  </sheets>
  <calcPr calcId="124519"/>
</workbook>
</file>

<file path=xl/calcChain.xml><?xml version="1.0" encoding="utf-8"?>
<calcChain xmlns="http://schemas.openxmlformats.org/spreadsheetml/2006/main">
  <c r="H3" i="2"/>
  <c r="H4"/>
  <c r="H2"/>
  <c r="D17" i="1"/>
  <c r="D16"/>
  <c r="D15"/>
  <c r="D14"/>
  <c r="C14"/>
  <c r="D10"/>
  <c r="D9"/>
  <c r="E16" s="1"/>
  <c r="F16" s="1"/>
  <c r="D8"/>
  <c r="E15" s="1"/>
  <c r="F15" s="1"/>
  <c r="J25"/>
  <c r="J24"/>
  <c r="J23"/>
  <c r="J22"/>
  <c r="B14"/>
  <c r="B7"/>
  <c r="D25"/>
  <c r="D24"/>
  <c r="D23"/>
  <c r="D22"/>
  <c r="C2"/>
  <c r="J2"/>
  <c r="E17" l="1"/>
  <c r="C22"/>
  <c r="C28"/>
  <c r="E22" a="1"/>
  <c r="J11"/>
  <c r="F22" a="1"/>
  <c r="I28" l="1"/>
  <c r="I22"/>
  <c r="F17"/>
  <c r="F22"/>
  <c r="F25"/>
  <c r="F23"/>
  <c r="F24"/>
  <c r="E24"/>
  <c r="E25"/>
  <c r="E22"/>
  <c r="E23"/>
  <c r="K22" a="1"/>
  <c r="L22" a="1"/>
  <c r="L24" l="1"/>
  <c r="L25"/>
  <c r="L23"/>
  <c r="L22"/>
  <c r="K25"/>
  <c r="K23"/>
  <c r="K22"/>
  <c r="K24"/>
</calcChain>
</file>

<file path=xl/sharedStrings.xml><?xml version="1.0" encoding="utf-8"?>
<sst xmlns="http://schemas.openxmlformats.org/spreadsheetml/2006/main" count="134" uniqueCount="66">
  <si>
    <t>Evaluation Date</t>
  </si>
  <si>
    <t>SetEvaluationDate</t>
  </si>
  <si>
    <t>CCY</t>
  </si>
  <si>
    <t>FX</t>
  </si>
  <si>
    <t>USD</t>
  </si>
  <si>
    <t>USD Libor</t>
  </si>
  <si>
    <t>Date</t>
  </si>
  <si>
    <t>Rate</t>
  </si>
  <si>
    <t>DF</t>
  </si>
  <si>
    <t>TWD Swap Points</t>
  </si>
  <si>
    <t>F/S</t>
  </si>
  <si>
    <t>string</t>
  </si>
  <si>
    <t>ObjectId</t>
  </si>
  <si>
    <t>vec&lt;long&gt;</t>
  </si>
  <si>
    <t>RateDates</t>
  </si>
  <si>
    <t>vec&lt;double&gt;</t>
  </si>
  <si>
    <t>DayCounter</t>
  </si>
  <si>
    <t>bool</t>
  </si>
  <si>
    <t>Permanent</t>
  </si>
  <si>
    <t>any</t>
  </si>
  <si>
    <t>Trigger</t>
  </si>
  <si>
    <t>Overwrite</t>
  </si>
  <si>
    <t>TWDDFCurve</t>
  </si>
  <si>
    <t>A/365F</t>
  </si>
  <si>
    <t>YieldTSDiscount</t>
    <phoneticPr fontId="8" type="noConversion"/>
  </si>
  <si>
    <t>Date</t>
    <phoneticPr fontId="8" type="noConversion"/>
  </si>
  <si>
    <t>DF</t>
    <phoneticPr fontId="8" type="noConversion"/>
  </si>
  <si>
    <t>ZeroRate</t>
    <phoneticPr fontId="8" type="noConversion"/>
  </si>
  <si>
    <t>string</t>
    <phoneticPr fontId="8" type="noConversion"/>
  </si>
  <si>
    <t>vector&lt;long&gt;</t>
    <phoneticPr fontId="8" type="noConversion"/>
  </si>
  <si>
    <t>bool</t>
    <phoneticPr fontId="8" type="noConversion"/>
  </si>
  <si>
    <t>any</t>
    <phoneticPr fontId="8" type="noConversion"/>
  </si>
  <si>
    <t>YieldTSZeroRate</t>
    <phoneticPr fontId="8" type="noConversion"/>
  </si>
  <si>
    <t>A/365F</t>
    <phoneticPr fontId="8" type="noConversion"/>
  </si>
  <si>
    <t>USD</t>
    <phoneticPr fontId="2" type="noConversion"/>
  </si>
  <si>
    <t>A/360</t>
    <phoneticPr fontId="8" type="noConversion"/>
  </si>
  <si>
    <t>Annual</t>
    <phoneticPr fontId="8" type="noConversion"/>
  </si>
  <si>
    <t>Continuous</t>
    <phoneticPr fontId="8" type="noConversion"/>
  </si>
  <si>
    <t>DiscountCurve</t>
    <phoneticPr fontId="8" type="noConversion"/>
  </si>
  <si>
    <t>USDDFCurve</t>
    <phoneticPr fontId="2" type="noConversion"/>
  </si>
  <si>
    <t>B7:B10</t>
    <phoneticPr fontId="2" type="noConversion"/>
  </si>
  <si>
    <t>D7:D10</t>
    <phoneticPr fontId="2" type="noConversion"/>
  </si>
  <si>
    <t>A/360</t>
    <phoneticPr fontId="2" type="noConversion"/>
  </si>
  <si>
    <t>B14:B17</t>
    <phoneticPr fontId="2" type="noConversion"/>
  </si>
  <si>
    <t>E14:E17</t>
    <phoneticPr fontId="2" type="noConversion"/>
  </si>
  <si>
    <t>ContractNo</t>
    <phoneticPr fontId="2" type="noConversion"/>
  </si>
  <si>
    <t>TradeDate</t>
    <phoneticPr fontId="2" type="noConversion"/>
  </si>
  <si>
    <t>MaturityDate</t>
    <phoneticPr fontId="2" type="noConversion"/>
  </si>
  <si>
    <t>Position</t>
    <phoneticPr fontId="2" type="noConversion"/>
  </si>
  <si>
    <t>FWD001</t>
    <phoneticPr fontId="2" type="noConversion"/>
  </si>
  <si>
    <t>FWD002</t>
    <phoneticPr fontId="2" type="noConversion"/>
  </si>
  <si>
    <t>FWD003</t>
    <phoneticPr fontId="2" type="noConversion"/>
  </si>
  <si>
    <t>FWDRate</t>
    <phoneticPr fontId="2" type="noConversion"/>
  </si>
  <si>
    <t>CCY</t>
    <phoneticPr fontId="2" type="noConversion"/>
  </si>
  <si>
    <t>USD</t>
    <phoneticPr fontId="2" type="noConversion"/>
  </si>
  <si>
    <t>Buy</t>
    <phoneticPr fontId="2" type="noConversion"/>
  </si>
  <si>
    <t>Sell</t>
    <phoneticPr fontId="2" type="noConversion"/>
  </si>
  <si>
    <t>TWD</t>
    <phoneticPr fontId="2" type="noConversion"/>
  </si>
  <si>
    <t>TermAmt</t>
    <phoneticPr fontId="2" type="noConversion"/>
  </si>
  <si>
    <t>CommAmt</t>
    <phoneticPr fontId="2" type="noConversion"/>
  </si>
  <si>
    <t>ContractNo</t>
  </si>
  <si>
    <t>MTM</t>
  </si>
  <si>
    <t>Delta</t>
  </si>
  <si>
    <t>Curv_Up</t>
  </si>
  <si>
    <t>Curv_Dn</t>
  </si>
  <si>
    <t>Total</t>
  </si>
</sst>
</file>

<file path=xl/styles.xml><?xml version="1.0" encoding="utf-8"?>
<styleSheet xmlns="http://schemas.openxmlformats.org/spreadsheetml/2006/main">
  <numFmts count="9">
    <numFmt numFmtId="43" formatCode="_-* #,##0.00_-;\-* #,##0.00_-;_-* &quot;-&quot;??_-;_-@_-"/>
    <numFmt numFmtId="176" formatCode="0.000_ "/>
    <numFmt numFmtId="177" formatCode="0.00000%"/>
    <numFmt numFmtId="178" formatCode="0.00000_ "/>
    <numFmt numFmtId="179" formatCode="0.00000000_ "/>
    <numFmt numFmtId="180" formatCode="0.0000%"/>
    <numFmt numFmtId="181" formatCode="0.000000_ "/>
    <numFmt numFmtId="182" formatCode="_-* #,##0_-;\-* #,##0_-;_-* &quot;-&quot;??_-;_-@_-"/>
    <numFmt numFmtId="183" formatCode="_-* #,##0_-;\-* #,##0_-;_-* &quot;-&quot;??????_-;_-@_-"/>
  </numFmts>
  <fonts count="22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CC"/>
      <name val="Consolas"/>
      <family val="3"/>
    </font>
    <font>
      <sz val="12"/>
      <color rgb="FFFF0000"/>
      <name val="Consolas"/>
      <family val="3"/>
    </font>
    <font>
      <sz val="12"/>
      <color theme="1"/>
      <name val="Consolas"/>
      <family val="3"/>
    </font>
    <font>
      <sz val="12"/>
      <name val="Consolas"/>
      <family val="3"/>
    </font>
    <font>
      <b/>
      <sz val="12"/>
      <color indexed="12"/>
      <name val="Arial"/>
      <family val="2"/>
    </font>
    <font>
      <sz val="9"/>
      <name val="新細明體"/>
      <family val="1"/>
      <charset val="136"/>
    </font>
    <font>
      <b/>
      <sz val="12"/>
      <color indexed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12"/>
      <name val="Arial"/>
      <family val="2"/>
    </font>
    <font>
      <sz val="12"/>
      <color indexed="10"/>
      <name val="Arial"/>
      <family val="2"/>
    </font>
    <font>
      <sz val="12"/>
      <color rgb="FF0000CC"/>
      <name val="Arial"/>
      <family val="2"/>
    </font>
    <font>
      <b/>
      <sz val="12"/>
      <color rgb="FF0000CC"/>
      <name val="Arial"/>
      <family val="2"/>
    </font>
    <font>
      <sz val="12"/>
      <color indexed="16"/>
      <name val="Arial"/>
      <family val="2"/>
    </font>
    <font>
      <sz val="12"/>
      <color theme="1"/>
      <name val="Arial"/>
      <family val="2"/>
    </font>
    <font>
      <sz val="12"/>
      <color rgb="FF006600"/>
      <name val="Arial"/>
      <family val="2"/>
    </font>
    <font>
      <sz val="12"/>
      <color rgb="FFFF0000"/>
      <name val="Arial"/>
      <family val="2"/>
    </font>
    <font>
      <b/>
      <sz val="12"/>
      <color theme="1"/>
      <name val="Arial"/>
      <family val="2"/>
    </font>
    <font>
      <sz val="12"/>
      <color rgb="FF0000FF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CCFF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5" fillId="0" borderId="0" xfId="0" applyFont="1">
      <alignment vertical="center"/>
    </xf>
    <xf numFmtId="0" fontId="7" fillId="2" borderId="1" xfId="0" applyFont="1" applyFill="1" applyBorder="1">
      <alignment vertical="center"/>
    </xf>
    <xf numFmtId="0" fontId="9" fillId="2" borderId="11" xfId="0" applyFont="1" applyFill="1" applyBorder="1">
      <alignment vertical="center"/>
    </xf>
    <xf numFmtId="0" fontId="10" fillId="6" borderId="12" xfId="0" applyFont="1" applyFill="1" applyBorder="1">
      <alignment vertical="center"/>
    </xf>
    <xf numFmtId="0" fontId="10" fillId="6" borderId="13" xfId="0" applyFont="1" applyFill="1" applyBorder="1">
      <alignment vertical="center"/>
    </xf>
    <xf numFmtId="0" fontId="10" fillId="6" borderId="14" xfId="0" applyFont="1" applyFill="1" applyBorder="1">
      <alignment vertical="center"/>
    </xf>
    <xf numFmtId="0" fontId="10" fillId="0" borderId="0" xfId="0" applyFont="1" applyFill="1" applyBorder="1">
      <alignment vertical="center"/>
    </xf>
    <xf numFmtId="14" fontId="7" fillId="2" borderId="2" xfId="0" applyNumberFormat="1" applyFont="1" applyFill="1" applyBorder="1">
      <alignment vertical="center"/>
    </xf>
    <xf numFmtId="0" fontId="7" fillId="2" borderId="2" xfId="0" applyFont="1" applyFill="1" applyBorder="1">
      <alignment vertical="center"/>
    </xf>
    <xf numFmtId="0" fontId="7" fillId="2" borderId="9" xfId="0" applyFont="1" applyFill="1" applyBorder="1">
      <alignment vertical="center"/>
    </xf>
    <xf numFmtId="0" fontId="7" fillId="2" borderId="4" xfId="0" applyFont="1" applyFill="1" applyBorder="1">
      <alignment vertical="center"/>
    </xf>
    <xf numFmtId="0" fontId="11" fillId="7" borderId="3" xfId="0" applyFont="1" applyFill="1" applyBorder="1">
      <alignment vertical="center"/>
    </xf>
    <xf numFmtId="0" fontId="11" fillId="7" borderId="5" xfId="0" applyFont="1" applyFill="1" applyBorder="1">
      <alignment vertical="center"/>
    </xf>
    <xf numFmtId="0" fontId="11" fillId="7" borderId="7" xfId="0" quotePrefix="1" applyFont="1" applyFill="1" applyBorder="1">
      <alignment vertical="center"/>
    </xf>
    <xf numFmtId="0" fontId="11" fillId="7" borderId="13" xfId="0" applyFont="1" applyFill="1" applyBorder="1">
      <alignment vertical="center"/>
    </xf>
    <xf numFmtId="0" fontId="11" fillId="0" borderId="0" xfId="0" applyFont="1">
      <alignment vertical="center"/>
    </xf>
    <xf numFmtId="0" fontId="11" fillId="7" borderId="14" xfId="0" applyFont="1" applyFill="1" applyBorder="1">
      <alignment vertical="center"/>
    </xf>
    <xf numFmtId="14" fontId="15" fillId="0" borderId="0" xfId="0" applyNumberFormat="1" applyFont="1">
      <alignment vertical="center"/>
    </xf>
    <xf numFmtId="179" fontId="13" fillId="0" borderId="12" xfId="0" applyNumberFormat="1" applyFont="1" applyBorder="1">
      <alignment vertical="center"/>
    </xf>
    <xf numFmtId="179" fontId="13" fillId="0" borderId="13" xfId="0" applyNumberFormat="1" applyFont="1" applyBorder="1">
      <alignment vertical="center"/>
    </xf>
    <xf numFmtId="179" fontId="13" fillId="0" borderId="14" xfId="0" applyNumberFormat="1" applyFont="1" applyBorder="1">
      <alignment vertical="center"/>
    </xf>
    <xf numFmtId="0" fontId="7" fillId="2" borderId="12" xfId="0" applyFont="1" applyFill="1" applyBorder="1">
      <alignment vertical="center"/>
    </xf>
    <xf numFmtId="14" fontId="12" fillId="0" borderId="0" xfId="0" applyNumberFormat="1" applyFont="1" applyBorder="1">
      <alignment vertical="center"/>
    </xf>
    <xf numFmtId="179" fontId="13" fillId="0" borderId="0" xfId="0" applyNumberFormat="1" applyFont="1" applyBorder="1">
      <alignment vertical="center"/>
    </xf>
    <xf numFmtId="180" fontId="13" fillId="0" borderId="0" xfId="1" applyNumberFormat="1" applyFont="1" applyBorder="1">
      <alignment vertical="center"/>
    </xf>
    <xf numFmtId="14" fontId="12" fillId="0" borderId="12" xfId="0" applyNumberFormat="1" applyFont="1" applyBorder="1">
      <alignment vertical="center"/>
    </xf>
    <xf numFmtId="14" fontId="12" fillId="0" borderId="13" xfId="0" applyNumberFormat="1" applyFont="1" applyBorder="1">
      <alignment vertical="center"/>
    </xf>
    <xf numFmtId="14" fontId="12" fillId="0" borderId="14" xfId="0" applyNumberFormat="1" applyFont="1" applyBorder="1">
      <alignment vertical="center"/>
    </xf>
    <xf numFmtId="180" fontId="13" fillId="0" borderId="12" xfId="1" applyNumberFormat="1" applyFont="1" applyBorder="1">
      <alignment vertical="center"/>
    </xf>
    <xf numFmtId="180" fontId="13" fillId="0" borderId="13" xfId="1" applyNumberFormat="1" applyFont="1" applyBorder="1">
      <alignment vertical="center"/>
    </xf>
    <xf numFmtId="180" fontId="13" fillId="0" borderId="14" xfId="1" applyNumberFormat="1" applyFont="1" applyBorder="1">
      <alignment vertical="center"/>
    </xf>
    <xf numFmtId="0" fontId="11" fillId="7" borderId="12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16" fillId="0" borderId="12" xfId="0" applyFont="1" applyFill="1" applyBorder="1">
      <alignment vertical="center"/>
    </xf>
    <xf numFmtId="10" fontId="16" fillId="0" borderId="13" xfId="0" applyNumberFormat="1" applyFont="1" applyFill="1" applyBorder="1">
      <alignment vertical="center"/>
    </xf>
    <xf numFmtId="0" fontId="16" fillId="0" borderId="13" xfId="0" applyFont="1" applyFill="1" applyBorder="1">
      <alignment vertical="center"/>
    </xf>
    <xf numFmtId="0" fontId="16" fillId="0" borderId="14" xfId="0" applyFont="1" applyFill="1" applyBorder="1">
      <alignment vertical="center"/>
    </xf>
    <xf numFmtId="0" fontId="17" fillId="0" borderId="0" xfId="0" applyFont="1">
      <alignment vertical="center"/>
    </xf>
    <xf numFmtId="0" fontId="3" fillId="0" borderId="0" xfId="0" applyFont="1" applyBorder="1">
      <alignment vertical="center"/>
    </xf>
    <xf numFmtId="176" fontId="4" fillId="0" borderId="0" xfId="0" applyNumberFormat="1" applyFont="1" applyBorder="1">
      <alignment vertical="center"/>
    </xf>
    <xf numFmtId="0" fontId="17" fillId="0" borderId="2" xfId="0" applyFont="1" applyFill="1" applyBorder="1">
      <alignment vertical="center"/>
    </xf>
    <xf numFmtId="0" fontId="17" fillId="0" borderId="0" xfId="0" applyFont="1" applyFill="1" applyBorder="1">
      <alignment vertical="center"/>
    </xf>
    <xf numFmtId="0" fontId="12" fillId="4" borderId="3" xfId="0" applyFont="1" applyFill="1" applyBorder="1">
      <alignment vertical="center"/>
    </xf>
    <xf numFmtId="0" fontId="12" fillId="4" borderId="9" xfId="0" applyFont="1" applyFill="1" applyBorder="1">
      <alignment vertical="center"/>
    </xf>
    <xf numFmtId="0" fontId="14" fillId="4" borderId="4" xfId="0" applyFont="1" applyFill="1" applyBorder="1">
      <alignment vertical="center"/>
    </xf>
    <xf numFmtId="14" fontId="14" fillId="5" borderId="5" xfId="0" applyNumberFormat="1" applyFont="1" applyFill="1" applyBorder="1">
      <alignment vertical="center"/>
    </xf>
    <xf numFmtId="177" fontId="18" fillId="0" borderId="0" xfId="1" applyNumberFormat="1" applyFont="1" applyFill="1" applyBorder="1">
      <alignment vertical="center"/>
    </xf>
    <xf numFmtId="179" fontId="17" fillId="0" borderId="6" xfId="1" applyNumberFormat="1" applyFont="1" applyFill="1" applyBorder="1">
      <alignment vertical="center"/>
    </xf>
    <xf numFmtId="177" fontId="14" fillId="0" borderId="0" xfId="1" applyNumberFormat="1" applyFont="1" applyFill="1" applyBorder="1">
      <alignment vertical="center"/>
    </xf>
    <xf numFmtId="179" fontId="17" fillId="0" borderId="6" xfId="0" applyNumberFormat="1" applyFont="1" applyFill="1" applyBorder="1">
      <alignment vertical="center"/>
    </xf>
    <xf numFmtId="177" fontId="14" fillId="0" borderId="0" xfId="0" applyNumberFormat="1" applyFont="1" applyFill="1" applyBorder="1">
      <alignment vertical="center"/>
    </xf>
    <xf numFmtId="14" fontId="14" fillId="5" borderId="7" xfId="0" applyNumberFormat="1" applyFont="1" applyFill="1" applyBorder="1">
      <alignment vertical="center"/>
    </xf>
    <xf numFmtId="177" fontId="14" fillId="0" borderId="10" xfId="0" applyNumberFormat="1" applyFont="1" applyFill="1" applyBorder="1">
      <alignment vertical="center"/>
    </xf>
    <xf numFmtId="179" fontId="17" fillId="0" borderId="8" xfId="0" applyNumberFormat="1" applyFont="1" applyFill="1" applyBorder="1">
      <alignment vertical="center"/>
    </xf>
    <xf numFmtId="0" fontId="14" fillId="4" borderId="9" xfId="0" applyFont="1" applyFill="1" applyBorder="1">
      <alignment vertical="center"/>
    </xf>
    <xf numFmtId="178" fontId="14" fillId="0" borderId="0" xfId="0" applyNumberFormat="1" applyFont="1" applyFill="1" applyBorder="1" applyAlignment="1"/>
    <xf numFmtId="179" fontId="17" fillId="0" borderId="0" xfId="0" applyNumberFormat="1" applyFont="1" applyFill="1" applyBorder="1">
      <alignment vertical="center"/>
    </xf>
    <xf numFmtId="178" fontId="14" fillId="0" borderId="0" xfId="0" applyNumberFormat="1" applyFont="1" applyFill="1" applyBorder="1" applyAlignment="1">
      <alignment vertical="center"/>
    </xf>
    <xf numFmtId="177" fontId="19" fillId="0" borderId="6" xfId="1" applyNumberFormat="1" applyFont="1" applyFill="1" applyBorder="1">
      <alignment vertical="center"/>
    </xf>
    <xf numFmtId="178" fontId="14" fillId="0" borderId="10" xfId="0" applyNumberFormat="1" applyFont="1" applyFill="1" applyBorder="1" applyAlignment="1">
      <alignment vertical="center"/>
    </xf>
    <xf numFmtId="179" fontId="17" fillId="0" borderId="10" xfId="0" applyNumberFormat="1" applyFont="1" applyFill="1" applyBorder="1">
      <alignment vertical="center"/>
    </xf>
    <xf numFmtId="177" fontId="11" fillId="0" borderId="8" xfId="1" applyNumberFormat="1" applyFont="1" applyFill="1" applyBorder="1">
      <alignment vertical="center"/>
    </xf>
    <xf numFmtId="0" fontId="10" fillId="0" borderId="0" xfId="0" applyFont="1">
      <alignment vertical="center"/>
    </xf>
    <xf numFmtId="14" fontId="7" fillId="0" borderId="0" xfId="0" applyNumberFormat="1" applyFont="1">
      <alignment vertical="center"/>
    </xf>
    <xf numFmtId="14" fontId="9" fillId="2" borderId="2" xfId="0" applyNumberFormat="1" applyFont="1" applyFill="1" applyBorder="1">
      <alignment vertical="center"/>
    </xf>
    <xf numFmtId="0" fontId="20" fillId="3" borderId="3" xfId="0" applyFont="1" applyFill="1" applyBorder="1">
      <alignment vertical="center"/>
    </xf>
    <xf numFmtId="0" fontId="20" fillId="3" borderId="4" xfId="0" applyFont="1" applyFill="1" applyBorder="1">
      <alignment vertical="center"/>
    </xf>
    <xf numFmtId="0" fontId="14" fillId="0" borderId="7" xfId="0" applyFont="1" applyBorder="1">
      <alignment vertical="center"/>
    </xf>
    <xf numFmtId="176" fontId="19" fillId="0" borderId="8" xfId="0" applyNumberFormat="1" applyFont="1" applyBorder="1">
      <alignment vertical="center"/>
    </xf>
    <xf numFmtId="14" fontId="5" fillId="0" borderId="0" xfId="0" applyNumberFormat="1" applyFont="1">
      <alignment vertical="center"/>
    </xf>
    <xf numFmtId="182" fontId="5" fillId="0" borderId="0" xfId="2" applyNumberFormat="1" applyFont="1">
      <alignment vertical="center"/>
    </xf>
    <xf numFmtId="181" fontId="5" fillId="0" borderId="0" xfId="1" applyNumberFormat="1" applyFont="1">
      <alignment vertical="center"/>
    </xf>
    <xf numFmtId="181" fontId="5" fillId="0" borderId="0" xfId="0" applyNumberFormat="1" applyFont="1">
      <alignment vertical="center"/>
    </xf>
    <xf numFmtId="183" fontId="5" fillId="0" borderId="0" xfId="0" applyNumberFormat="1" applyFont="1">
      <alignment vertical="center"/>
    </xf>
    <xf numFmtId="0" fontId="5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5" fillId="0" borderId="0" xfId="0" applyFont="1" applyAlignment="1"/>
    <xf numFmtId="0" fontId="5" fillId="5" borderId="0" xfId="0" applyFont="1" applyFill="1" applyAlignment="1">
      <alignment vertical="center"/>
    </xf>
    <xf numFmtId="0" fontId="21" fillId="5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5" fillId="8" borderId="0" xfId="0" applyFont="1" applyFill="1" applyAlignment="1">
      <alignment vertical="center"/>
    </xf>
    <xf numFmtId="0" fontId="21" fillId="8" borderId="0" xfId="0" applyFont="1" applyFill="1" applyAlignment="1">
      <alignment vertical="center"/>
    </xf>
    <xf numFmtId="0" fontId="6" fillId="8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21" fillId="3" borderId="0" xfId="0" applyFont="1" applyFill="1" applyAlignment="1">
      <alignment vertical="center"/>
    </xf>
  </cellXfs>
  <cellStyles count="3">
    <cellStyle name="一般" xfId="0" builtinId="0"/>
    <cellStyle name="千分位" xfId="2" builtinId="3"/>
    <cellStyle name="百分比" xfId="1" builtinId="5"/>
  </cellStyles>
  <dxfs count="0"/>
  <tableStyles count="0" defaultTableStyle="TableStyleMedium9" defaultPivotStyle="PivotStyleLight16"/>
  <colors>
    <mruColors>
      <color rgb="FF0000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34"/>
  <sheetViews>
    <sheetView workbookViewId="0">
      <selection activeCell="F10" sqref="F10"/>
    </sheetView>
  </sheetViews>
  <sheetFormatPr defaultRowHeight="16.75"/>
  <cols>
    <col min="2" max="2" width="20.765625" customWidth="1"/>
    <col min="3" max="3" width="20.69140625" customWidth="1"/>
    <col min="4" max="4" width="17" customWidth="1"/>
    <col min="5" max="5" width="18.84375" customWidth="1"/>
    <col min="6" max="6" width="17.69140625" customWidth="1"/>
    <col min="8" max="8" width="17.3828125" customWidth="1"/>
    <col min="9" max="9" width="22.07421875" customWidth="1"/>
    <col min="10" max="10" width="20.84375" customWidth="1"/>
    <col min="11" max="11" width="16.3828125" customWidth="1"/>
    <col min="12" max="12" width="18.3828125" customWidth="1"/>
  </cols>
  <sheetData>
    <row r="1" spans="2:10" ht="17.149999999999999" thickBot="1">
      <c r="B1" s="63" t="s">
        <v>0</v>
      </c>
      <c r="C1" s="64">
        <v>44377</v>
      </c>
      <c r="D1" s="38"/>
      <c r="E1" s="38"/>
      <c r="F1" s="38"/>
    </row>
    <row r="2" spans="2:10" ht="17.149999999999999" thickBot="1">
      <c r="B2" s="2" t="s">
        <v>1</v>
      </c>
      <c r="C2" s="65" t="b">
        <f>qlSettingsSetEvaluationDate(C1)</f>
        <v>1</v>
      </c>
      <c r="D2" s="38"/>
      <c r="E2" s="66" t="s">
        <v>2</v>
      </c>
      <c r="F2" s="67" t="s">
        <v>3</v>
      </c>
      <c r="H2" s="1"/>
      <c r="I2" s="2" t="s">
        <v>38</v>
      </c>
      <c r="J2" s="3" t="str">
        <f>qlDiscountCurve(J3,B7:B10,D7:D10,J6,J7,J8,J9)</f>
        <v>USDDFCurve#0000</v>
      </c>
    </row>
    <row r="3" spans="2:10" ht="17.149999999999999" thickBot="1">
      <c r="B3" s="38"/>
      <c r="C3" s="38"/>
      <c r="D3" s="38"/>
      <c r="E3" s="68" t="s">
        <v>4</v>
      </c>
      <c r="F3" s="69">
        <v>27.890999999999998</v>
      </c>
      <c r="H3" s="4" t="s">
        <v>11</v>
      </c>
      <c r="I3" s="32" t="s">
        <v>12</v>
      </c>
      <c r="J3" s="34" t="s">
        <v>39</v>
      </c>
    </row>
    <row r="4" spans="2:10" ht="17.149999999999999" thickBot="1">
      <c r="E4" s="39"/>
      <c r="F4" s="40"/>
      <c r="H4" s="5" t="s">
        <v>13</v>
      </c>
      <c r="I4" s="15" t="s">
        <v>14</v>
      </c>
      <c r="J4" s="35" t="s">
        <v>40</v>
      </c>
    </row>
    <row r="5" spans="2:10" ht="17.149999999999999" thickBot="1">
      <c r="B5" s="41" t="s">
        <v>5</v>
      </c>
      <c r="C5" s="42"/>
      <c r="D5" s="42"/>
      <c r="E5" s="42"/>
      <c r="F5" s="42"/>
      <c r="H5" s="5" t="s">
        <v>15</v>
      </c>
      <c r="I5" s="15" t="s">
        <v>8</v>
      </c>
      <c r="J5" s="35" t="s">
        <v>41</v>
      </c>
    </row>
    <row r="6" spans="2:10">
      <c r="B6" s="43" t="s">
        <v>6</v>
      </c>
      <c r="C6" s="44" t="s">
        <v>7</v>
      </c>
      <c r="D6" s="45" t="s">
        <v>8</v>
      </c>
      <c r="E6" s="42"/>
      <c r="F6" s="42"/>
      <c r="H6" s="5" t="s">
        <v>11</v>
      </c>
      <c r="I6" s="15" t="s">
        <v>16</v>
      </c>
      <c r="J6" s="36" t="s">
        <v>42</v>
      </c>
    </row>
    <row r="7" spans="2:10">
      <c r="B7" s="46">
        <f>C1</f>
        <v>44377</v>
      </c>
      <c r="C7" s="47"/>
      <c r="D7" s="48">
        <v>1</v>
      </c>
      <c r="E7" s="42"/>
      <c r="F7" s="42"/>
      <c r="H7" s="5" t="s">
        <v>17</v>
      </c>
      <c r="I7" s="15" t="s">
        <v>18</v>
      </c>
      <c r="J7" s="36" t="b">
        <v>0</v>
      </c>
    </row>
    <row r="8" spans="2:10">
      <c r="B8" s="46">
        <v>44469</v>
      </c>
      <c r="C8" s="49">
        <v>1.4599999999999999E-3</v>
      </c>
      <c r="D8" s="50">
        <f>1/(1+C8*(B8-$C$1)/360)</f>
        <v>0.99962702804886794</v>
      </c>
      <c r="E8" s="42"/>
      <c r="F8" s="42"/>
      <c r="H8" s="5" t="s">
        <v>19</v>
      </c>
      <c r="I8" s="15" t="s">
        <v>20</v>
      </c>
      <c r="J8" s="36"/>
    </row>
    <row r="9" spans="2:10" ht="17.149999999999999" thickBot="1">
      <c r="B9" s="46">
        <v>44560</v>
      </c>
      <c r="C9" s="51">
        <v>2.0400000000000001E-3</v>
      </c>
      <c r="D9" s="50">
        <f>1/(1+C9*(B9-$C$1)/360)</f>
        <v>0.99896407425499756</v>
      </c>
      <c r="E9" s="42"/>
      <c r="F9" s="42"/>
      <c r="H9" s="6" t="s">
        <v>17</v>
      </c>
      <c r="I9" s="17" t="s">
        <v>21</v>
      </c>
      <c r="J9" s="37" t="b">
        <v>1</v>
      </c>
    </row>
    <row r="10" spans="2:10" ht="17.149999999999999" thickBot="1">
      <c r="B10" s="52">
        <v>44742</v>
      </c>
      <c r="C10" s="53">
        <v>2.66E-3</v>
      </c>
      <c r="D10" s="54">
        <f>1/(1+C10*(B10-$C$1)/360)</f>
        <v>0.99731030950140298</v>
      </c>
      <c r="E10" s="42"/>
      <c r="F10" s="42"/>
      <c r="H10" s="1"/>
      <c r="I10" s="38"/>
      <c r="J10" s="38"/>
    </row>
    <row r="11" spans="2:10" ht="17.149999999999999" thickBot="1">
      <c r="B11" s="42"/>
      <c r="C11" s="42"/>
      <c r="D11" s="42"/>
      <c r="E11" s="42"/>
      <c r="F11" s="42"/>
      <c r="H11" s="33"/>
      <c r="I11" s="2" t="s">
        <v>38</v>
      </c>
      <c r="J11" s="3" t="str">
        <f>qlDiscountCurve(J12,B14:B17,E14:E17,J15,J16,J17,J18)</f>
        <v>TWDDFCurve#0000</v>
      </c>
    </row>
    <row r="12" spans="2:10" ht="17.149999999999999" thickBot="1">
      <c r="B12" s="41" t="s">
        <v>9</v>
      </c>
      <c r="C12" s="42"/>
      <c r="D12" s="42"/>
      <c r="E12" s="42"/>
      <c r="F12" s="42"/>
      <c r="H12" s="4" t="s">
        <v>11</v>
      </c>
      <c r="I12" s="32" t="s">
        <v>12</v>
      </c>
      <c r="J12" s="34" t="s">
        <v>22</v>
      </c>
    </row>
    <row r="13" spans="2:10">
      <c r="B13" s="43" t="s">
        <v>6</v>
      </c>
      <c r="C13" s="44" t="s">
        <v>3</v>
      </c>
      <c r="D13" s="55" t="s">
        <v>10</v>
      </c>
      <c r="E13" s="55" t="s">
        <v>8</v>
      </c>
      <c r="F13" s="45" t="s">
        <v>7</v>
      </c>
      <c r="H13" s="5" t="s">
        <v>13</v>
      </c>
      <c r="I13" s="15" t="s">
        <v>14</v>
      </c>
      <c r="J13" s="35" t="s">
        <v>43</v>
      </c>
    </row>
    <row r="14" spans="2:10">
      <c r="B14" s="46">
        <f>C1</f>
        <v>44377</v>
      </c>
      <c r="C14" s="56">
        <f>F3</f>
        <v>27.890999999999998</v>
      </c>
      <c r="D14" s="57">
        <f>C14/$F$3</f>
        <v>1</v>
      </c>
      <c r="E14" s="57">
        <v>1</v>
      </c>
      <c r="F14" s="50"/>
      <c r="H14" s="5" t="s">
        <v>15</v>
      </c>
      <c r="I14" s="15" t="s">
        <v>8</v>
      </c>
      <c r="J14" s="35" t="s">
        <v>44</v>
      </c>
    </row>
    <row r="15" spans="2:10">
      <c r="B15" s="46">
        <v>44469</v>
      </c>
      <c r="C15" s="58">
        <v>27.87</v>
      </c>
      <c r="D15" s="57">
        <f>C15/$F$3</f>
        <v>0.99924706894697224</v>
      </c>
      <c r="E15" s="57">
        <f>D8/$D$16</f>
        <v>1.0009908246620103</v>
      </c>
      <c r="F15" s="59">
        <f>(1/E15-1)*(365/(B15-$C$1))</f>
        <v>-3.9270980825626038E-3</v>
      </c>
      <c r="H15" s="5" t="s">
        <v>11</v>
      </c>
      <c r="I15" s="15" t="s">
        <v>16</v>
      </c>
      <c r="J15" s="36" t="s">
        <v>23</v>
      </c>
    </row>
    <row r="16" spans="2:10">
      <c r="B16" s="46">
        <v>44560</v>
      </c>
      <c r="C16" s="58">
        <v>27.853000000000002</v>
      </c>
      <c r="D16" s="57">
        <f>C16/$F$3</f>
        <v>0.99863755333261639</v>
      </c>
      <c r="E16" s="57">
        <f>D9/$D$16</f>
        <v>1.0003269663966587</v>
      </c>
      <c r="F16" s="59">
        <f>(1/E16-1)*(365/(B16-$C$1))</f>
        <v>-6.5193293153492193E-4</v>
      </c>
      <c r="H16" s="5" t="s">
        <v>17</v>
      </c>
      <c r="I16" s="15" t="s">
        <v>18</v>
      </c>
      <c r="J16" s="36" t="b">
        <v>0</v>
      </c>
    </row>
    <row r="17" spans="2:12" ht="17.149999999999999" thickBot="1">
      <c r="B17" s="52">
        <v>44742</v>
      </c>
      <c r="C17" s="60">
        <v>27.795000000000002</v>
      </c>
      <c r="D17" s="61">
        <f>C17/$F$3</f>
        <v>0.99655802947187277</v>
      </c>
      <c r="E17" s="61">
        <f>D10/$D$16</f>
        <v>0.99867094540277979</v>
      </c>
      <c r="F17" s="62">
        <f>(1/E17-1)*(365/(B17-$C$1))</f>
        <v>1.330823334090514E-3</v>
      </c>
      <c r="H17" s="5" t="s">
        <v>19</v>
      </c>
      <c r="I17" s="15" t="s">
        <v>20</v>
      </c>
      <c r="J17" s="36"/>
    </row>
    <row r="18" spans="2:12" ht="17.149999999999999" thickBot="1">
      <c r="H18" s="6" t="s">
        <v>17</v>
      </c>
      <c r="I18" s="17" t="s">
        <v>21</v>
      </c>
      <c r="J18" s="37" t="b">
        <v>1</v>
      </c>
    </row>
    <row r="20" spans="2:12" ht="17.149999999999999" thickBot="1"/>
    <row r="21" spans="2:12" ht="17.149999999999999" thickBot="1">
      <c r="B21" s="18" t="s">
        <v>34</v>
      </c>
      <c r="C21" s="8" t="s">
        <v>24</v>
      </c>
      <c r="D21" s="22" t="s">
        <v>25</v>
      </c>
      <c r="E21" s="10" t="s">
        <v>26</v>
      </c>
      <c r="F21" s="11" t="s">
        <v>27</v>
      </c>
      <c r="H21" s="18" t="s">
        <v>57</v>
      </c>
      <c r="I21" s="8" t="s">
        <v>24</v>
      </c>
      <c r="J21" s="22" t="s">
        <v>25</v>
      </c>
      <c r="K21" s="10" t="s">
        <v>26</v>
      </c>
      <c r="L21" s="11" t="s">
        <v>27</v>
      </c>
    </row>
    <row r="22" spans="2:12">
      <c r="B22" s="4" t="s">
        <v>28</v>
      </c>
      <c r="C22" s="12" t="str">
        <f>J2</f>
        <v>USDDFCurve#0000</v>
      </c>
      <c r="D22" s="26">
        <f>$C$1</f>
        <v>44377</v>
      </c>
      <c r="E22" s="19">
        <f t="array" ref="E22:E25">qlYieldTSDiscount(C22,D22:D25,C24,C25)</f>
        <v>1</v>
      </c>
      <c r="F22" s="29">
        <f t="array" ref="F22:F25">qlYieldTSZeroRate(C28,D22:D25,C30,C31,C32,C33,C34)</f>
        <v>1.459727696536763E-3</v>
      </c>
      <c r="H22" s="4" t="s">
        <v>28</v>
      </c>
      <c r="I22" s="12" t="str">
        <f>J11</f>
        <v>TWDDFCurve#0000</v>
      </c>
      <c r="J22" s="26">
        <f>$C$1</f>
        <v>44377</v>
      </c>
      <c r="K22" s="19">
        <f t="array" ref="K22:K25">qlYieldTSDiscount(I22,J22:J25,I24,I25)</f>
        <v>1</v>
      </c>
      <c r="L22" s="29">
        <f t="array" ref="L22:L25">qlYieldTSZeroRate(I28,J22:J25,I30,I31,I32,I33,I34)</f>
        <v>-3.9290429745682401E-3</v>
      </c>
    </row>
    <row r="23" spans="2:12">
      <c r="B23" s="5" t="s">
        <v>29</v>
      </c>
      <c r="C23" s="13"/>
      <c r="D23" s="27">
        <f>EDATE($C$1,3)</f>
        <v>44469</v>
      </c>
      <c r="E23" s="20">
        <v>0.99962702804886794</v>
      </c>
      <c r="F23" s="30">
        <v>1.4597276966199087E-3</v>
      </c>
      <c r="H23" s="5" t="s">
        <v>29</v>
      </c>
      <c r="I23" s="13"/>
      <c r="J23" s="27">
        <f>EDATE($C$1,3)</f>
        <v>44469</v>
      </c>
      <c r="K23" s="20">
        <v>1.0009908246620103</v>
      </c>
      <c r="L23" s="30">
        <v>-3.9290429731352839E-3</v>
      </c>
    </row>
    <row r="24" spans="2:12">
      <c r="B24" s="5" t="s">
        <v>30</v>
      </c>
      <c r="C24" s="13" t="b">
        <v>1</v>
      </c>
      <c r="D24" s="27">
        <f>EDATE($C$1,6)</f>
        <v>44560</v>
      </c>
      <c r="E24" s="20">
        <v>0.99896407425499756</v>
      </c>
      <c r="F24" s="30">
        <v>2.0389429906825718E-3</v>
      </c>
      <c r="H24" s="5" t="s">
        <v>30</v>
      </c>
      <c r="I24" s="13" t="b">
        <v>1</v>
      </c>
      <c r="J24" s="27">
        <f>EDATE($C$1,6)</f>
        <v>44560</v>
      </c>
      <c r="K24" s="20">
        <v>1.0003269663966587</v>
      </c>
      <c r="L24" s="30">
        <v>-6.5203950000152909E-4</v>
      </c>
    </row>
    <row r="25" spans="2:12" ht="17.149999999999999" thickBot="1">
      <c r="B25" s="6" t="s">
        <v>31</v>
      </c>
      <c r="C25" s="14"/>
      <c r="D25" s="28">
        <f>EDATE($C$1,12)</f>
        <v>44742</v>
      </c>
      <c r="E25" s="21">
        <v>0.99731030950140298</v>
      </c>
      <c r="F25" s="31">
        <v>2.6564195000504578E-3</v>
      </c>
      <c r="H25" s="6" t="s">
        <v>31</v>
      </c>
      <c r="I25" s="14"/>
      <c r="J25" s="28">
        <f>EDATE($C$1,12)</f>
        <v>44742</v>
      </c>
      <c r="K25" s="21">
        <v>0.99867094540277979</v>
      </c>
      <c r="L25" s="31">
        <v>1.3299385736035081E-3</v>
      </c>
    </row>
    <row r="26" spans="2:12" ht="17.149999999999999" thickBot="1">
      <c r="B26" s="7"/>
      <c r="C26" s="7"/>
      <c r="D26" s="23"/>
      <c r="E26" s="24"/>
      <c r="F26" s="25"/>
      <c r="H26" s="7"/>
      <c r="I26" s="7"/>
      <c r="J26" s="23"/>
      <c r="K26" s="24"/>
      <c r="L26" s="25"/>
    </row>
    <row r="27" spans="2:12" ht="17.149999999999999" thickBot="1">
      <c r="B27" s="7"/>
      <c r="C27" s="9" t="s">
        <v>32</v>
      </c>
      <c r="D27" s="23"/>
      <c r="E27" s="24"/>
      <c r="F27" s="25"/>
      <c r="H27" s="7"/>
      <c r="I27" s="9" t="s">
        <v>32</v>
      </c>
      <c r="J27" s="23"/>
      <c r="K27" s="24"/>
      <c r="L27" s="25"/>
    </row>
    <row r="28" spans="2:12">
      <c r="B28" s="4" t="s">
        <v>28</v>
      </c>
      <c r="C28" s="32" t="str">
        <f>J2</f>
        <v>USDDFCurve#0000</v>
      </c>
      <c r="D28" s="23"/>
      <c r="E28" s="24"/>
      <c r="F28" s="25"/>
      <c r="H28" s="4" t="s">
        <v>28</v>
      </c>
      <c r="I28" s="32" t="str">
        <f>J11</f>
        <v>TWDDFCurve#0000</v>
      </c>
      <c r="J28" s="23"/>
      <c r="K28" s="24"/>
      <c r="L28" s="25"/>
    </row>
    <row r="29" spans="2:12">
      <c r="B29" s="5" t="s">
        <v>29</v>
      </c>
      <c r="C29" s="15"/>
      <c r="D29" s="23"/>
      <c r="E29" s="24"/>
      <c r="F29" s="25"/>
      <c r="H29" s="5" t="s">
        <v>29</v>
      </c>
      <c r="I29" s="15"/>
      <c r="J29" s="23"/>
      <c r="K29" s="24"/>
      <c r="L29" s="25"/>
    </row>
    <row r="30" spans="2:12">
      <c r="B30" s="5" t="s">
        <v>28</v>
      </c>
      <c r="C30" s="15" t="s">
        <v>35</v>
      </c>
      <c r="D30" s="23"/>
      <c r="E30" s="24"/>
      <c r="F30" s="25"/>
      <c r="H30" s="5" t="s">
        <v>28</v>
      </c>
      <c r="I30" s="15" t="s">
        <v>33</v>
      </c>
      <c r="J30" s="23"/>
      <c r="K30" s="24"/>
      <c r="L30" s="25"/>
    </row>
    <row r="31" spans="2:12">
      <c r="B31" s="5" t="s">
        <v>28</v>
      </c>
      <c r="C31" s="15" t="s">
        <v>37</v>
      </c>
      <c r="D31" s="23"/>
      <c r="E31" s="24"/>
      <c r="F31" s="25"/>
      <c r="H31" s="5" t="s">
        <v>28</v>
      </c>
      <c r="I31" s="15" t="s">
        <v>37</v>
      </c>
      <c r="J31" s="23"/>
      <c r="K31" s="24"/>
      <c r="L31" s="25"/>
    </row>
    <row r="32" spans="2:12">
      <c r="B32" s="5" t="s">
        <v>28</v>
      </c>
      <c r="C32" s="15" t="s">
        <v>36</v>
      </c>
      <c r="D32" s="23"/>
      <c r="E32" s="24"/>
      <c r="F32" s="25"/>
      <c r="H32" s="5" t="s">
        <v>28</v>
      </c>
      <c r="I32" s="15" t="s">
        <v>36</v>
      </c>
      <c r="J32" s="23"/>
      <c r="K32" s="24"/>
      <c r="L32" s="25"/>
    </row>
    <row r="33" spans="2:12">
      <c r="B33" s="5" t="s">
        <v>30</v>
      </c>
      <c r="C33" s="15" t="b">
        <v>1</v>
      </c>
      <c r="D33" s="16"/>
      <c r="E33" s="16"/>
      <c r="F33" s="16"/>
      <c r="H33" s="5" t="s">
        <v>30</v>
      </c>
      <c r="I33" s="15" t="b">
        <v>1</v>
      </c>
      <c r="J33" s="16"/>
      <c r="K33" s="16"/>
      <c r="L33" s="16"/>
    </row>
    <row r="34" spans="2:12" ht="17.149999999999999" thickBot="1">
      <c r="B34" s="6" t="s">
        <v>31</v>
      </c>
      <c r="C34" s="17"/>
      <c r="D34" s="16"/>
      <c r="E34" s="16"/>
      <c r="F34" s="16"/>
      <c r="H34" s="6" t="s">
        <v>31</v>
      </c>
      <c r="I34" s="17"/>
      <c r="J34" s="16"/>
      <c r="K34" s="16"/>
      <c r="L34" s="1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C18" sqref="C18"/>
    </sheetView>
  </sheetViews>
  <sheetFormatPr defaultRowHeight="16.75"/>
  <cols>
    <col min="1" max="1" width="15.3828125" customWidth="1"/>
    <col min="2" max="2" width="16.15234375" customWidth="1"/>
    <col min="3" max="3" width="16.61328125" customWidth="1"/>
    <col min="4" max="5" width="12.4609375" customWidth="1"/>
    <col min="6" max="6" width="15.53515625" customWidth="1"/>
    <col min="7" max="7" width="17.53515625" customWidth="1"/>
    <col min="8" max="8" width="20.3828125" customWidth="1"/>
  </cols>
  <sheetData>
    <row r="1" spans="1:8">
      <c r="A1" s="1" t="s">
        <v>45</v>
      </c>
      <c r="B1" s="1" t="s">
        <v>46</v>
      </c>
      <c r="C1" s="1" t="s">
        <v>47</v>
      </c>
      <c r="D1" s="1" t="s">
        <v>48</v>
      </c>
      <c r="E1" s="1" t="s">
        <v>53</v>
      </c>
      <c r="F1" s="1" t="s">
        <v>52</v>
      </c>
      <c r="G1" s="1" t="s">
        <v>59</v>
      </c>
      <c r="H1" s="1" t="s">
        <v>58</v>
      </c>
    </row>
    <row r="2" spans="1:8">
      <c r="A2" s="1" t="s">
        <v>49</v>
      </c>
      <c r="B2" s="70">
        <v>44337</v>
      </c>
      <c r="C2" s="70">
        <v>44460</v>
      </c>
      <c r="D2" s="1" t="s">
        <v>55</v>
      </c>
      <c r="E2" s="1" t="s">
        <v>54</v>
      </c>
      <c r="F2" s="72">
        <v>28</v>
      </c>
      <c r="G2" s="71">
        <v>1000000</v>
      </c>
      <c r="H2" s="74">
        <f>G2*F2</f>
        <v>28000000</v>
      </c>
    </row>
    <row r="3" spans="1:8">
      <c r="A3" s="1" t="s">
        <v>50</v>
      </c>
      <c r="B3" s="70">
        <v>44362</v>
      </c>
      <c r="C3" s="70">
        <v>44545</v>
      </c>
      <c r="D3" s="1" t="s">
        <v>56</v>
      </c>
      <c r="E3" s="1" t="s">
        <v>54</v>
      </c>
      <c r="F3" s="73">
        <v>27.8</v>
      </c>
      <c r="G3" s="71">
        <v>1000000</v>
      </c>
      <c r="H3" s="74">
        <f t="shared" ref="H3:H4" si="0">G3*F3</f>
        <v>27800000</v>
      </c>
    </row>
    <row r="4" spans="1:8">
      <c r="A4" s="1" t="s">
        <v>51</v>
      </c>
      <c r="B4" s="70">
        <v>44370</v>
      </c>
      <c r="C4" s="70">
        <v>44704</v>
      </c>
      <c r="D4" s="1" t="s">
        <v>55</v>
      </c>
      <c r="E4" s="1" t="s">
        <v>54</v>
      </c>
      <c r="F4" s="73">
        <v>28.1</v>
      </c>
      <c r="G4" s="71">
        <v>1000000</v>
      </c>
      <c r="H4" s="74">
        <f t="shared" si="0"/>
        <v>28100000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4:H4"/>
  <sheetViews>
    <sheetView workbookViewId="0">
      <selection activeCell="F10" sqref="F10"/>
    </sheetView>
  </sheetViews>
  <sheetFormatPr defaultRowHeight="16.75"/>
  <cols>
    <col min="1" max="1" width="16.3046875" customWidth="1"/>
  </cols>
  <sheetData>
    <row r="4" spans="1:8">
      <c r="A4" s="75" t="s">
        <v>60</v>
      </c>
      <c r="B4" s="75" t="s">
        <v>61</v>
      </c>
      <c r="C4" s="75" t="s">
        <v>2</v>
      </c>
      <c r="D4" s="75" t="s">
        <v>62</v>
      </c>
      <c r="E4" s="76"/>
      <c r="F4" s="75" t="s">
        <v>63</v>
      </c>
      <c r="G4" s="75"/>
      <c r="H4" s="75" t="s">
        <v>64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W4"/>
  <sheetViews>
    <sheetView tabSelected="1" workbookViewId="0">
      <selection activeCell="K15" sqref="K15"/>
    </sheetView>
  </sheetViews>
  <sheetFormatPr defaultRowHeight="16.75"/>
  <sheetData>
    <row r="1" spans="1:75">
      <c r="A1" s="75"/>
      <c r="B1" s="75"/>
      <c r="C1" s="77"/>
      <c r="D1" s="78" t="s">
        <v>62</v>
      </c>
      <c r="E1" s="79">
        <v>0.25</v>
      </c>
      <c r="F1" s="79">
        <v>0.5</v>
      </c>
      <c r="G1" s="79">
        <v>1</v>
      </c>
      <c r="H1" s="79">
        <v>2</v>
      </c>
      <c r="I1" s="79">
        <v>3</v>
      </c>
      <c r="J1" s="79">
        <v>5</v>
      </c>
      <c r="K1" s="79">
        <v>10</v>
      </c>
      <c r="L1" s="79">
        <v>15</v>
      </c>
      <c r="M1" s="79">
        <v>20</v>
      </c>
      <c r="N1" s="79">
        <v>30</v>
      </c>
      <c r="O1" s="75"/>
      <c r="P1" s="78" t="s">
        <v>63</v>
      </c>
      <c r="Q1" s="79">
        <v>0.25</v>
      </c>
      <c r="R1" s="79">
        <v>0.5</v>
      </c>
      <c r="S1" s="79">
        <v>1</v>
      </c>
      <c r="T1" s="79">
        <v>2</v>
      </c>
      <c r="U1" s="79">
        <v>3</v>
      </c>
      <c r="V1" s="79">
        <v>5</v>
      </c>
      <c r="W1" s="79">
        <v>10</v>
      </c>
      <c r="X1" s="79">
        <v>15</v>
      </c>
      <c r="Y1" s="79">
        <v>20</v>
      </c>
      <c r="Z1" s="79">
        <v>30</v>
      </c>
      <c r="AA1" s="75"/>
      <c r="AB1" s="78" t="s">
        <v>64</v>
      </c>
      <c r="AC1" s="79">
        <v>0.25</v>
      </c>
      <c r="AD1" s="79">
        <v>0.5</v>
      </c>
      <c r="AE1" s="79">
        <v>1</v>
      </c>
      <c r="AF1" s="79">
        <v>2</v>
      </c>
      <c r="AG1" s="79">
        <v>3</v>
      </c>
      <c r="AH1" s="79">
        <v>5</v>
      </c>
      <c r="AI1" s="79">
        <v>10</v>
      </c>
      <c r="AJ1" s="79">
        <v>15</v>
      </c>
      <c r="AK1" s="79">
        <v>20</v>
      </c>
      <c r="AL1" s="79">
        <v>30</v>
      </c>
      <c r="AM1" s="80"/>
      <c r="AN1" s="77"/>
      <c r="AO1" s="81" t="s">
        <v>62</v>
      </c>
      <c r="AP1" s="82">
        <v>0.25</v>
      </c>
      <c r="AQ1" s="82">
        <v>0.5</v>
      </c>
      <c r="AR1" s="82">
        <v>1</v>
      </c>
      <c r="AS1" s="82">
        <v>2</v>
      </c>
      <c r="AT1" s="82">
        <v>3</v>
      </c>
      <c r="AU1" s="82">
        <v>5</v>
      </c>
      <c r="AV1" s="82">
        <v>10</v>
      </c>
      <c r="AW1" s="82">
        <v>15</v>
      </c>
      <c r="AX1" s="82">
        <v>20</v>
      </c>
      <c r="AY1" s="82">
        <v>30</v>
      </c>
      <c r="AZ1" s="75"/>
      <c r="BA1" s="81" t="s">
        <v>63</v>
      </c>
      <c r="BB1" s="82">
        <v>0.25</v>
      </c>
      <c r="BC1" s="82">
        <v>0.5</v>
      </c>
      <c r="BD1" s="82">
        <v>1</v>
      </c>
      <c r="BE1" s="82">
        <v>2</v>
      </c>
      <c r="BF1" s="82">
        <v>3</v>
      </c>
      <c r="BG1" s="82">
        <v>5</v>
      </c>
      <c r="BH1" s="82">
        <v>10</v>
      </c>
      <c r="BI1" s="82">
        <v>15</v>
      </c>
      <c r="BJ1" s="82">
        <v>20</v>
      </c>
      <c r="BK1" s="82">
        <v>30</v>
      </c>
      <c r="BL1" s="75"/>
      <c r="BM1" s="83" t="s">
        <v>64</v>
      </c>
      <c r="BN1" s="84">
        <v>0.25</v>
      </c>
      <c r="BO1" s="84">
        <v>0.5</v>
      </c>
      <c r="BP1" s="84">
        <v>1</v>
      </c>
      <c r="BQ1" s="84">
        <v>2</v>
      </c>
      <c r="BR1" s="84">
        <v>3</v>
      </c>
      <c r="BS1" s="84">
        <v>5</v>
      </c>
      <c r="BT1" s="84">
        <v>10</v>
      </c>
      <c r="BU1" s="84">
        <v>15</v>
      </c>
      <c r="BV1" s="84">
        <v>20</v>
      </c>
      <c r="BW1" s="84">
        <v>30</v>
      </c>
    </row>
    <row r="2" spans="1:75">
      <c r="A2" s="75"/>
      <c r="B2" s="75"/>
      <c r="C2" s="75" t="s">
        <v>65</v>
      </c>
      <c r="D2" s="75"/>
      <c r="E2" s="75">
        <v>-75857824.138700962</v>
      </c>
      <c r="F2" s="75">
        <v>0</v>
      </c>
      <c r="G2" s="75">
        <v>0</v>
      </c>
      <c r="H2" s="75">
        <v>0</v>
      </c>
      <c r="I2" s="75">
        <v>0</v>
      </c>
      <c r="J2" s="75">
        <v>0</v>
      </c>
      <c r="K2" s="75">
        <v>0</v>
      </c>
      <c r="L2" s="75">
        <v>0</v>
      </c>
      <c r="M2" s="75">
        <v>0</v>
      </c>
      <c r="N2" s="75">
        <v>0</v>
      </c>
      <c r="O2" s="75"/>
      <c r="P2" s="75"/>
      <c r="Q2" s="75">
        <v>-3831.5955747664052</v>
      </c>
      <c r="R2" s="75">
        <v>0</v>
      </c>
      <c r="S2" s="75">
        <v>0</v>
      </c>
      <c r="T2" s="75">
        <v>0</v>
      </c>
      <c r="U2" s="75">
        <v>0</v>
      </c>
      <c r="V2" s="75">
        <v>0</v>
      </c>
      <c r="W2" s="75">
        <v>0</v>
      </c>
      <c r="X2" s="75">
        <v>0</v>
      </c>
      <c r="Y2" s="75">
        <v>0</v>
      </c>
      <c r="Z2" s="75">
        <v>0</v>
      </c>
      <c r="AA2" s="75"/>
      <c r="AB2" s="75"/>
      <c r="AC2" s="75">
        <v>-3904.4763222932738</v>
      </c>
      <c r="AD2" s="75">
        <v>0</v>
      </c>
      <c r="AE2" s="75">
        <v>0</v>
      </c>
      <c r="AF2" s="75">
        <v>0</v>
      </c>
      <c r="AG2" s="75">
        <v>0</v>
      </c>
      <c r="AH2" s="75">
        <v>0</v>
      </c>
      <c r="AI2" s="75">
        <v>0</v>
      </c>
      <c r="AJ2" s="75">
        <v>0</v>
      </c>
      <c r="AK2" s="75">
        <v>0</v>
      </c>
      <c r="AL2" s="75">
        <v>0</v>
      </c>
      <c r="AM2" s="80"/>
      <c r="AN2" s="75" t="s">
        <v>65</v>
      </c>
      <c r="AO2" s="75"/>
      <c r="AP2" s="75">
        <v>-75857824.138700962</v>
      </c>
      <c r="AQ2" s="75">
        <v>0</v>
      </c>
      <c r="AR2" s="75">
        <v>0</v>
      </c>
      <c r="AS2" s="75">
        <v>0</v>
      </c>
      <c r="AT2" s="75">
        <v>0</v>
      </c>
      <c r="AU2" s="75">
        <v>0</v>
      </c>
      <c r="AV2" s="75">
        <v>0</v>
      </c>
      <c r="AW2" s="75">
        <v>0</v>
      </c>
      <c r="AX2" s="75">
        <v>0</v>
      </c>
      <c r="AY2" s="75">
        <v>0</v>
      </c>
      <c r="AZ2" s="75"/>
      <c r="BA2" s="75"/>
      <c r="BB2" s="75">
        <v>-3831.5955747664052</v>
      </c>
      <c r="BC2" s="75">
        <v>0</v>
      </c>
      <c r="BD2" s="75">
        <v>0</v>
      </c>
      <c r="BE2" s="75">
        <v>0</v>
      </c>
      <c r="BF2" s="75">
        <v>0</v>
      </c>
      <c r="BG2" s="75">
        <v>0</v>
      </c>
      <c r="BH2" s="75">
        <v>0</v>
      </c>
      <c r="BI2" s="75">
        <v>0</v>
      </c>
      <c r="BJ2" s="75">
        <v>0</v>
      </c>
      <c r="BK2" s="75">
        <v>0</v>
      </c>
      <c r="BL2" s="75"/>
      <c r="BM2" s="75"/>
      <c r="BN2" s="75">
        <v>-3904.4763222932738</v>
      </c>
      <c r="BO2" s="75">
        <v>0</v>
      </c>
      <c r="BP2" s="75">
        <v>0</v>
      </c>
      <c r="BQ2" s="75">
        <v>0</v>
      </c>
      <c r="BR2" s="75">
        <v>0</v>
      </c>
      <c r="BS2" s="75">
        <v>0</v>
      </c>
      <c r="BT2" s="75">
        <v>0</v>
      </c>
      <c r="BU2" s="75">
        <v>0</v>
      </c>
      <c r="BV2" s="75">
        <v>0</v>
      </c>
      <c r="BW2" s="75">
        <v>0</v>
      </c>
    </row>
    <row r="3" spans="1:75">
      <c r="A3" s="75"/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80"/>
      <c r="AN3" s="75"/>
      <c r="AO3" s="75"/>
      <c r="AP3" s="75"/>
      <c r="AQ3" s="75"/>
      <c r="AR3" s="75"/>
      <c r="AS3" s="75"/>
      <c r="AT3" s="75"/>
      <c r="AU3" s="75"/>
      <c r="AV3" s="75"/>
      <c r="AW3" s="75"/>
      <c r="AX3" s="75"/>
      <c r="AY3" s="75"/>
      <c r="AZ3" s="75"/>
      <c r="BA3" s="75"/>
      <c r="BB3" s="75"/>
      <c r="BC3" s="75"/>
      <c r="BD3" s="75"/>
      <c r="BE3" s="75"/>
      <c r="BF3" s="75"/>
      <c r="BG3" s="75"/>
      <c r="BH3" s="75"/>
      <c r="BI3" s="75"/>
      <c r="BJ3" s="75"/>
      <c r="BK3" s="75"/>
      <c r="BL3" s="75"/>
      <c r="BM3" s="75"/>
      <c r="BN3" s="75"/>
      <c r="BO3" s="75"/>
      <c r="BP3" s="75"/>
      <c r="BQ3" s="75"/>
      <c r="BR3" s="75"/>
      <c r="BS3" s="75"/>
      <c r="BT3" s="75"/>
      <c r="BU3" s="75"/>
      <c r="BV3" s="75"/>
      <c r="BW3" s="75"/>
    </row>
    <row r="4" spans="1:75">
      <c r="A4" s="75" t="s">
        <v>60</v>
      </c>
      <c r="B4" s="75" t="s">
        <v>61</v>
      </c>
      <c r="C4" s="75" t="s">
        <v>53</v>
      </c>
      <c r="D4" s="75" t="s">
        <v>62</v>
      </c>
      <c r="E4" s="85">
        <v>0.25</v>
      </c>
      <c r="F4" s="85">
        <v>0.5</v>
      </c>
      <c r="G4" s="85">
        <v>1</v>
      </c>
      <c r="H4" s="85">
        <v>2</v>
      </c>
      <c r="I4" s="85">
        <v>3</v>
      </c>
      <c r="J4" s="85">
        <v>5</v>
      </c>
      <c r="K4" s="85">
        <v>10</v>
      </c>
      <c r="L4" s="85">
        <v>15</v>
      </c>
      <c r="M4" s="85">
        <v>20</v>
      </c>
      <c r="N4" s="85">
        <v>30</v>
      </c>
      <c r="O4" s="75"/>
      <c r="P4" s="75" t="s">
        <v>63</v>
      </c>
      <c r="Q4" s="85">
        <v>0.25</v>
      </c>
      <c r="R4" s="85">
        <v>0.5</v>
      </c>
      <c r="S4" s="85">
        <v>1</v>
      </c>
      <c r="T4" s="85">
        <v>2</v>
      </c>
      <c r="U4" s="85">
        <v>3</v>
      </c>
      <c r="V4" s="85">
        <v>5</v>
      </c>
      <c r="W4" s="85">
        <v>10</v>
      </c>
      <c r="X4" s="85">
        <v>15</v>
      </c>
      <c r="Y4" s="85">
        <v>20</v>
      </c>
      <c r="Z4" s="85">
        <v>30</v>
      </c>
      <c r="AA4" s="75"/>
      <c r="AB4" s="75" t="s">
        <v>64</v>
      </c>
      <c r="AC4" s="85">
        <v>0.25</v>
      </c>
      <c r="AD4" s="85">
        <v>0.5</v>
      </c>
      <c r="AE4" s="85">
        <v>1</v>
      </c>
      <c r="AF4" s="85">
        <v>2</v>
      </c>
      <c r="AG4" s="85">
        <v>3</v>
      </c>
      <c r="AH4" s="85">
        <v>5</v>
      </c>
      <c r="AI4" s="85">
        <v>10</v>
      </c>
      <c r="AJ4" s="85">
        <v>15</v>
      </c>
      <c r="AK4" s="85">
        <v>20</v>
      </c>
      <c r="AL4" s="85">
        <v>30</v>
      </c>
      <c r="AM4" s="80"/>
      <c r="AN4" s="75" t="s">
        <v>53</v>
      </c>
      <c r="AO4" s="75" t="s">
        <v>62</v>
      </c>
      <c r="AP4" s="85">
        <v>0.25</v>
      </c>
      <c r="AQ4" s="85">
        <v>0.5</v>
      </c>
      <c r="AR4" s="85">
        <v>1</v>
      </c>
      <c r="AS4" s="85">
        <v>2</v>
      </c>
      <c r="AT4" s="85">
        <v>3</v>
      </c>
      <c r="AU4" s="85">
        <v>5</v>
      </c>
      <c r="AV4" s="85">
        <v>10</v>
      </c>
      <c r="AW4" s="85">
        <v>15</v>
      </c>
      <c r="AX4" s="85">
        <v>20</v>
      </c>
      <c r="AY4" s="85">
        <v>30</v>
      </c>
      <c r="AZ4" s="75"/>
      <c r="BA4" s="75" t="s">
        <v>63</v>
      </c>
      <c r="BB4" s="85">
        <v>0.25</v>
      </c>
      <c r="BC4" s="85">
        <v>0.5</v>
      </c>
      <c r="BD4" s="85">
        <v>1</v>
      </c>
      <c r="BE4" s="85">
        <v>2</v>
      </c>
      <c r="BF4" s="85">
        <v>3</v>
      </c>
      <c r="BG4" s="85">
        <v>5</v>
      </c>
      <c r="BH4" s="85">
        <v>10</v>
      </c>
      <c r="BI4" s="85">
        <v>15</v>
      </c>
      <c r="BJ4" s="85">
        <v>20</v>
      </c>
      <c r="BK4" s="85">
        <v>30</v>
      </c>
      <c r="BL4" s="75"/>
      <c r="BM4" s="75" t="s">
        <v>64</v>
      </c>
      <c r="BN4" s="85">
        <v>0.25</v>
      </c>
      <c r="BO4" s="85">
        <v>0.5</v>
      </c>
      <c r="BP4" s="85">
        <v>1</v>
      </c>
      <c r="BQ4" s="85">
        <v>2</v>
      </c>
      <c r="BR4" s="85">
        <v>3</v>
      </c>
      <c r="BS4" s="85">
        <v>5</v>
      </c>
      <c r="BT4" s="85">
        <v>10</v>
      </c>
      <c r="BU4" s="85">
        <v>15</v>
      </c>
      <c r="BV4" s="85">
        <v>20</v>
      </c>
      <c r="BW4" s="85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MktData</vt:lpstr>
      <vt:lpstr>FWD</vt:lpstr>
      <vt:lpstr>FXR</vt:lpstr>
      <vt:lpstr>GIRR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dong</dc:creator>
  <cp:lastModifiedBy>andy dong</cp:lastModifiedBy>
  <dcterms:created xsi:type="dcterms:W3CDTF">2021-12-22T16:50:46Z</dcterms:created>
  <dcterms:modified xsi:type="dcterms:W3CDTF">2022-01-09T18:07:31Z</dcterms:modified>
</cp:coreProperties>
</file>