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n\Desktop\excel dashboard\Dataset-Excel Transportation Dashboard Interactive\"/>
    </mc:Choice>
  </mc:AlternateContent>
  <xr:revisionPtr revIDLastSave="0" documentId="13_ncr:1_{618F1C62-E39C-4FE6-901D-4333E3CADE1E}" xr6:coauthVersionLast="47" xr6:coauthVersionMax="47" xr10:uidLastSave="{00000000-0000-0000-0000-000000000000}"/>
  <bookViews>
    <workbookView xWindow="-108" yWindow="-108" windowWidth="23256" windowHeight="12456" activeTab="1" xr2:uid="{2169D777-7369-4CED-ACB3-204A9A821D72}"/>
  </bookViews>
  <sheets>
    <sheet name="Analysis 01" sheetId="1" r:id="rId1"/>
    <sheet name="Dashboard" sheetId="2" r:id="rId2"/>
  </sheets>
  <calcPr calcId="191029"/>
  <pivotCaches>
    <pivotCache cacheId="28" r:id="rId3"/>
    <pivotCache cacheId="31" r:id="rId4"/>
    <pivotCache cacheId="34" r:id="rId5"/>
    <pivotCache cacheId="37" r:id="rId6"/>
    <pivotCache cacheId="40" r:id="rId7"/>
    <pivotCache cacheId="43" r:id="rId8"/>
    <pivotCache cacheId="46" r:id="rId9"/>
    <pivotCache cacheId="49" r:id="rId10"/>
    <pivotCache cacheId="52" r:id="rId11"/>
    <pivotCache cacheId="55" r:id="rId12"/>
    <pivotCache cacheId="61" r:id="rId13"/>
    <pivotCache cacheId="8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bcb969e7-6408-4d2f-b42c-65175026e734" name="Dim_buses" connection="Query - Dim_buses"/>
          <x15:modelTable id="Dim_demographics_101e6e44-c5f1-482a-b633-d842b18c3882" name="Dim_demographics" connection="Query - Dim_demographics"/>
          <x15:modelTable id="Dim_routes_95122b03-0549-4b93-bce1-951d6340db54" name="Dim_routes" connection="Query - Dim_routes"/>
          <x15:modelTable id="Facttable_ridership_43c49a3f-2c92-479d-a5fc-75f048a0efc3" name="Facttable_ridership" connection="Query - Facttable_ridership"/>
          <x15:modelTable id="Dim_Date_c6c95fc7-ad81-45e8-9ae6-9f53b8986466" name="Dim_Date" connection="Query - Dim_Date"/>
          <x15:modelTable id="Calculations_53f840bf-c904-4409-9e5a-4cba28aa298c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</x16:modelTimeGrouping>
              <x16:modelTimeGrouping tableName="Dim_Dat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4" i="1" l="1"/>
  <c r="AR13" i="1"/>
  <c r="AM14" i="1"/>
  <c r="AM15" i="1"/>
  <c r="AM13" i="1"/>
  <c r="AM23" i="1"/>
  <c r="AM24" i="1"/>
  <c r="AM22" i="1"/>
  <c r="AL23" i="1"/>
  <c r="AL24" i="1"/>
  <c r="AL22" i="1"/>
  <c r="AK22" i="1"/>
  <c r="AK23" i="1"/>
  <c r="AK24" i="1"/>
  <c r="AK21" i="1"/>
  <c r="AB16" i="1"/>
  <c r="AB17" i="1"/>
  <c r="AA10" i="1"/>
  <c r="AA11" i="1"/>
  <c r="AA12" i="1"/>
  <c r="AA13" i="1"/>
  <c r="AA14" i="1"/>
  <c r="AA15" i="1"/>
  <c r="AA16" i="1"/>
  <c r="AA17" i="1"/>
  <c r="Z11" i="1"/>
  <c r="Z12" i="1"/>
  <c r="Z13" i="1"/>
  <c r="Z14" i="1"/>
  <c r="Z15" i="1"/>
  <c r="Z16" i="1"/>
  <c r="Z17" i="1"/>
  <c r="Z10" i="1"/>
  <c r="R25" i="1"/>
  <c r="AC17" i="1" l="1"/>
  <c r="AB14" i="1"/>
  <c r="AC14" i="1" s="1"/>
  <c r="AB13" i="1"/>
  <c r="AC13" i="1" s="1"/>
  <c r="AB12" i="1"/>
  <c r="AC12" i="1" s="1"/>
  <c r="AB11" i="1"/>
  <c r="AC11" i="1" s="1"/>
  <c r="AB15" i="1"/>
  <c r="AC15" i="1" s="1"/>
  <c r="AC16" i="1"/>
  <c r="Q33" i="1"/>
  <c r="S25" i="1"/>
  <c r="Z30" i="1" l="1"/>
  <c r="Z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867E67-181A-4514-8000-2B106FC9B74D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3a1c8338-8f8f-45da-8921-b9d6025635b8"/>
      </ext>
    </extLst>
  </connection>
  <connection id="2" xr16:uid="{E27ADDE2-E2A7-46C2-BF0F-266FD2B3F67D}" name="Query - Dim_buses" description="Connection to the 'Dim_buses' query in the workbook." type="100" refreshedVersion="8" minRefreshableVersion="5">
    <extLst>
      <ext xmlns:x15="http://schemas.microsoft.com/office/spreadsheetml/2010/11/main" uri="{DE250136-89BD-433C-8126-D09CA5730AF9}">
        <x15:connection id="247378ab-3bc3-4f5a-b9b9-9ed642315d8f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BB0A5DD6-64B6-4B8E-8F00-39253431FBAF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c4c8e087-bd10-411a-be1d-6a863820b01b"/>
      </ext>
    </extLst>
  </connection>
  <connection id="4" xr16:uid="{9CB29FCE-CBA2-4A6C-87F1-F03ABFFB2EF8}" name="Query - Dim_demographics" description="Connection to the 'Dim_demographics' query in the workbook." type="100" refreshedVersion="8" minRefreshableVersion="5">
    <extLst>
      <ext xmlns:x15="http://schemas.microsoft.com/office/spreadsheetml/2010/11/main" uri="{DE250136-89BD-433C-8126-D09CA5730AF9}">
        <x15:connection id="64c02e23-4a23-46a1-a161-37bf578fd4f8"/>
      </ext>
    </extLst>
  </connection>
  <connection id="5" xr16:uid="{01CF1C4A-4207-4703-BBE0-3DDADB787389}" name="Query - Dim_routes" description="Connection to the 'Dim_routes' query in the workbook." type="100" refreshedVersion="8" minRefreshableVersion="5">
    <extLst>
      <ext xmlns:x15="http://schemas.microsoft.com/office/spreadsheetml/2010/11/main" uri="{DE250136-89BD-433C-8126-D09CA5730AF9}">
        <x15:connection id="d2d4635b-f9c8-473a-8ced-ca93aad7a95e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7CB0C704-0FF5-4E67-B6B3-42BB2F891C1D}" name="Query - Facttable_ridership" description="Connection to the 'Facttable_ridership' query in the workbook." type="100" refreshedVersion="8" minRefreshableVersion="5">
    <extLst>
      <ext xmlns:x15="http://schemas.microsoft.com/office/spreadsheetml/2010/11/main" uri="{DE250136-89BD-433C-8126-D09CA5730AF9}">
        <x15:connection id="9c718abe-7738-4c7c-8088-c736d43a2569"/>
      </ext>
    </extLst>
  </connection>
  <connection id="7" xr16:uid="{320DF1BF-BEDC-4D58-B849-DE771122FB9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<sst xmlns="http://schemas.openxmlformats.org/spreadsheetml/2006/main" count="64" uniqueCount="50">
  <si>
    <t>Total Riders(Passengers)</t>
  </si>
  <si>
    <t>Avg Riders per Trip</t>
  </si>
  <si>
    <t>RouteName</t>
  </si>
  <si>
    <t>East-West Express</t>
  </si>
  <si>
    <t>South Line</t>
  </si>
  <si>
    <t>Busiest Route</t>
  </si>
  <si>
    <t>Least busy route</t>
  </si>
  <si>
    <t>Time Group</t>
  </si>
  <si>
    <t>12:00 PM - 3:00 PM</t>
  </si>
  <si>
    <t>3:00 PM - 6:00 PM</t>
  </si>
  <si>
    <t>6:00 AM - 9:00 AM</t>
  </si>
  <si>
    <t>6:00 PM - 9:00 PM</t>
  </si>
  <si>
    <t>9:00 AM - 12:00 PM</t>
  </si>
  <si>
    <t>9:00 PM - 12:00 AM</t>
  </si>
  <si>
    <t xml:space="preserve"> </t>
  </si>
  <si>
    <t>Peak hour of operation</t>
  </si>
  <si>
    <t>Time</t>
  </si>
  <si>
    <t>Off Peak hour of operation</t>
  </si>
  <si>
    <t>Year</t>
  </si>
  <si>
    <t>Total Riders(Passengers)2</t>
  </si>
  <si>
    <t>YoY Pct Change</t>
  </si>
  <si>
    <t>Indicator</t>
  </si>
  <si>
    <t>▲</t>
  </si>
  <si>
    <t>▼</t>
  </si>
  <si>
    <t>Caption: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</si>
  <si>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</si>
  <si>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</si>
  <si>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</si>
  <si>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</si>
  <si>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</si>
  <si>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</si>
  <si>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</si>
  <si>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</si>
  <si>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</si>
  <si>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</si>
  <si>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Caption</t>
  </si>
  <si>
    <t>Above Average Percentage</t>
  </si>
  <si>
    <t>Month Name</t>
  </si>
  <si>
    <t>Dec</t>
  </si>
  <si>
    <t>Jan</t>
  </si>
  <si>
    <t>Bus Utlization Category</t>
  </si>
  <si>
    <t>Over-Utilized</t>
  </si>
  <si>
    <t>Under-Utilized</t>
  </si>
  <si>
    <t>Well-Utilized</t>
  </si>
  <si>
    <t>Total buses</t>
  </si>
  <si>
    <t>Pct</t>
  </si>
  <si>
    <t>Pct Left</t>
  </si>
  <si>
    <t>Operation Moment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</si>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</sst>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21" fontId="0" fillId="0" borderId="0" xfId="0" applyNumberFormat="1"/>
    <xf numFmtId="10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768C"/>
      <color rgb="FF68B8B0"/>
      <color rgb="FF0D0D0D"/>
      <color rgb="FF595959"/>
      <color rgb="FF2A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55" Type="http://schemas.openxmlformats.org/officeDocument/2006/relationships/customXml" Target="../customXml/item35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56" Type="http://schemas.openxmlformats.org/officeDocument/2006/relationships/customXml" Target="../customXml/item36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1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Dashboard.xlsx]Analysis 01!PivotTable3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8B8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05029904048879"/>
          <c:y val="5.4583151064450268E-2"/>
          <c:w val="0.36498515554408162"/>
          <c:h val="0.91405566491688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01'!$J$7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01'!$I$8:$I$13</c:f>
              <c:strCache>
                <c:ptCount val="6"/>
                <c:pt idx="0">
                  <c:v>12:00 PM - 3:00 PM</c:v>
                </c:pt>
                <c:pt idx="1">
                  <c:v>3:00 PM - 6:00 PM</c:v>
                </c:pt>
                <c:pt idx="2">
                  <c:v>6:00 AM - 9:00 AM</c:v>
                </c:pt>
                <c:pt idx="3">
                  <c:v>6:00 PM - 9:00 PM</c:v>
                </c:pt>
                <c:pt idx="4">
                  <c:v>9:00 AM - 12:00 PM</c:v>
                </c:pt>
                <c:pt idx="5">
                  <c:v>9:00 PM - 12:00 AM</c:v>
                </c:pt>
              </c:strCache>
            </c:strRef>
          </c:cat>
          <c:val>
            <c:numRef>
              <c:f>'Analysis 01'!$J$8:$J$13</c:f>
              <c:numCache>
                <c:formatCode>#,##0</c:formatCode>
                <c:ptCount val="6"/>
                <c:pt idx="0">
                  <c:v>1257</c:v>
                </c:pt>
                <c:pt idx="1">
                  <c:v>884</c:v>
                </c:pt>
                <c:pt idx="2">
                  <c:v>973</c:v>
                </c:pt>
                <c:pt idx="3">
                  <c:v>968</c:v>
                </c:pt>
                <c:pt idx="4">
                  <c:v>1358</c:v>
                </c:pt>
                <c:pt idx="5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6A-B506-480FDB372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2879903"/>
        <c:axId val="1165177855"/>
      </c:barChart>
      <c:catAx>
        <c:axId val="131287990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77855"/>
        <c:crosses val="autoZero"/>
        <c:auto val="1"/>
        <c:lblAlgn val="ctr"/>
        <c:lblOffset val="100"/>
        <c:noMultiLvlLbl val="0"/>
      </c:catAx>
      <c:valAx>
        <c:axId val="1165177855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3128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Dashboard.xlsx]Analysis 01!PivotTable7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24492972861150972"/>
          <c:w val="0.73716602732350767"/>
          <c:h val="0.60352585237190182"/>
        </c:manualLayout>
      </c:layout>
      <c:lineChart>
        <c:grouping val="standard"/>
        <c:varyColors val="0"/>
        <c:ser>
          <c:idx val="0"/>
          <c:order val="0"/>
          <c:tx>
            <c:strRef>
              <c:f>'Analysis 01'!$R$9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01'!$Q$10:$Q$11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01'!$R$10:$R$11</c:f>
              <c:numCache>
                <c:formatCode>#,##0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D-4896-AB90-277C9EFE01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7567311"/>
        <c:axId val="1537564431"/>
      </c:lineChart>
      <c:catAx>
        <c:axId val="15375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65000"/>
                    </a:schemeClr>
                  </a:solidFill>
                </a:ln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64431"/>
        <c:crosses val="autoZero"/>
        <c:auto val="1"/>
        <c:lblAlgn val="ctr"/>
        <c:lblOffset val="100"/>
        <c:noMultiLvlLbl val="0"/>
      </c:catAx>
      <c:valAx>
        <c:axId val="153756443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37567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96296296296294E-2"/>
          <c:y val="0.15646258503401361"/>
          <c:w val="0.90740740740740744"/>
          <c:h val="0.7197396753977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01'!$AA$10</c:f>
              <c:strCache>
                <c:ptCount val="1"/>
                <c:pt idx="0">
                  <c:v>Total Riders(Passengers)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01'!$Z$11:$Z$17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01'!$AA$11:$AA$17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C6D-BB86-E346F3328F09}"/>
            </c:ext>
          </c:extLst>
        </c:ser>
        <c:ser>
          <c:idx val="2"/>
          <c:order val="2"/>
          <c:tx>
            <c:strRef>
              <c:f>'Analysis 01'!$AC$10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68B8B0"/>
            </a:solidFill>
            <a:ln>
              <a:noFill/>
            </a:ln>
            <a:effectLst/>
          </c:spPr>
          <c:invertIfNegative val="0"/>
          <c:val>
            <c:numRef>
              <c:f>'Analysis 01'!$AC$11:$AC$17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C6D-BB86-E346F332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628799599"/>
        <c:axId val="1628790479"/>
      </c:barChart>
      <c:lineChart>
        <c:grouping val="standard"/>
        <c:varyColors val="0"/>
        <c:ser>
          <c:idx val="1"/>
          <c:order val="1"/>
          <c:tx>
            <c:strRef>
              <c:f>'Analysis 01'!$AB$10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'Analysis 01'!$AB$11:$AB$17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5-4C6D-BB86-E346F332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99599"/>
        <c:axId val="1628790479"/>
      </c:lineChart>
      <c:catAx>
        <c:axId val="16287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90479"/>
        <c:crosses val="autoZero"/>
        <c:auto val="1"/>
        <c:lblAlgn val="ctr"/>
        <c:lblOffset val="100"/>
        <c:noMultiLvlLbl val="0"/>
      </c:catAx>
      <c:valAx>
        <c:axId val="162879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87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 Dashboard.xlsx]Analysis 01!PivotTable10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8B8B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97339373674181"/>
          <c:y val="0.31132356288630914"/>
          <c:w val="0.83979829576097509"/>
          <c:h val="0.43074188860289614"/>
        </c:manualLayout>
      </c:layout>
      <c:lineChart>
        <c:grouping val="standard"/>
        <c:varyColors val="0"/>
        <c:ser>
          <c:idx val="0"/>
          <c:order val="0"/>
          <c:tx>
            <c:strRef>
              <c:f>'Analysis 01'!$AH$12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8B8B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01'!$AG$13:$AG$14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01'!$AH$13:$AH$14</c:f>
              <c:numCache>
                <c:formatCode>#,##0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8-4D67-9A5C-EB5D94F1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57887"/>
        <c:axId val="1759877567"/>
      </c:lineChart>
      <c:catAx>
        <c:axId val="1759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567"/>
        <c:crosses val="autoZero"/>
        <c:auto val="1"/>
        <c:lblAlgn val="ctr"/>
        <c:lblOffset val="100"/>
        <c:noMultiLvlLbl val="0"/>
      </c:catAx>
      <c:valAx>
        <c:axId val="1759877567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01'!$AK$22</c:f>
              <c:strCache>
                <c:ptCount val="1"/>
                <c:pt idx="0">
                  <c:v>Over-Utilized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68B8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556-A830-26E8C5BC56C9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556-A830-26E8C5BC56C9}"/>
              </c:ext>
            </c:extLst>
          </c:dPt>
          <c:val>
            <c:numRef>
              <c:f>'Analysis 01'!$AL$22:$AM$22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B-4556-A830-26E8C5BC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78431372549025E-2"/>
          <c:y val="9.7087378640776698E-2"/>
          <c:w val="0.66405228758169932"/>
          <c:h val="0.82200647249190939"/>
        </c:manualLayout>
      </c:layout>
      <c:doughnutChart>
        <c:varyColors val="1"/>
        <c:ser>
          <c:idx val="0"/>
          <c:order val="0"/>
          <c:tx>
            <c:strRef>
              <c:f>'Analysis 01'!$AK$23</c:f>
              <c:strCache>
                <c:ptCount val="1"/>
                <c:pt idx="0">
                  <c:v>Under-Utilized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6768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556-A830-26E8C5BC56C9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556-A830-26E8C5BC56C9}"/>
              </c:ext>
            </c:extLst>
          </c:dPt>
          <c:val>
            <c:numRef>
              <c:f>'Analysis 01'!$AL$23:$AM$23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B-4556-A830-26E8C5BC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86928104575167"/>
          <c:y val="0.17799352750809061"/>
          <c:w val="0.66405228758169932"/>
          <c:h val="0.82200647249190939"/>
        </c:manualLayout>
      </c:layout>
      <c:doughnutChart>
        <c:varyColors val="1"/>
        <c:ser>
          <c:idx val="0"/>
          <c:order val="0"/>
          <c:tx>
            <c:strRef>
              <c:f>'Analysis 01'!$AK$22</c:f>
              <c:strCache>
                <c:ptCount val="1"/>
                <c:pt idx="0">
                  <c:v>Over-Utilized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556-A830-26E8C5BC56C9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556-A830-26E8C5BC56C9}"/>
              </c:ext>
            </c:extLst>
          </c:dPt>
          <c:val>
            <c:numRef>
              <c:f>'Analysis 01'!$AL$22:$AM$22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B-4556-A830-26E8C5BC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svg"/><Relationship Id="rId12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6.xml"/><Relationship Id="rId5" Type="http://schemas.openxmlformats.org/officeDocument/2006/relationships/chart" Target="../charts/chart2.xml"/><Relationship Id="rId10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22860</xdr:rowOff>
    </xdr:from>
    <xdr:to>
      <xdr:col>13</xdr:col>
      <xdr:colOff>487680</xdr:colOff>
      <xdr:row>40</xdr:row>
      <xdr:rowOff>137160</xdr:rowOff>
    </xdr:to>
    <xdr:sp macro="" textlink="">
      <xdr:nvSpPr>
        <xdr:cNvPr id="28" name="Arrow: Pentagon 27">
          <a:extLst>
            <a:ext uri="{FF2B5EF4-FFF2-40B4-BE49-F238E27FC236}">
              <a16:creationId xmlns:a16="http://schemas.microsoft.com/office/drawing/2014/main" id="{B97A88CA-0A08-6EC2-5314-D8AFD907C045}"/>
            </a:ext>
          </a:extLst>
        </xdr:cNvPr>
        <xdr:cNvSpPr/>
      </xdr:nvSpPr>
      <xdr:spPr>
        <a:xfrm flipH="1">
          <a:off x="1813560" y="22860"/>
          <a:ext cx="6598920" cy="7429500"/>
        </a:xfrm>
        <a:prstGeom prst="homePlate">
          <a:avLst>
            <a:gd name="adj" fmla="val 28125"/>
          </a:avLst>
        </a:prstGeom>
        <a:gradFill flip="none" rotWithShape="1">
          <a:gsLst>
            <a:gs pos="93000">
              <a:srgbClr val="0D0D0D"/>
            </a:gs>
            <a:gs pos="49000">
              <a:srgbClr val="595959"/>
            </a:gs>
            <a:gs pos="5000">
              <a:schemeClr val="tx1"/>
            </a:gs>
            <a:gs pos="35000">
              <a:srgbClr val="2A2A2A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4</xdr:col>
      <xdr:colOff>91440</xdr:colOff>
      <xdr:row>0</xdr:row>
      <xdr:rowOff>0</xdr:rowOff>
    </xdr:from>
    <xdr:to>
      <xdr:col>14</xdr:col>
      <xdr:colOff>594360</xdr:colOff>
      <xdr:row>40</xdr:row>
      <xdr:rowOff>114300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8E249477-FB02-43AB-93A4-9508DFA92778}"/>
            </a:ext>
          </a:extLst>
        </xdr:cNvPr>
        <xdr:cNvSpPr/>
      </xdr:nvSpPr>
      <xdr:spPr>
        <a:xfrm flipH="1">
          <a:off x="2529840" y="0"/>
          <a:ext cx="6598920" cy="7429500"/>
        </a:xfrm>
        <a:prstGeom prst="homePlate">
          <a:avLst>
            <a:gd name="adj" fmla="val 28125"/>
          </a:avLst>
        </a:prstGeom>
        <a:gradFill flip="none" rotWithShape="1">
          <a:gsLst>
            <a:gs pos="86000">
              <a:srgbClr val="0D0D0D"/>
            </a:gs>
            <a:gs pos="53000">
              <a:srgbClr val="595959"/>
            </a:gs>
            <a:gs pos="0">
              <a:schemeClr val="tx1"/>
            </a:gs>
            <a:gs pos="49000">
              <a:srgbClr val="2A2A2A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5</xdr:col>
      <xdr:colOff>464820</xdr:colOff>
      <xdr:row>0</xdr:row>
      <xdr:rowOff>0</xdr:rowOff>
    </xdr:from>
    <xdr:to>
      <xdr:col>16</xdr:col>
      <xdr:colOff>358140</xdr:colOff>
      <xdr:row>40</xdr:row>
      <xdr:rowOff>114300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42304B39-C660-4357-BBA5-848538FDED3C}"/>
            </a:ext>
          </a:extLst>
        </xdr:cNvPr>
        <xdr:cNvSpPr/>
      </xdr:nvSpPr>
      <xdr:spPr>
        <a:xfrm flipH="1">
          <a:off x="3512820" y="0"/>
          <a:ext cx="6598920" cy="7429500"/>
        </a:xfrm>
        <a:prstGeom prst="homePlate">
          <a:avLst>
            <a:gd name="adj" fmla="val 28125"/>
          </a:avLst>
        </a:prstGeom>
        <a:gradFill flip="none" rotWithShape="1">
          <a:gsLst>
            <a:gs pos="83000">
              <a:srgbClr val="0D0D0D"/>
            </a:gs>
            <a:gs pos="45000">
              <a:srgbClr val="595959"/>
            </a:gs>
            <a:gs pos="0">
              <a:schemeClr val="tx1"/>
            </a:gs>
            <a:gs pos="32000">
              <a:srgbClr val="2A2A2A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8</xdr:col>
      <xdr:colOff>7620</xdr:colOff>
      <xdr:row>0</xdr:row>
      <xdr:rowOff>22860</xdr:rowOff>
    </xdr:from>
    <xdr:to>
      <xdr:col>18</xdr:col>
      <xdr:colOff>510540</xdr:colOff>
      <xdr:row>40</xdr:row>
      <xdr:rowOff>137160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E8B5BDAA-429F-471F-A9E0-BBF2E77EB9F8}"/>
            </a:ext>
          </a:extLst>
        </xdr:cNvPr>
        <xdr:cNvSpPr/>
      </xdr:nvSpPr>
      <xdr:spPr>
        <a:xfrm flipH="1">
          <a:off x="4884420" y="22860"/>
          <a:ext cx="6598920" cy="7429500"/>
        </a:xfrm>
        <a:prstGeom prst="homePlate">
          <a:avLst>
            <a:gd name="adj" fmla="val 28125"/>
          </a:avLst>
        </a:prstGeom>
        <a:gradFill flip="none" rotWithShape="1">
          <a:gsLst>
            <a:gs pos="93000">
              <a:srgbClr val="0D0D0D"/>
            </a:gs>
            <a:gs pos="44000">
              <a:srgbClr val="595959"/>
            </a:gs>
            <a:gs pos="0">
              <a:schemeClr val="tx1"/>
            </a:gs>
            <a:gs pos="17000">
              <a:srgbClr val="2A2A2A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9</xdr:col>
      <xdr:colOff>487680</xdr:colOff>
      <xdr:row>0</xdr:row>
      <xdr:rowOff>30480</xdr:rowOff>
    </xdr:from>
    <xdr:to>
      <xdr:col>20</xdr:col>
      <xdr:colOff>381000</xdr:colOff>
      <xdr:row>40</xdr:row>
      <xdr:rowOff>144780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F9CE0011-AA97-4BC0-B5DB-D107F8B926D2}"/>
            </a:ext>
          </a:extLst>
        </xdr:cNvPr>
        <xdr:cNvSpPr/>
      </xdr:nvSpPr>
      <xdr:spPr>
        <a:xfrm flipH="1">
          <a:off x="5974080" y="30480"/>
          <a:ext cx="6598920" cy="7429500"/>
        </a:xfrm>
        <a:prstGeom prst="homePlate">
          <a:avLst>
            <a:gd name="adj" fmla="val 28125"/>
          </a:avLst>
        </a:prstGeom>
        <a:gradFill flip="none" rotWithShape="1">
          <a:gsLst>
            <a:gs pos="76000">
              <a:srgbClr val="0D0D0D"/>
            </a:gs>
            <a:gs pos="4901">
              <a:srgbClr val="0F0F0F"/>
            </a:gs>
            <a:gs pos="21000">
              <a:srgbClr val="595959"/>
            </a:gs>
            <a:gs pos="88000">
              <a:srgbClr val="303030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</a:t>
          </a:r>
        </a:p>
      </xdr:txBody>
    </xdr:sp>
    <xdr:clientData/>
  </xdr:twoCellAnchor>
  <xdr:twoCellAnchor>
    <xdr:from>
      <xdr:col>12</xdr:col>
      <xdr:colOff>350520</xdr:colOff>
      <xdr:row>0</xdr:row>
      <xdr:rowOff>38100</xdr:rowOff>
    </xdr:from>
    <xdr:to>
      <xdr:col>24</xdr:col>
      <xdr:colOff>472440</xdr:colOff>
      <xdr:row>40</xdr:row>
      <xdr:rowOff>152400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91176C2F-15A7-AE43-522A-DF69883E89FF}"/>
            </a:ext>
          </a:extLst>
        </xdr:cNvPr>
        <xdr:cNvSpPr/>
      </xdr:nvSpPr>
      <xdr:spPr>
        <a:xfrm flipH="1">
          <a:off x="7665720" y="38100"/>
          <a:ext cx="7437120" cy="7429500"/>
        </a:xfrm>
        <a:prstGeom prst="homePlate">
          <a:avLst>
            <a:gd name="adj" fmla="val 28125"/>
          </a:avLst>
        </a:prstGeom>
        <a:gradFill flip="none" rotWithShape="1">
          <a:gsLst>
            <a:gs pos="93000">
              <a:srgbClr val="0D0D0D"/>
            </a:gs>
            <a:gs pos="71000">
              <a:srgbClr val="595959"/>
            </a:gs>
            <a:gs pos="0">
              <a:schemeClr val="tx1"/>
            </a:gs>
            <a:gs pos="39000">
              <a:srgbClr val="2A2A2A"/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</a:t>
          </a:r>
        </a:p>
      </xdr:txBody>
    </xdr:sp>
    <xdr:clientData/>
  </xdr:twoCellAnchor>
  <xdr:twoCellAnchor>
    <xdr:from>
      <xdr:col>1</xdr:col>
      <xdr:colOff>518160</xdr:colOff>
      <xdr:row>2</xdr:row>
      <xdr:rowOff>121920</xdr:rowOff>
    </xdr:from>
    <xdr:to>
      <xdr:col>15</xdr:col>
      <xdr:colOff>533400</xdr:colOff>
      <xdr:row>8</xdr:row>
      <xdr:rowOff>30480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B875F70-31ED-915A-0F65-9F6FEAA6F554}"/>
            </a:ext>
          </a:extLst>
        </xdr:cNvPr>
        <xdr:cNvSpPr/>
      </xdr:nvSpPr>
      <xdr:spPr>
        <a:xfrm>
          <a:off x="1127760" y="487680"/>
          <a:ext cx="8549640" cy="1005840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220980</xdr:colOff>
      <xdr:row>1</xdr:row>
      <xdr:rowOff>129540</xdr:rowOff>
    </xdr:from>
    <xdr:to>
      <xdr:col>1</xdr:col>
      <xdr:colOff>304800</xdr:colOff>
      <xdr:row>36</xdr:row>
      <xdr:rowOff>74676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AB7400E-26CE-345D-E8A5-9CC65173C88B}"/>
            </a:ext>
          </a:extLst>
        </xdr:cNvPr>
        <xdr:cNvGrpSpPr/>
      </xdr:nvGrpSpPr>
      <xdr:grpSpPr>
        <a:xfrm>
          <a:off x="220980" y="312420"/>
          <a:ext cx="693420" cy="6345936"/>
          <a:chOff x="220980" y="647700"/>
          <a:chExt cx="693420" cy="6345936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95C8E7BE-EEFF-408C-AC22-BB77604A920F}"/>
              </a:ext>
            </a:extLst>
          </xdr:cNvPr>
          <xdr:cNvSpPr/>
        </xdr:nvSpPr>
        <xdr:spPr>
          <a:xfrm>
            <a:off x="259080" y="647700"/>
            <a:ext cx="655320" cy="6345936"/>
          </a:xfrm>
          <a:prstGeom prst="roundRect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0B2615F-752A-421F-B14E-DC77C4563E9C}"/>
              </a:ext>
            </a:extLst>
          </xdr:cNvPr>
          <xdr:cNvSpPr/>
        </xdr:nvSpPr>
        <xdr:spPr>
          <a:xfrm>
            <a:off x="220980" y="647700"/>
            <a:ext cx="655320" cy="6345936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oneCellAnchor>
    <xdr:from>
      <xdr:col>1</xdr:col>
      <xdr:colOff>373380</xdr:colOff>
      <xdr:row>3</xdr:row>
      <xdr:rowOff>30480</xdr:rowOff>
    </xdr:from>
    <xdr:ext cx="2225040" cy="396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C2F578-B2FA-0E35-641A-CFA35F20EF65}"/>
            </a:ext>
          </a:extLst>
        </xdr:cNvPr>
        <xdr:cNvSpPr txBox="1"/>
      </xdr:nvSpPr>
      <xdr:spPr>
        <a:xfrm>
          <a:off x="982980" y="5791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IN" sz="11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</a:t>
          </a:r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Passengers</a:t>
          </a:r>
          <a:r>
            <a:rPr lang="en-IN" sz="11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oneCellAnchor>
  <xdr:oneCellAnchor>
    <xdr:from>
      <xdr:col>5</xdr:col>
      <xdr:colOff>144780</xdr:colOff>
      <xdr:row>3</xdr:row>
      <xdr:rowOff>30480</xdr:rowOff>
    </xdr:from>
    <xdr:ext cx="2225040" cy="39624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7B5067A-9B93-01C6-AE15-C71EB699E336}"/>
            </a:ext>
          </a:extLst>
        </xdr:cNvPr>
        <xdr:cNvSpPr txBox="1"/>
      </xdr:nvSpPr>
      <xdr:spPr>
        <a:xfrm>
          <a:off x="3192780" y="5791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 </a:t>
          </a:r>
          <a:r>
            <a:rPr lang="en-IN" sz="11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Passenger</a:t>
          </a:r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per Trip</a:t>
          </a:r>
        </a:p>
      </xdr:txBody>
    </xdr:sp>
    <xdr:clientData/>
  </xdr:oneCellAnchor>
  <xdr:oneCellAnchor>
    <xdr:from>
      <xdr:col>8</xdr:col>
      <xdr:colOff>525780</xdr:colOff>
      <xdr:row>3</xdr:row>
      <xdr:rowOff>30480</xdr:rowOff>
    </xdr:from>
    <xdr:ext cx="2225040" cy="3962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19286F-C9D5-B45B-100F-A3551A78E545}"/>
            </a:ext>
          </a:extLst>
        </xdr:cNvPr>
        <xdr:cNvSpPr txBox="1"/>
      </xdr:nvSpPr>
      <xdr:spPr>
        <a:xfrm>
          <a:off x="5402580" y="5791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IN" sz="11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Busiest Route</a:t>
          </a:r>
        </a:p>
      </xdr:txBody>
    </xdr:sp>
    <xdr:clientData/>
  </xdr:oneCellAnchor>
  <xdr:oneCellAnchor>
    <xdr:from>
      <xdr:col>12</xdr:col>
      <xdr:colOff>297180</xdr:colOff>
      <xdr:row>3</xdr:row>
      <xdr:rowOff>30480</xdr:rowOff>
    </xdr:from>
    <xdr:ext cx="2225040" cy="39624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C26278A-0B36-7EF4-F914-6D9D8F89E09A}"/>
            </a:ext>
          </a:extLst>
        </xdr:cNvPr>
        <xdr:cNvSpPr txBox="1"/>
      </xdr:nvSpPr>
      <xdr:spPr>
        <a:xfrm>
          <a:off x="7612380" y="5791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Least</a:t>
          </a:r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Busy</a:t>
          </a:r>
          <a:r>
            <a:rPr lang="en-IN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N" sz="11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Route</a:t>
          </a:r>
        </a:p>
      </xdr:txBody>
    </xdr:sp>
    <xdr:clientData/>
  </xdr:oneCellAnchor>
  <xdr:oneCellAnchor>
    <xdr:from>
      <xdr:col>1</xdr:col>
      <xdr:colOff>365760</xdr:colOff>
      <xdr:row>5</xdr:row>
      <xdr:rowOff>106680</xdr:rowOff>
    </xdr:from>
    <xdr:ext cx="2225040" cy="396240"/>
    <xdr:sp macro="" textlink="'Analysis 01'!C8">
      <xdr:nvSpPr>
        <xdr:cNvPr id="16" name="TextBox 15">
          <a:extLst>
            <a:ext uri="{FF2B5EF4-FFF2-40B4-BE49-F238E27FC236}">
              <a16:creationId xmlns:a16="http://schemas.microsoft.com/office/drawing/2014/main" id="{1E1E9A2A-A6A5-9CEF-208F-FF50F99697F6}"/>
            </a:ext>
          </a:extLst>
        </xdr:cNvPr>
        <xdr:cNvSpPr txBox="1"/>
      </xdr:nvSpPr>
      <xdr:spPr>
        <a:xfrm>
          <a:off x="975360" y="102108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F67B8C93-8D4C-46D2-AC81-D32D1F8990B6}" type="TxLink">
            <a:rPr lang="en-US" sz="24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marL="0" indent="0" algn="ctr"/>
            <a:t>6,587</a:t>
          </a:fld>
          <a:endParaRPr lang="en-IN" sz="2400">
            <a:solidFill>
              <a:schemeClr val="bg1">
                <a:lumMod val="65000"/>
              </a:schemeClr>
            </a:solidFill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137160</xdr:colOff>
      <xdr:row>5</xdr:row>
      <xdr:rowOff>106680</xdr:rowOff>
    </xdr:from>
    <xdr:ext cx="2225040" cy="396240"/>
    <xdr:sp macro="" textlink="'Analysis 01'!D8">
      <xdr:nvSpPr>
        <xdr:cNvPr id="17" name="TextBox 16">
          <a:extLst>
            <a:ext uri="{FF2B5EF4-FFF2-40B4-BE49-F238E27FC236}">
              <a16:creationId xmlns:a16="http://schemas.microsoft.com/office/drawing/2014/main" id="{F1753904-7EBC-42EF-628C-B2E034BA481B}"/>
            </a:ext>
          </a:extLst>
        </xdr:cNvPr>
        <xdr:cNvSpPr txBox="1"/>
      </xdr:nvSpPr>
      <xdr:spPr>
        <a:xfrm>
          <a:off x="3185160" y="102108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2724631-4516-4EB0-8E88-E69A158622ED}" type="TxLink">
            <a:rPr lang="en-US" sz="16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algn="ctr"/>
            <a:t>33</a:t>
          </a:fld>
          <a:endParaRPr lang="en-IN" sz="1600">
            <a:solidFill>
              <a:schemeClr val="bg1">
                <a:lumMod val="65000"/>
              </a:schemeClr>
            </a:solidFill>
            <a:latin typeface="+mn-lt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518160</xdr:colOff>
      <xdr:row>5</xdr:row>
      <xdr:rowOff>106680</xdr:rowOff>
    </xdr:from>
    <xdr:ext cx="2225040" cy="396240"/>
    <xdr:sp macro="" textlink="'Analysis 01'!C17">
      <xdr:nvSpPr>
        <xdr:cNvPr id="18" name="TextBox 17">
          <a:extLst>
            <a:ext uri="{FF2B5EF4-FFF2-40B4-BE49-F238E27FC236}">
              <a16:creationId xmlns:a16="http://schemas.microsoft.com/office/drawing/2014/main" id="{5AA82A60-00FB-CC7C-EF89-191F7136C50A}"/>
            </a:ext>
          </a:extLst>
        </xdr:cNvPr>
        <xdr:cNvSpPr txBox="1"/>
      </xdr:nvSpPr>
      <xdr:spPr>
        <a:xfrm>
          <a:off x="5394960" y="102108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DA12FD67-E739-4CCF-B907-B7766FB2463F}" type="TxLink">
            <a:rPr lang="en-US" sz="16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marL="0" indent="0" algn="ctr"/>
            <a:t>East-West Express</a:t>
          </a:fld>
          <a:endParaRPr lang="en-IN" sz="1600" b="0" i="0" u="none" strike="noStrike">
            <a:solidFill>
              <a:schemeClr val="bg1">
                <a:lumMod val="65000"/>
              </a:schemeClr>
            </a:solidFill>
            <a:latin typeface="+mn-lt"/>
            <a:ea typeface="Calibri"/>
            <a:cs typeface="Arial" panose="020B0604020202020204" pitchFamily="34" charset="0"/>
          </a:endParaRPr>
        </a:p>
      </xdr:txBody>
    </xdr:sp>
    <xdr:clientData/>
  </xdr:oneCellAnchor>
  <xdr:oneCellAnchor>
    <xdr:from>
      <xdr:col>12</xdr:col>
      <xdr:colOff>289560</xdr:colOff>
      <xdr:row>5</xdr:row>
      <xdr:rowOff>106680</xdr:rowOff>
    </xdr:from>
    <xdr:ext cx="2225040" cy="396240"/>
    <xdr:sp macro="" textlink="'Analysis 01'!C24">
      <xdr:nvSpPr>
        <xdr:cNvPr id="19" name="TextBox 18">
          <a:extLst>
            <a:ext uri="{FF2B5EF4-FFF2-40B4-BE49-F238E27FC236}">
              <a16:creationId xmlns:a16="http://schemas.microsoft.com/office/drawing/2014/main" id="{5A3AB1DF-45B8-BA6B-E402-4999A7D71DBF}"/>
            </a:ext>
          </a:extLst>
        </xdr:cNvPr>
        <xdr:cNvSpPr txBox="1"/>
      </xdr:nvSpPr>
      <xdr:spPr>
        <a:xfrm>
          <a:off x="7604760" y="102108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92CBF588-87BE-41BE-8C9B-95794E971AAF}" type="TxLink">
            <a:rPr lang="en-US" sz="16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marL="0" indent="0" algn="ctr"/>
            <a:t>South Line</a:t>
          </a:fld>
          <a:endParaRPr lang="en-IN" sz="1600" b="0" i="0" u="none" strike="noStrike">
            <a:solidFill>
              <a:schemeClr val="bg1">
                <a:lumMod val="65000"/>
              </a:schemeClr>
            </a:solidFill>
            <a:latin typeface="+mn-lt"/>
            <a:ea typeface="Calibri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541020</xdr:colOff>
      <xdr:row>5</xdr:row>
      <xdr:rowOff>22860</xdr:rowOff>
    </xdr:from>
    <xdr:to>
      <xdr:col>15</xdr:col>
      <xdr:colOff>419100</xdr:colOff>
      <xdr:row>5</xdr:row>
      <xdr:rowOff>68579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F3070B6-76C2-B981-0C98-7A19BD3ED4E6}"/>
            </a:ext>
          </a:extLst>
        </xdr:cNvPr>
        <xdr:cNvSpPr/>
      </xdr:nvSpPr>
      <xdr:spPr>
        <a:xfrm>
          <a:off x="1150620" y="937260"/>
          <a:ext cx="8412480" cy="45719"/>
        </a:xfrm>
        <a:prstGeom prst="rect">
          <a:avLst/>
        </a:prstGeom>
        <a:gradFill>
          <a:gsLst>
            <a:gs pos="98000">
              <a:srgbClr val="0D0D0D"/>
            </a:gs>
            <a:gs pos="46000">
              <a:srgbClr val="595959"/>
            </a:gs>
            <a:gs pos="0">
              <a:schemeClr val="tx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525780</xdr:colOff>
      <xdr:row>4</xdr:row>
      <xdr:rowOff>167640</xdr:rowOff>
    </xdr:from>
    <xdr:to>
      <xdr:col>7</xdr:col>
      <xdr:colOff>60180</xdr:colOff>
      <xdr:row>5</xdr:row>
      <xdr:rowOff>128760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E4AC5BE-7F1A-02D3-1603-E9E5C6D35CDD}"/>
            </a:ext>
          </a:extLst>
        </xdr:cNvPr>
        <xdr:cNvSpPr/>
      </xdr:nvSpPr>
      <xdr:spPr>
        <a:xfrm>
          <a:off x="4183380" y="899160"/>
          <a:ext cx="144000" cy="144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358140</xdr:colOff>
      <xdr:row>4</xdr:row>
      <xdr:rowOff>175260</xdr:rowOff>
    </xdr:from>
    <xdr:to>
      <xdr:col>10</xdr:col>
      <xdr:colOff>502140</xdr:colOff>
      <xdr:row>5</xdr:row>
      <xdr:rowOff>136380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330DE9B-B599-E286-77B5-90E07C75B6CA}"/>
            </a:ext>
          </a:extLst>
        </xdr:cNvPr>
        <xdr:cNvSpPr/>
      </xdr:nvSpPr>
      <xdr:spPr>
        <a:xfrm>
          <a:off x="6454140" y="906780"/>
          <a:ext cx="144000" cy="144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106680</xdr:colOff>
      <xdr:row>4</xdr:row>
      <xdr:rowOff>167640</xdr:rowOff>
    </xdr:from>
    <xdr:to>
      <xdr:col>3</xdr:col>
      <xdr:colOff>250680</xdr:colOff>
      <xdr:row>5</xdr:row>
      <xdr:rowOff>128760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F08CD1C2-4433-D78A-0741-D12571290FFB}"/>
            </a:ext>
          </a:extLst>
        </xdr:cNvPr>
        <xdr:cNvSpPr/>
      </xdr:nvSpPr>
      <xdr:spPr>
        <a:xfrm>
          <a:off x="1935480" y="899160"/>
          <a:ext cx="144000" cy="144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7</xdr:row>
      <xdr:rowOff>45720</xdr:rowOff>
    </xdr:from>
    <xdr:to>
      <xdr:col>0</xdr:col>
      <xdr:colOff>0</xdr:colOff>
      <xdr:row>8</xdr:row>
      <xdr:rowOff>6840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021A88D-527E-E6AD-839F-C978915C8983}"/>
            </a:ext>
          </a:extLst>
        </xdr:cNvPr>
        <xdr:cNvSpPr/>
      </xdr:nvSpPr>
      <xdr:spPr>
        <a:xfrm>
          <a:off x="0" y="1325880"/>
          <a:ext cx="0" cy="144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144780</xdr:colOff>
      <xdr:row>5</xdr:row>
      <xdr:rowOff>7620</xdr:rowOff>
    </xdr:from>
    <xdr:to>
      <xdr:col>14</xdr:col>
      <xdr:colOff>288780</xdr:colOff>
      <xdr:row>5</xdr:row>
      <xdr:rowOff>151620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AF7B903-E63B-E665-423B-EC4C3CAABC58}"/>
            </a:ext>
          </a:extLst>
        </xdr:cNvPr>
        <xdr:cNvSpPr/>
      </xdr:nvSpPr>
      <xdr:spPr>
        <a:xfrm>
          <a:off x="8679180" y="922020"/>
          <a:ext cx="144000" cy="1440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403860</xdr:colOff>
      <xdr:row>0</xdr:row>
      <xdr:rowOff>53340</xdr:rowOff>
    </xdr:from>
    <xdr:ext cx="4533900" cy="39624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13D9A56-D740-3142-19DD-082FD381BC47}"/>
            </a:ext>
          </a:extLst>
        </xdr:cNvPr>
        <xdr:cNvSpPr txBox="1"/>
      </xdr:nvSpPr>
      <xdr:spPr>
        <a:xfrm>
          <a:off x="403860" y="53340"/>
          <a:ext cx="453390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IN" sz="1600" b="0" i="0" u="none" strike="noStrike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Arial" panose="020B0604020202020204" pitchFamily="34" charset="0"/>
            </a:rPr>
            <a:t>Transaction</a:t>
          </a:r>
          <a:r>
            <a:rPr lang="en-IN" sz="1600" b="0" i="0" u="none" strike="noStrike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  <a:ea typeface="Calibri"/>
              <a:cs typeface="Arial" panose="020B0604020202020204" pitchFamily="34" charset="0"/>
            </a:rPr>
            <a:t> Dashboard</a:t>
          </a:r>
        </a:p>
      </xdr:txBody>
    </xdr:sp>
    <xdr:clientData/>
  </xdr:oneCellAnchor>
  <xdr:twoCellAnchor>
    <xdr:from>
      <xdr:col>1</xdr:col>
      <xdr:colOff>518160</xdr:colOff>
      <xdr:row>8</xdr:row>
      <xdr:rowOff>152400</xdr:rowOff>
    </xdr:from>
    <xdr:to>
      <xdr:col>10</xdr:col>
      <xdr:colOff>327660</xdr:colOff>
      <xdr:row>24</xdr:row>
      <xdr:rowOff>129540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B167760-187F-7AA3-17C5-EE8DF374E7C7}"/>
            </a:ext>
          </a:extLst>
        </xdr:cNvPr>
        <xdr:cNvGrpSpPr/>
      </xdr:nvGrpSpPr>
      <xdr:grpSpPr>
        <a:xfrm>
          <a:off x="1127760" y="1615440"/>
          <a:ext cx="5295900" cy="2903220"/>
          <a:chOff x="1127760" y="2423160"/>
          <a:chExt cx="4709160" cy="2903220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C94E7F3C-7619-338C-15DB-DE6415FE91ED}"/>
              </a:ext>
            </a:extLst>
          </xdr:cNvPr>
          <xdr:cNvSpPr/>
        </xdr:nvSpPr>
        <xdr:spPr>
          <a:xfrm>
            <a:off x="1135380" y="242316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A1C1C956-B7B2-1FB1-2791-D35C671091D6}"/>
              </a:ext>
            </a:extLst>
          </xdr:cNvPr>
          <xdr:cNvSpPr/>
        </xdr:nvSpPr>
        <xdr:spPr>
          <a:xfrm>
            <a:off x="1127760" y="243078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oneCellAnchor>
    <xdr:from>
      <xdr:col>2</xdr:col>
      <xdr:colOff>129540</xdr:colOff>
      <xdr:row>9</xdr:row>
      <xdr:rowOff>60960</xdr:rowOff>
    </xdr:from>
    <xdr:ext cx="4480560" cy="39624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41B3293-14ED-1C0A-8DDF-30619F852F26}"/>
            </a:ext>
          </a:extLst>
        </xdr:cNvPr>
        <xdr:cNvSpPr txBox="1"/>
      </xdr:nvSpPr>
      <xdr:spPr>
        <a:xfrm>
          <a:off x="1348740" y="1706880"/>
          <a:ext cx="448056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Bus Utilization By Time Group (Total Passenger by Time)</a:t>
          </a:r>
        </a:p>
      </xdr:txBody>
    </xdr:sp>
    <xdr:clientData/>
  </xdr:oneCellAnchor>
  <xdr:twoCellAnchor>
    <xdr:from>
      <xdr:col>1</xdr:col>
      <xdr:colOff>571500</xdr:colOff>
      <xdr:row>11</xdr:row>
      <xdr:rowOff>68580</xdr:rowOff>
    </xdr:from>
    <xdr:to>
      <xdr:col>9</xdr:col>
      <xdr:colOff>342900</xdr:colOff>
      <xdr:row>23</xdr:row>
      <xdr:rowOff>68580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00445E-66CD-46B4-A6F4-9E4A74A7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274320</xdr:colOff>
      <xdr:row>11</xdr:row>
      <xdr:rowOff>90900</xdr:rowOff>
    </xdr:from>
    <xdr:to>
      <xdr:col>9</xdr:col>
      <xdr:colOff>129540</xdr:colOff>
      <xdr:row>14</xdr:row>
      <xdr:rowOff>7080</xdr:rowOff>
    </xdr:to>
    <xdr:pic>
      <xdr:nvPicPr>
        <xdr:cNvPr id="39" name="Graphic 38" descr="Clock with solid fill">
          <a:extLst>
            <a:ext uri="{FF2B5EF4-FFF2-40B4-BE49-F238E27FC236}">
              <a16:creationId xmlns:a16="http://schemas.microsoft.com/office/drawing/2014/main" id="{406815DF-8BDE-DF62-E292-C1578E09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151120" y="210258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17</xdr:row>
      <xdr:rowOff>182270</xdr:rowOff>
    </xdr:from>
    <xdr:to>
      <xdr:col>9</xdr:col>
      <xdr:colOff>76200</xdr:colOff>
      <xdr:row>20</xdr:row>
      <xdr:rowOff>151790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FD720D-B2AA-DB7C-701B-BA64C130B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440" y="3291230"/>
          <a:ext cx="518160" cy="518160"/>
        </a:xfrm>
        <a:prstGeom prst="rect">
          <a:avLst/>
        </a:prstGeom>
      </xdr:spPr>
    </xdr:pic>
    <xdr:clientData/>
  </xdr:twoCellAnchor>
  <xdr:oneCellAnchor>
    <xdr:from>
      <xdr:col>7</xdr:col>
      <xdr:colOff>22860</xdr:colOff>
      <xdr:row>14</xdr:row>
      <xdr:rowOff>15240</xdr:rowOff>
    </xdr:from>
    <xdr:ext cx="2225040" cy="2514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BD95815-937C-8AFD-7C80-16C6AD927838}"/>
            </a:ext>
          </a:extLst>
        </xdr:cNvPr>
        <xdr:cNvSpPr txBox="1"/>
      </xdr:nvSpPr>
      <xdr:spPr>
        <a:xfrm>
          <a:off x="4290060" y="2575560"/>
          <a:ext cx="2225040" cy="25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IN" sz="11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Peak Hours of Operation</a:t>
          </a:r>
        </a:p>
      </xdr:txBody>
    </xdr:sp>
    <xdr:clientData/>
  </xdr:oneCellAnchor>
  <xdr:oneCellAnchor>
    <xdr:from>
      <xdr:col>7</xdr:col>
      <xdr:colOff>0</xdr:colOff>
      <xdr:row>20</xdr:row>
      <xdr:rowOff>152400</xdr:rowOff>
    </xdr:from>
    <xdr:ext cx="2225040" cy="2514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711479A-517E-0B59-E813-0FFF223E3466}"/>
            </a:ext>
          </a:extLst>
        </xdr:cNvPr>
        <xdr:cNvSpPr txBox="1"/>
      </xdr:nvSpPr>
      <xdr:spPr>
        <a:xfrm>
          <a:off x="4267200" y="3810000"/>
          <a:ext cx="2225040" cy="25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IN" sz="1100" b="0" i="0" u="none" strike="noStrike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Off Peak Hours of Operation</a:t>
          </a:r>
        </a:p>
      </xdr:txBody>
    </xdr:sp>
    <xdr:clientData/>
  </xdr:oneCellAnchor>
  <xdr:oneCellAnchor>
    <xdr:from>
      <xdr:col>6</xdr:col>
      <xdr:colOff>579120</xdr:colOff>
      <xdr:row>15</xdr:row>
      <xdr:rowOff>22860</xdr:rowOff>
    </xdr:from>
    <xdr:ext cx="2225040" cy="251460"/>
    <xdr:sp macro="" textlink="'Analysis 01'!I23">
      <xdr:nvSpPr>
        <xdr:cNvPr id="46" name="TextBox 45">
          <a:extLst>
            <a:ext uri="{FF2B5EF4-FFF2-40B4-BE49-F238E27FC236}">
              <a16:creationId xmlns:a16="http://schemas.microsoft.com/office/drawing/2014/main" id="{7C80CF9F-6921-4CF6-6011-B2EED7C9E959}"/>
            </a:ext>
          </a:extLst>
        </xdr:cNvPr>
        <xdr:cNvSpPr txBox="1"/>
      </xdr:nvSpPr>
      <xdr:spPr>
        <a:xfrm>
          <a:off x="4236720" y="2766060"/>
          <a:ext cx="2225040" cy="25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7F3FC4E-9091-4531-927A-C87B246C21D8}" type="TxLink"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10:00:00</a:t>
          </a:fld>
          <a:r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Calibri"/>
              <a:cs typeface="Calibri"/>
            </a:rPr>
            <a:t> AM</a:t>
          </a:r>
          <a:endParaRPr lang="en-IN" sz="1200" b="0" i="0" u="none" strike="noStrike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oneCellAnchor>
  <xdr:oneCellAnchor>
    <xdr:from>
      <xdr:col>6</xdr:col>
      <xdr:colOff>586740</xdr:colOff>
      <xdr:row>22</xdr:row>
      <xdr:rowOff>38100</xdr:rowOff>
    </xdr:from>
    <xdr:ext cx="2225040" cy="220980"/>
    <xdr:sp macro="" textlink="'Analysis 01'!L21">
      <xdr:nvSpPr>
        <xdr:cNvPr id="47" name="TextBox 46">
          <a:extLst>
            <a:ext uri="{FF2B5EF4-FFF2-40B4-BE49-F238E27FC236}">
              <a16:creationId xmlns:a16="http://schemas.microsoft.com/office/drawing/2014/main" id="{F0234ECA-B6D7-7352-EEE1-C3687AA6DB5D}"/>
            </a:ext>
          </a:extLst>
        </xdr:cNvPr>
        <xdr:cNvSpPr txBox="1"/>
      </xdr:nvSpPr>
      <xdr:spPr>
        <a:xfrm>
          <a:off x="4244340" y="4061460"/>
          <a:ext cx="2225040" cy="220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921CB31C-E642-4C8B-B0D5-D3AEE689CA3A}" type="TxLink"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19:00:00</a:t>
          </a:fld>
          <a:r>
            <a:rPr lang="en-US" sz="1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Calibri"/>
              <a:cs typeface="Calibri"/>
            </a:rPr>
            <a:t> PM</a:t>
          </a:r>
          <a:endParaRPr lang="en-IN" sz="1200" b="0" i="0" u="none" strike="noStrike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495300</xdr:colOff>
      <xdr:row>25</xdr:row>
      <xdr:rowOff>167640</xdr:rowOff>
    </xdr:from>
    <xdr:to>
      <xdr:col>10</xdr:col>
      <xdr:colOff>304800</xdr:colOff>
      <xdr:row>35</xdr:row>
      <xdr:rowOff>83820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D05F05F-4A52-650E-6A87-7CB894BAEE60}"/>
            </a:ext>
          </a:extLst>
        </xdr:cNvPr>
        <xdr:cNvGrpSpPr/>
      </xdr:nvGrpSpPr>
      <xdr:grpSpPr>
        <a:xfrm>
          <a:off x="1104900" y="4739640"/>
          <a:ext cx="5295900" cy="1744980"/>
          <a:chOff x="1127760" y="2423160"/>
          <a:chExt cx="4709160" cy="2903220"/>
        </a:xfrm>
      </xdr:grpSpPr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24FFC5FC-8072-FFE1-0E44-5AA3768F8F79}"/>
              </a:ext>
            </a:extLst>
          </xdr:cNvPr>
          <xdr:cNvSpPr/>
        </xdr:nvSpPr>
        <xdr:spPr>
          <a:xfrm>
            <a:off x="1135380" y="242316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5" name="Rectangle: Rounded Corners 34">
            <a:extLst>
              <a:ext uri="{FF2B5EF4-FFF2-40B4-BE49-F238E27FC236}">
                <a16:creationId xmlns:a16="http://schemas.microsoft.com/office/drawing/2014/main" id="{5CF68E2A-54B5-FF33-602D-4855FDE7256D}"/>
              </a:ext>
            </a:extLst>
          </xdr:cNvPr>
          <xdr:cNvSpPr/>
        </xdr:nvSpPr>
        <xdr:spPr>
          <a:xfrm>
            <a:off x="1127760" y="243078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2</xdr:col>
      <xdr:colOff>182880</xdr:colOff>
      <xdr:row>27</xdr:row>
      <xdr:rowOff>137160</xdr:rowOff>
    </xdr:from>
    <xdr:to>
      <xdr:col>6</xdr:col>
      <xdr:colOff>7620</xdr:colOff>
      <xdr:row>34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A644A6-E481-4C6A-98DC-31419C4ED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121920</xdr:colOff>
      <xdr:row>26</xdr:row>
      <xdr:rowOff>45720</xdr:rowOff>
    </xdr:from>
    <xdr:ext cx="2438400" cy="32004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4792A97-F9AF-C001-01D1-AE76385E8D8B}"/>
            </a:ext>
          </a:extLst>
        </xdr:cNvPr>
        <xdr:cNvSpPr txBox="1"/>
      </xdr:nvSpPr>
      <xdr:spPr>
        <a:xfrm>
          <a:off x="1341120" y="4800600"/>
          <a:ext cx="243840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100" b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Riders</a:t>
          </a:r>
          <a:r>
            <a:rPr lang="en-IN" sz="1100" b="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Yearly Distribution</a:t>
          </a:r>
          <a:endParaRPr lang="en-IN" sz="1100" b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579120</xdr:colOff>
      <xdr:row>26</xdr:row>
      <xdr:rowOff>121140</xdr:rowOff>
    </xdr:from>
    <xdr:to>
      <xdr:col>2</xdr:col>
      <xdr:colOff>144780</xdr:colOff>
      <xdr:row>27</xdr:row>
      <xdr:rowOff>113520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589055A-4B9C-4381-F7C5-0D4986F7A48B}"/>
            </a:ext>
          </a:extLst>
        </xdr:cNvPr>
        <xdr:cNvSpPr/>
      </xdr:nvSpPr>
      <xdr:spPr>
        <a:xfrm>
          <a:off x="1188720" y="4876020"/>
          <a:ext cx="175260" cy="17526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106680</xdr:colOff>
      <xdr:row>27</xdr:row>
      <xdr:rowOff>167640</xdr:rowOff>
    </xdr:from>
    <xdr:ext cx="1394460" cy="32004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859FFA2-D0F0-AC3A-9ADD-A7D00131DB3E}"/>
            </a:ext>
          </a:extLst>
        </xdr:cNvPr>
        <xdr:cNvSpPr txBox="1"/>
      </xdr:nvSpPr>
      <xdr:spPr>
        <a:xfrm>
          <a:off x="3764280" y="5105400"/>
          <a:ext cx="139446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000" b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YoY</a:t>
          </a:r>
          <a:r>
            <a:rPr lang="en-IN" sz="1000" b="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Change </a:t>
          </a:r>
          <a:endParaRPr lang="en-IN" sz="1000" b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495300</xdr:colOff>
      <xdr:row>29</xdr:row>
      <xdr:rowOff>53340</xdr:rowOff>
    </xdr:from>
    <xdr:ext cx="1394460" cy="320040"/>
    <xdr:sp macro="" textlink="'Analysis 01'!R25">
      <xdr:nvSpPr>
        <xdr:cNvPr id="49" name="TextBox 48">
          <a:extLst>
            <a:ext uri="{FF2B5EF4-FFF2-40B4-BE49-F238E27FC236}">
              <a16:creationId xmlns:a16="http://schemas.microsoft.com/office/drawing/2014/main" id="{D383BAE7-42CA-B356-B5AD-52A551A599B5}"/>
            </a:ext>
          </a:extLst>
        </xdr:cNvPr>
        <xdr:cNvSpPr txBox="1"/>
      </xdr:nvSpPr>
      <xdr:spPr>
        <a:xfrm>
          <a:off x="3543300" y="5356860"/>
          <a:ext cx="139446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BBE69F73-FD5E-4160-AC81-3672705F0B20}" type="TxLink">
            <a:rPr lang="en-US" sz="16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marL="0" indent="0" algn="ctr"/>
            <a:t>-83.50%</a:t>
          </a:fld>
          <a:endParaRPr lang="en-IN" sz="1600" b="0" i="0" u="none" strike="noStrike">
            <a:solidFill>
              <a:schemeClr val="bg1">
                <a:lumMod val="65000"/>
              </a:schemeClr>
            </a:solidFill>
            <a:latin typeface="+mn-lt"/>
            <a:ea typeface="Calibri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480060</xdr:colOff>
      <xdr:row>30</xdr:row>
      <xdr:rowOff>99060</xdr:rowOff>
    </xdr:from>
    <xdr:ext cx="1394460" cy="320040"/>
    <xdr:sp macro="" textlink="'Analysis 01'!S25">
      <xdr:nvSpPr>
        <xdr:cNvPr id="50" name="TextBox 49">
          <a:extLst>
            <a:ext uri="{FF2B5EF4-FFF2-40B4-BE49-F238E27FC236}">
              <a16:creationId xmlns:a16="http://schemas.microsoft.com/office/drawing/2014/main" id="{A38AFA80-AF28-1412-F5C6-33C93CCDC1FB}"/>
            </a:ext>
          </a:extLst>
        </xdr:cNvPr>
        <xdr:cNvSpPr txBox="1"/>
      </xdr:nvSpPr>
      <xdr:spPr>
        <a:xfrm>
          <a:off x="3528060" y="5585460"/>
          <a:ext cx="139446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9220B790-45A7-4512-80F3-8508F5F6C875}" type="TxLink">
            <a:rPr lang="en-US" sz="16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Calibri"/>
              <a:cs typeface="Arial" panose="020B0604020202020204" pitchFamily="34" charset="0"/>
            </a:rPr>
            <a:pPr marL="0" indent="0" algn="ctr"/>
            <a:t>▼</a:t>
          </a:fld>
          <a:endParaRPr lang="en-IN" sz="1600" b="0" i="0" u="none" strike="noStrike">
            <a:solidFill>
              <a:schemeClr val="bg1">
                <a:lumMod val="65000"/>
              </a:schemeClr>
            </a:solidFill>
            <a:latin typeface="+mn-lt"/>
            <a:ea typeface="Calibri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53340</xdr:colOff>
      <xdr:row>26</xdr:row>
      <xdr:rowOff>38100</xdr:rowOff>
    </xdr:from>
    <xdr:to>
      <xdr:col>10</xdr:col>
      <xdr:colOff>228600</xdr:colOff>
      <xdr:row>34</xdr:row>
      <xdr:rowOff>114300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2CDC017E-3A10-927D-8127-8F71FB7381F6}"/>
            </a:ext>
          </a:extLst>
        </xdr:cNvPr>
        <xdr:cNvSpPr/>
      </xdr:nvSpPr>
      <xdr:spPr>
        <a:xfrm>
          <a:off x="4930140" y="4792980"/>
          <a:ext cx="1394460" cy="1539240"/>
        </a:xfrm>
        <a:prstGeom prst="roundRect">
          <a:avLst/>
        </a:prstGeom>
        <a:gradFill flip="none" rotWithShape="1">
          <a:gsLst>
            <a:gs pos="86713">
              <a:srgbClr val="0D0D0D"/>
            </a:gs>
            <a:gs pos="0">
              <a:srgbClr val="0D0D0D"/>
            </a:gs>
            <a:gs pos="19000">
              <a:srgbClr val="0F0F0F"/>
            </a:gs>
            <a:gs pos="95000">
              <a:srgbClr val="0D0D0D"/>
            </a:gs>
            <a:gs pos="73000">
              <a:srgbClr val="595959"/>
            </a:gs>
            <a:gs pos="7000">
              <a:srgbClr val="303030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525780</xdr:colOff>
      <xdr:row>26</xdr:row>
      <xdr:rowOff>45720</xdr:rowOff>
    </xdr:from>
    <xdr:to>
      <xdr:col>9</xdr:col>
      <xdr:colOff>365760</xdr:colOff>
      <xdr:row>28</xdr:row>
      <xdr:rowOff>129540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AE58199C-B879-4048-A5AE-417E400F55EE}"/>
            </a:ext>
          </a:extLst>
        </xdr:cNvPr>
        <xdr:cNvSpPr/>
      </xdr:nvSpPr>
      <xdr:spPr>
        <a:xfrm>
          <a:off x="5402580" y="4800600"/>
          <a:ext cx="449580" cy="44958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 editAs="oneCell">
    <xdr:from>
      <xdr:col>8</xdr:col>
      <xdr:colOff>563880</xdr:colOff>
      <xdr:row>26</xdr:row>
      <xdr:rowOff>65232</xdr:rowOff>
    </xdr:from>
    <xdr:to>
      <xdr:col>9</xdr:col>
      <xdr:colOff>327660</xdr:colOff>
      <xdr:row>28</xdr:row>
      <xdr:rowOff>88410</xdr:rowOff>
    </xdr:to>
    <xdr:pic>
      <xdr:nvPicPr>
        <xdr:cNvPr id="40" name="Graphic 39" descr="Lightbulb with solid fill">
          <a:extLst>
            <a:ext uri="{FF2B5EF4-FFF2-40B4-BE49-F238E27FC236}">
              <a16:creationId xmlns:a16="http://schemas.microsoft.com/office/drawing/2014/main" id="{5F763570-0BFF-4B51-95C7-97CD16498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440680" y="4820112"/>
          <a:ext cx="373380" cy="388938"/>
        </a:xfrm>
        <a:prstGeom prst="rect">
          <a:avLst/>
        </a:prstGeom>
      </xdr:spPr>
    </xdr:pic>
    <xdr:clientData/>
  </xdr:twoCellAnchor>
  <xdr:oneCellAnchor>
    <xdr:from>
      <xdr:col>8</xdr:col>
      <xdr:colOff>53340</xdr:colOff>
      <xdr:row>29</xdr:row>
      <xdr:rowOff>99060</xdr:rowOff>
    </xdr:from>
    <xdr:ext cx="1394460" cy="693420"/>
    <xdr:sp macro="" textlink="'Analysis 01'!Q33">
      <xdr:nvSpPr>
        <xdr:cNvPr id="52" name="TextBox 51">
          <a:extLst>
            <a:ext uri="{FF2B5EF4-FFF2-40B4-BE49-F238E27FC236}">
              <a16:creationId xmlns:a16="http://schemas.microsoft.com/office/drawing/2014/main" id="{A4614CE9-25DE-402D-0367-ED1AA142B2B4}"/>
            </a:ext>
          </a:extLst>
        </xdr:cNvPr>
        <xdr:cNvSpPr txBox="1"/>
      </xdr:nvSpPr>
      <xdr:spPr>
        <a:xfrm>
          <a:off x="4930140" y="5402580"/>
          <a:ext cx="1394460" cy="693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fld id="{11C59A79-D72F-4265-BA78-867CB574A914}" type="TxLink">
            <a:rPr lang="en-US" sz="1000" b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YoY change suggest room for improvement</a:t>
          </a:fld>
          <a:endParaRPr lang="en-IN" sz="1000" b="0">
            <a:solidFill>
              <a:schemeClr val="bg1">
                <a:lumMod val="6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>
    <xdr:from>
      <xdr:col>10</xdr:col>
      <xdr:colOff>464820</xdr:colOff>
      <xdr:row>8</xdr:row>
      <xdr:rowOff>152400</xdr:rowOff>
    </xdr:from>
    <xdr:to>
      <xdr:col>15</xdr:col>
      <xdr:colOff>533400</xdr:colOff>
      <xdr:row>35</xdr:row>
      <xdr:rowOff>129540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52571EBD-A261-7FB6-6FEA-9D1282405B3F}"/>
            </a:ext>
          </a:extLst>
        </xdr:cNvPr>
        <xdr:cNvGrpSpPr/>
      </xdr:nvGrpSpPr>
      <xdr:grpSpPr>
        <a:xfrm>
          <a:off x="6560820" y="1615440"/>
          <a:ext cx="3116580" cy="4914900"/>
          <a:chOff x="1127760" y="2423160"/>
          <a:chExt cx="4709160" cy="2903220"/>
        </a:xfrm>
      </xdr:grpSpPr>
      <xdr:sp macro="" textlink="">
        <xdr:nvSpPr>
          <xdr:cNvPr id="54" name="Rectangle: Rounded Corners 53">
            <a:extLst>
              <a:ext uri="{FF2B5EF4-FFF2-40B4-BE49-F238E27FC236}">
                <a16:creationId xmlns:a16="http://schemas.microsoft.com/office/drawing/2014/main" id="{7C0EF391-D9DE-5FBA-F741-58C5E58E46C6}"/>
              </a:ext>
            </a:extLst>
          </xdr:cNvPr>
          <xdr:cNvSpPr/>
        </xdr:nvSpPr>
        <xdr:spPr>
          <a:xfrm>
            <a:off x="1135380" y="242316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5" name="Rectangle: Rounded Corners 54">
            <a:extLst>
              <a:ext uri="{FF2B5EF4-FFF2-40B4-BE49-F238E27FC236}">
                <a16:creationId xmlns:a16="http://schemas.microsoft.com/office/drawing/2014/main" id="{BF7ED296-9BD5-4BBD-49C6-41E9F3A3CD01}"/>
              </a:ext>
            </a:extLst>
          </xdr:cNvPr>
          <xdr:cNvSpPr/>
        </xdr:nvSpPr>
        <xdr:spPr>
          <a:xfrm>
            <a:off x="1127760" y="2430780"/>
            <a:ext cx="4701540" cy="2895600"/>
          </a:xfrm>
          <a:prstGeom prst="roundRect">
            <a:avLst>
              <a:gd name="adj" fmla="val 3334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10</xdr:col>
      <xdr:colOff>480060</xdr:colOff>
      <xdr:row>26</xdr:row>
      <xdr:rowOff>76200</xdr:rowOff>
    </xdr:from>
    <xdr:to>
      <xdr:col>15</xdr:col>
      <xdr:colOff>449580</xdr:colOff>
      <xdr:row>35</xdr:row>
      <xdr:rowOff>53340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B90E80E-7A62-46FA-8A07-3AE1F3B1E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22860</xdr:colOff>
      <xdr:row>22</xdr:row>
      <xdr:rowOff>99060</xdr:rowOff>
    </xdr:from>
    <xdr:ext cx="2887980" cy="937260"/>
    <xdr:sp macro="" textlink="'Analysis 01'!Z24">
      <xdr:nvSpPr>
        <xdr:cNvPr id="56" name="TextBox 55">
          <a:extLst>
            <a:ext uri="{FF2B5EF4-FFF2-40B4-BE49-F238E27FC236}">
              <a16:creationId xmlns:a16="http://schemas.microsoft.com/office/drawing/2014/main" id="{D01D8500-3603-C63A-F7DE-E1567A37C61D}"/>
            </a:ext>
          </a:extLst>
        </xdr:cNvPr>
        <xdr:cNvSpPr txBox="1"/>
      </xdr:nvSpPr>
      <xdr:spPr>
        <a:xfrm>
          <a:off x="6728460" y="4122420"/>
          <a:ext cx="2887980" cy="937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fld id="{2354BCB4-7566-48E8-9599-BE8EC090AA10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Focus on Highlighted Weekdays : They excceded  the 941 Passengers Average and account for 49.4% of the Total Passenger</a:t>
          </a:fld>
          <a:endParaRPr lang="en-IN" sz="11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281940</xdr:colOff>
      <xdr:row>21</xdr:row>
      <xdr:rowOff>45720</xdr:rowOff>
    </xdr:from>
    <xdr:ext cx="2156460" cy="39624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AE47DCD-F6B0-0282-6E6E-A92C13EB1B2B}"/>
            </a:ext>
          </a:extLst>
        </xdr:cNvPr>
        <xdr:cNvSpPr txBox="1"/>
      </xdr:nvSpPr>
      <xdr:spPr>
        <a:xfrm>
          <a:off x="6987540" y="3886200"/>
          <a:ext cx="215646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1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Riders Weekday Distribution</a:t>
          </a:r>
        </a:p>
      </xdr:txBody>
    </xdr:sp>
    <xdr:clientData/>
  </xdr:oneCellAnchor>
  <xdr:twoCellAnchor>
    <xdr:from>
      <xdr:col>11</xdr:col>
      <xdr:colOff>83820</xdr:colOff>
      <xdr:row>21</xdr:row>
      <xdr:rowOff>151620</xdr:rowOff>
    </xdr:from>
    <xdr:to>
      <xdr:col>11</xdr:col>
      <xdr:colOff>289560</xdr:colOff>
      <xdr:row>22</xdr:row>
      <xdr:rowOff>174480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A0B848F0-1289-4A81-72AD-4CFF544F9ADE}"/>
            </a:ext>
          </a:extLst>
        </xdr:cNvPr>
        <xdr:cNvSpPr/>
      </xdr:nvSpPr>
      <xdr:spPr>
        <a:xfrm>
          <a:off x="6789420" y="3992100"/>
          <a:ext cx="205740" cy="20574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601980</xdr:colOff>
      <xdr:row>10</xdr:row>
      <xdr:rowOff>6840</xdr:rowOff>
    </xdr:from>
    <xdr:to>
      <xdr:col>2</xdr:col>
      <xdr:colOff>167640</xdr:colOff>
      <xdr:row>10</xdr:row>
      <xdr:rowOff>182100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2796AC17-37B7-7F39-58E4-FE3B3CDB888B}"/>
            </a:ext>
          </a:extLst>
        </xdr:cNvPr>
        <xdr:cNvSpPr/>
      </xdr:nvSpPr>
      <xdr:spPr>
        <a:xfrm>
          <a:off x="1211580" y="1835640"/>
          <a:ext cx="175260" cy="17526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533400</xdr:colOff>
      <xdr:row>12</xdr:row>
      <xdr:rowOff>167640</xdr:rowOff>
    </xdr:from>
    <xdr:to>
      <xdr:col>15</xdr:col>
      <xdr:colOff>266700</xdr:colOff>
      <xdr:row>19</xdr:row>
      <xdr:rowOff>29700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7FBD1D-365F-4F63-94B8-A893DF93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11</xdr:col>
      <xdr:colOff>266700</xdr:colOff>
      <xdr:row>9</xdr:row>
      <xdr:rowOff>106680</xdr:rowOff>
    </xdr:from>
    <xdr:ext cx="2301240" cy="39624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61405B0-7015-C029-D3BE-C2C9BD2E6FE8}"/>
            </a:ext>
          </a:extLst>
        </xdr:cNvPr>
        <xdr:cNvSpPr txBox="1"/>
      </xdr:nvSpPr>
      <xdr:spPr>
        <a:xfrm>
          <a:off x="6972300" y="1752600"/>
          <a:ext cx="23012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1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Riders Monthly  Distribution</a:t>
          </a:r>
        </a:p>
      </xdr:txBody>
    </xdr:sp>
    <xdr:clientData/>
  </xdr:oneCellAnchor>
  <xdr:twoCellAnchor>
    <xdr:from>
      <xdr:col>11</xdr:col>
      <xdr:colOff>60960</xdr:colOff>
      <xdr:row>10</xdr:row>
      <xdr:rowOff>52560</xdr:rowOff>
    </xdr:from>
    <xdr:to>
      <xdr:col>11</xdr:col>
      <xdr:colOff>266700</xdr:colOff>
      <xdr:row>11</xdr:row>
      <xdr:rowOff>75420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5801CAC-91A3-76A5-7317-3517277395F0}"/>
            </a:ext>
          </a:extLst>
        </xdr:cNvPr>
        <xdr:cNvSpPr/>
      </xdr:nvSpPr>
      <xdr:spPr>
        <a:xfrm>
          <a:off x="6766560" y="1881360"/>
          <a:ext cx="205740" cy="20574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563880</xdr:colOff>
      <xdr:row>20</xdr:row>
      <xdr:rowOff>7616</xdr:rowOff>
    </xdr:from>
    <xdr:to>
      <xdr:col>15</xdr:col>
      <xdr:colOff>464820</xdr:colOff>
      <xdr:row>20</xdr:row>
      <xdr:rowOff>53335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380D5F5C-93C0-CA82-C6EE-A2977ED1B135}"/>
            </a:ext>
          </a:extLst>
        </xdr:cNvPr>
        <xdr:cNvSpPr/>
      </xdr:nvSpPr>
      <xdr:spPr>
        <a:xfrm>
          <a:off x="6659880" y="3665216"/>
          <a:ext cx="2948940" cy="45719"/>
        </a:xfrm>
        <a:prstGeom prst="rect">
          <a:avLst/>
        </a:prstGeom>
        <a:gradFill>
          <a:gsLst>
            <a:gs pos="98000">
              <a:srgbClr val="0D0D0D"/>
            </a:gs>
            <a:gs pos="46000">
              <a:srgbClr val="595959"/>
            </a:gs>
            <a:gs pos="0">
              <a:schemeClr val="tx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190499</xdr:colOff>
      <xdr:row>2</xdr:row>
      <xdr:rowOff>60960</xdr:rowOff>
    </xdr:from>
    <xdr:to>
      <xdr:col>23</xdr:col>
      <xdr:colOff>243840</xdr:colOff>
      <xdr:row>35</xdr:row>
      <xdr:rowOff>15240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DE8C33AD-83BF-3F6A-10BD-AB439D991E35}"/>
            </a:ext>
          </a:extLst>
        </xdr:cNvPr>
        <xdr:cNvSpPr/>
      </xdr:nvSpPr>
      <xdr:spPr>
        <a:xfrm>
          <a:off x="9944099" y="426720"/>
          <a:ext cx="4320541" cy="5989320"/>
        </a:xfrm>
        <a:prstGeom prst="roundRect">
          <a:avLst>
            <a:gd name="adj" fmla="val 3334"/>
          </a:avLst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220980</xdr:colOff>
      <xdr:row>4</xdr:row>
      <xdr:rowOff>60960</xdr:rowOff>
    </xdr:from>
    <xdr:to>
      <xdr:col>23</xdr:col>
      <xdr:colOff>335280</xdr:colOff>
      <xdr:row>12</xdr:row>
      <xdr:rowOff>167640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2716901-3DA1-49E9-B2DC-BCDEF3B1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342900</xdr:colOff>
      <xdr:row>4</xdr:row>
      <xdr:rowOff>60960</xdr:rowOff>
    </xdr:from>
    <xdr:to>
      <xdr:col>19</xdr:col>
      <xdr:colOff>457200</xdr:colOff>
      <xdr:row>12</xdr:row>
      <xdr:rowOff>167640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FAE297F6-CEB9-1416-5CC7-7D3C8B39D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220980</xdr:colOff>
      <xdr:row>12</xdr:row>
      <xdr:rowOff>152400</xdr:rowOff>
    </xdr:from>
    <xdr:to>
      <xdr:col>21</xdr:col>
      <xdr:colOff>335280</xdr:colOff>
      <xdr:row>21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FE3F325-8F24-4E1B-1AD6-EABDB8EF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20</xdr:col>
      <xdr:colOff>76200</xdr:colOff>
      <xdr:row>12</xdr:row>
      <xdr:rowOff>30480</xdr:rowOff>
    </xdr:from>
    <xdr:ext cx="2225040" cy="396240"/>
    <xdr:sp macro="" textlink="'Analysis 01'!AK22">
      <xdr:nvSpPr>
        <xdr:cNvPr id="70" name="TextBox 69">
          <a:extLst>
            <a:ext uri="{FF2B5EF4-FFF2-40B4-BE49-F238E27FC236}">
              <a16:creationId xmlns:a16="http://schemas.microsoft.com/office/drawing/2014/main" id="{D26FEF23-81CE-2F1F-3818-4AA07F98D237}"/>
            </a:ext>
          </a:extLst>
        </xdr:cNvPr>
        <xdr:cNvSpPr txBox="1"/>
      </xdr:nvSpPr>
      <xdr:spPr>
        <a:xfrm>
          <a:off x="12268200" y="222504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43F54CD-461D-4FF1-9BD2-B901F7001324}" type="TxLink">
            <a:rPr lang="en-US" sz="1100">
              <a:solidFill>
                <a:srgbClr val="68B8B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Over-Utilized</a:t>
          </a:fld>
          <a:endParaRPr lang="en-IN" sz="1100">
            <a:solidFill>
              <a:srgbClr val="68B8B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38100</xdr:colOff>
      <xdr:row>12</xdr:row>
      <xdr:rowOff>99060</xdr:rowOff>
    </xdr:from>
    <xdr:ext cx="2225040" cy="396240"/>
    <xdr:sp macro="" textlink="'Analysis 01'!AK23">
      <xdr:nvSpPr>
        <xdr:cNvPr id="71" name="TextBox 70">
          <a:extLst>
            <a:ext uri="{FF2B5EF4-FFF2-40B4-BE49-F238E27FC236}">
              <a16:creationId xmlns:a16="http://schemas.microsoft.com/office/drawing/2014/main" id="{E771300E-F446-0ED0-2B2C-832A3B08960C}"/>
            </a:ext>
          </a:extLst>
        </xdr:cNvPr>
        <xdr:cNvSpPr txBox="1"/>
      </xdr:nvSpPr>
      <xdr:spPr>
        <a:xfrm>
          <a:off x="9791700" y="22936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E689735-1FC8-4118-8E21-2FBAF844F579}" type="TxLink">
            <a:rPr lang="en-US" sz="1100">
              <a:solidFill>
                <a:srgbClr val="46768C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Under-Utilized</a:t>
          </a:fld>
          <a:endParaRPr lang="en-IN" sz="1100">
            <a:solidFill>
              <a:srgbClr val="46768C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18</xdr:col>
      <xdr:colOff>281940</xdr:colOff>
      <xdr:row>21</xdr:row>
      <xdr:rowOff>45720</xdr:rowOff>
    </xdr:from>
    <xdr:ext cx="2225040" cy="396240"/>
    <xdr:sp macro="" textlink="'Analysis 01'!AK24">
      <xdr:nvSpPr>
        <xdr:cNvPr id="72" name="TextBox 71">
          <a:extLst>
            <a:ext uri="{FF2B5EF4-FFF2-40B4-BE49-F238E27FC236}">
              <a16:creationId xmlns:a16="http://schemas.microsoft.com/office/drawing/2014/main" id="{B9CD080D-6482-6B45-A4E0-6DBFED18715A}"/>
            </a:ext>
          </a:extLst>
        </xdr:cNvPr>
        <xdr:cNvSpPr txBox="1"/>
      </xdr:nvSpPr>
      <xdr:spPr>
        <a:xfrm>
          <a:off x="11254740" y="388620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995A7411-B153-4A4F-AB14-524FF67572CA}" type="TxLink">
            <a:rPr lang="en-US" sz="110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Well-Utilized</a:t>
          </a:fld>
          <a:endParaRPr lang="en-IN" sz="1100">
            <a:solidFill>
              <a:schemeClr val="accent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251460</xdr:colOff>
      <xdr:row>13</xdr:row>
      <xdr:rowOff>83820</xdr:rowOff>
    </xdr:from>
    <xdr:ext cx="1836420" cy="396240"/>
    <xdr:sp macro="" textlink="'Analysis 01'!AM14">
      <xdr:nvSpPr>
        <xdr:cNvPr id="73" name="TextBox 72">
          <a:extLst>
            <a:ext uri="{FF2B5EF4-FFF2-40B4-BE49-F238E27FC236}">
              <a16:creationId xmlns:a16="http://schemas.microsoft.com/office/drawing/2014/main" id="{4EA2B69A-8724-A51D-D868-74C2BD9CCE9A}"/>
            </a:ext>
          </a:extLst>
        </xdr:cNvPr>
        <xdr:cNvSpPr txBox="1"/>
      </xdr:nvSpPr>
      <xdr:spPr>
        <a:xfrm>
          <a:off x="10005060" y="2461260"/>
          <a:ext cx="183642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56D3FE6-18D5-4D1B-ADF9-DBC51B26A018}" type="TxLink"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19 Total Buses</a:t>
          </a:fld>
          <a:endParaRPr lang="en-IN" sz="1100">
            <a:solidFill>
              <a:schemeClr val="bg1">
                <a:lumMod val="7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83820</xdr:colOff>
      <xdr:row>13</xdr:row>
      <xdr:rowOff>30480</xdr:rowOff>
    </xdr:from>
    <xdr:ext cx="2225040" cy="396240"/>
    <xdr:sp macro="" textlink="'Analysis 01'!AM13">
      <xdr:nvSpPr>
        <xdr:cNvPr id="74" name="TextBox 73">
          <a:extLst>
            <a:ext uri="{FF2B5EF4-FFF2-40B4-BE49-F238E27FC236}">
              <a16:creationId xmlns:a16="http://schemas.microsoft.com/office/drawing/2014/main" id="{8031D176-B9D8-C824-F1B7-DFE8BD2CE98E}"/>
            </a:ext>
          </a:extLst>
        </xdr:cNvPr>
        <xdr:cNvSpPr txBox="1"/>
      </xdr:nvSpPr>
      <xdr:spPr>
        <a:xfrm>
          <a:off x="12275820" y="2407920"/>
          <a:ext cx="2225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FEF3FB6-E301-48E1-AFA4-BB5E5A4C68C4}" type="TxLink"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20 Total Buses</a:t>
          </a:fld>
          <a:endParaRPr lang="en-IN" sz="1100">
            <a:solidFill>
              <a:schemeClr val="bg1">
                <a:lumMod val="7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18</xdr:col>
      <xdr:colOff>403860</xdr:colOff>
      <xdr:row>22</xdr:row>
      <xdr:rowOff>38100</xdr:rowOff>
    </xdr:from>
    <xdr:ext cx="2118360" cy="396240"/>
    <xdr:sp macro="" textlink="'Analysis 01'!AM15">
      <xdr:nvSpPr>
        <xdr:cNvPr id="75" name="TextBox 74">
          <a:extLst>
            <a:ext uri="{FF2B5EF4-FFF2-40B4-BE49-F238E27FC236}">
              <a16:creationId xmlns:a16="http://schemas.microsoft.com/office/drawing/2014/main" id="{86857A34-B267-B97A-CE92-43F8B6FFB3ED}"/>
            </a:ext>
          </a:extLst>
        </xdr:cNvPr>
        <xdr:cNvSpPr txBox="1"/>
      </xdr:nvSpPr>
      <xdr:spPr>
        <a:xfrm>
          <a:off x="11376660" y="4061460"/>
          <a:ext cx="211836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D4CD3EE-F884-482C-8140-EF13921639C3}" type="TxLink">
            <a:rPr lang="en-US" sz="11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38 Total Buses</a:t>
          </a:fld>
          <a:endParaRPr lang="en-IN" sz="1100">
            <a:solidFill>
              <a:schemeClr val="bg1">
                <a:lumMod val="7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533400</xdr:colOff>
      <xdr:row>2</xdr:row>
      <xdr:rowOff>76200</xdr:rowOff>
    </xdr:from>
    <xdr:ext cx="2301240" cy="39624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625A586-EBAA-96F0-E652-4BF0307AF8D1}"/>
            </a:ext>
          </a:extLst>
        </xdr:cNvPr>
        <xdr:cNvSpPr txBox="1"/>
      </xdr:nvSpPr>
      <xdr:spPr>
        <a:xfrm>
          <a:off x="10287000" y="441960"/>
          <a:ext cx="23012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1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Bus Utilization Rate</a:t>
          </a:r>
        </a:p>
      </xdr:txBody>
    </xdr:sp>
    <xdr:clientData/>
  </xdr:oneCellAnchor>
  <xdr:twoCellAnchor>
    <xdr:from>
      <xdr:col>16</xdr:col>
      <xdr:colOff>335280</xdr:colOff>
      <xdr:row>2</xdr:row>
      <xdr:rowOff>182100</xdr:rowOff>
    </xdr:from>
    <xdr:to>
      <xdr:col>16</xdr:col>
      <xdr:colOff>541020</xdr:colOff>
      <xdr:row>4</xdr:row>
      <xdr:rowOff>22080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10653AFC-91A2-3CDC-F756-72E811806E4E}"/>
            </a:ext>
          </a:extLst>
        </xdr:cNvPr>
        <xdr:cNvSpPr/>
      </xdr:nvSpPr>
      <xdr:spPr>
        <a:xfrm>
          <a:off x="10088880" y="547860"/>
          <a:ext cx="205740" cy="20574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16</xdr:col>
      <xdr:colOff>563880</xdr:colOff>
      <xdr:row>24</xdr:row>
      <xdr:rowOff>129540</xdr:rowOff>
    </xdr:from>
    <xdr:ext cx="3528060" cy="32004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1F1AE600-03F3-F7F6-F9FF-340610FFB484}"/>
            </a:ext>
          </a:extLst>
        </xdr:cNvPr>
        <xdr:cNvSpPr txBox="1"/>
      </xdr:nvSpPr>
      <xdr:spPr>
        <a:xfrm>
          <a:off x="10317480" y="4518660"/>
          <a:ext cx="352806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Total Riders  Bsaed on Moment</a:t>
          </a:r>
          <a:r>
            <a:rPr lang="en-IN" sz="1200" b="0" i="0" u="none" strike="noStrike" baseline="0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 of Trip</a:t>
          </a:r>
          <a:endParaRPr lang="en-IN" sz="1200" b="0" i="0" u="none" strike="noStrike">
            <a:solidFill>
              <a:schemeClr val="bg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16</xdr:col>
      <xdr:colOff>236220</xdr:colOff>
      <xdr:row>23</xdr:row>
      <xdr:rowOff>182876</xdr:rowOff>
    </xdr:from>
    <xdr:to>
      <xdr:col>24</xdr:col>
      <xdr:colOff>259080</xdr:colOff>
      <xdr:row>24</xdr:row>
      <xdr:rowOff>45715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6492C2F4-3461-C145-F8BE-6D6ADA12050F}"/>
            </a:ext>
          </a:extLst>
        </xdr:cNvPr>
        <xdr:cNvSpPr/>
      </xdr:nvSpPr>
      <xdr:spPr>
        <a:xfrm>
          <a:off x="9989820" y="4389116"/>
          <a:ext cx="4899660" cy="45719"/>
        </a:xfrm>
        <a:prstGeom prst="rect">
          <a:avLst/>
        </a:prstGeom>
        <a:gradFill>
          <a:gsLst>
            <a:gs pos="98000">
              <a:srgbClr val="0D0D0D"/>
            </a:gs>
            <a:gs pos="46000">
              <a:srgbClr val="595959"/>
            </a:gs>
            <a:gs pos="0">
              <a:schemeClr val="tx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358140</xdr:colOff>
      <xdr:row>25</xdr:row>
      <xdr:rowOff>44940</xdr:rowOff>
    </xdr:from>
    <xdr:to>
      <xdr:col>16</xdr:col>
      <xdr:colOff>563880</xdr:colOff>
      <xdr:row>26</xdr:row>
      <xdr:rowOff>67800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EBFE5050-CBC2-0643-1CAE-04D841E4365F}"/>
            </a:ext>
          </a:extLst>
        </xdr:cNvPr>
        <xdr:cNvSpPr/>
      </xdr:nvSpPr>
      <xdr:spPr>
        <a:xfrm>
          <a:off x="10111740" y="4616940"/>
          <a:ext cx="205740" cy="205740"/>
        </a:xfrm>
        <a:prstGeom prst="ellipse">
          <a:avLst/>
        </a:prstGeom>
        <a:solidFill>
          <a:schemeClr val="tx1">
            <a:lumMod val="75000"/>
            <a:lumOff val="25000"/>
            <a:alpha val="34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320040</xdr:colOff>
      <xdr:row>27</xdr:row>
      <xdr:rowOff>106680</xdr:rowOff>
    </xdr:from>
    <xdr:to>
      <xdr:col>17</xdr:col>
      <xdr:colOff>205740</xdr:colOff>
      <xdr:row>30</xdr:row>
      <xdr:rowOff>38100</xdr:rowOff>
    </xdr:to>
    <xdr:sp macro="" textlink="">
      <xdr:nvSpPr>
        <xdr:cNvPr id="82" name="Rectangle: Rounded Corners 81">
          <a:extLst>
            <a:ext uri="{FF2B5EF4-FFF2-40B4-BE49-F238E27FC236}">
              <a16:creationId xmlns:a16="http://schemas.microsoft.com/office/drawing/2014/main" id="{1CB3904B-BF5C-9788-6CE9-BD1E89FBDCA4}"/>
            </a:ext>
          </a:extLst>
        </xdr:cNvPr>
        <xdr:cNvSpPr/>
      </xdr:nvSpPr>
      <xdr:spPr>
        <a:xfrm>
          <a:off x="10073640" y="5044440"/>
          <a:ext cx="495300" cy="480060"/>
        </a:xfrm>
        <a:prstGeom prst="roundRect">
          <a:avLst/>
        </a:prstGeom>
        <a:solidFill>
          <a:srgbClr val="68B8B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327660</xdr:colOff>
      <xdr:row>31</xdr:row>
      <xdr:rowOff>7620</xdr:rowOff>
    </xdr:from>
    <xdr:to>
      <xdr:col>17</xdr:col>
      <xdr:colOff>205740</xdr:colOff>
      <xdr:row>33</xdr:row>
      <xdr:rowOff>83820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14719517-C281-114B-EF07-859B01EF5825}"/>
            </a:ext>
          </a:extLst>
        </xdr:cNvPr>
        <xdr:cNvSpPr/>
      </xdr:nvSpPr>
      <xdr:spPr>
        <a:xfrm>
          <a:off x="10081260" y="5676900"/>
          <a:ext cx="487680" cy="441960"/>
        </a:xfrm>
        <a:prstGeom prst="roundRect">
          <a:avLst/>
        </a:prstGeom>
        <a:solidFill>
          <a:srgbClr val="46768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 editAs="oneCell">
    <xdr:from>
      <xdr:col>16</xdr:col>
      <xdr:colOff>342900</xdr:colOff>
      <xdr:row>27</xdr:row>
      <xdr:rowOff>121380</xdr:rowOff>
    </xdr:from>
    <xdr:to>
      <xdr:col>17</xdr:col>
      <xdr:colOff>198120</xdr:colOff>
      <xdr:row>30</xdr:row>
      <xdr:rowOff>37560</xdr:rowOff>
    </xdr:to>
    <xdr:pic>
      <xdr:nvPicPr>
        <xdr:cNvPr id="84" name="Graphic 83" descr="Clock with solid fill">
          <a:extLst>
            <a:ext uri="{FF2B5EF4-FFF2-40B4-BE49-F238E27FC236}">
              <a16:creationId xmlns:a16="http://schemas.microsoft.com/office/drawing/2014/main" id="{D69A1F68-848E-6C70-600F-59B4EF4C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1">
              <a:tint val="45000"/>
              <a:satMod val="400000"/>
            </a:schemeClr>
          </a:duotone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96500" y="50591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31</xdr:row>
      <xdr:rowOff>14630</xdr:rowOff>
    </xdr:from>
    <xdr:to>
      <xdr:col>17</xdr:col>
      <xdr:colOff>160020</xdr:colOff>
      <xdr:row>33</xdr:row>
      <xdr:rowOff>60350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417D54D-69A0-2731-A856-5971033D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5683910"/>
          <a:ext cx="464820" cy="411480"/>
        </a:xfrm>
        <a:prstGeom prst="rect">
          <a:avLst/>
        </a:prstGeom>
      </xdr:spPr>
    </xdr:pic>
    <xdr:clientData/>
  </xdr:twoCellAnchor>
  <xdr:oneCellAnchor>
    <xdr:from>
      <xdr:col>17</xdr:col>
      <xdr:colOff>182880</xdr:colOff>
      <xdr:row>26</xdr:row>
      <xdr:rowOff>175260</xdr:rowOff>
    </xdr:from>
    <xdr:ext cx="2301240" cy="39624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E5F8B39-BB3D-F158-F2FE-7834E6C0843A}"/>
            </a:ext>
          </a:extLst>
        </xdr:cNvPr>
        <xdr:cNvSpPr txBox="1"/>
      </xdr:nvSpPr>
      <xdr:spPr>
        <a:xfrm>
          <a:off x="10546080" y="4930140"/>
          <a:ext cx="23012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1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Total riders by </a:t>
          </a:r>
          <a:r>
            <a:rPr lang="en-IN" sz="1100" b="1" i="0" u="none" strike="noStrike">
              <a:solidFill>
                <a:srgbClr val="68B8B0"/>
              </a:solidFill>
              <a:latin typeface="Calibri"/>
              <a:ea typeface="Calibri"/>
              <a:cs typeface="Calibri"/>
            </a:rPr>
            <a:t>AM </a:t>
          </a:r>
        </a:p>
      </xdr:txBody>
    </xdr:sp>
    <xdr:clientData/>
  </xdr:oneCellAnchor>
  <xdr:oneCellAnchor>
    <xdr:from>
      <xdr:col>18</xdr:col>
      <xdr:colOff>60960</xdr:colOff>
      <xdr:row>52</xdr:row>
      <xdr:rowOff>121920</xdr:rowOff>
    </xdr:from>
    <xdr:ext cx="2301240" cy="39624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18F5778C-BB99-2C99-593B-F9EF92265BDF}"/>
            </a:ext>
          </a:extLst>
        </xdr:cNvPr>
        <xdr:cNvSpPr txBox="1"/>
      </xdr:nvSpPr>
      <xdr:spPr>
        <a:xfrm>
          <a:off x="11033760" y="9631680"/>
          <a:ext cx="23012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200" b="1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Bus Utilization Rate</a:t>
          </a:r>
        </a:p>
      </xdr:txBody>
    </xdr:sp>
    <xdr:clientData/>
  </xdr:oneCellAnchor>
  <xdr:oneCellAnchor>
    <xdr:from>
      <xdr:col>17</xdr:col>
      <xdr:colOff>228600</xdr:colOff>
      <xdr:row>30</xdr:row>
      <xdr:rowOff>38100</xdr:rowOff>
    </xdr:from>
    <xdr:ext cx="2301240" cy="39624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A033335-F2F9-8061-C6E0-2A497A3D8610}"/>
            </a:ext>
          </a:extLst>
        </xdr:cNvPr>
        <xdr:cNvSpPr txBox="1"/>
      </xdr:nvSpPr>
      <xdr:spPr>
        <a:xfrm>
          <a:off x="10591800" y="5524500"/>
          <a:ext cx="23012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r>
            <a:rPr lang="en-IN" sz="1100" b="0" i="0" u="none" strike="noStrike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t>Total riders by </a:t>
          </a:r>
          <a:r>
            <a:rPr lang="en-IN" sz="1100" b="1" i="0" u="none" strike="noStrike">
              <a:solidFill>
                <a:srgbClr val="46768C"/>
              </a:solidFill>
              <a:latin typeface="Calibri"/>
              <a:ea typeface="Calibri"/>
              <a:cs typeface="Calibri"/>
            </a:rPr>
            <a:t>PM</a:t>
          </a:r>
        </a:p>
      </xdr:txBody>
    </xdr:sp>
    <xdr:clientData/>
  </xdr:oneCellAnchor>
  <xdr:oneCellAnchor>
    <xdr:from>
      <xdr:col>17</xdr:col>
      <xdr:colOff>449580</xdr:colOff>
      <xdr:row>28</xdr:row>
      <xdr:rowOff>68580</xdr:rowOff>
    </xdr:from>
    <xdr:ext cx="929640" cy="396240"/>
    <xdr:sp macro="" textlink="'Analysis 01'!AR13">
      <xdr:nvSpPr>
        <xdr:cNvPr id="89" name="TextBox 88">
          <a:extLst>
            <a:ext uri="{FF2B5EF4-FFF2-40B4-BE49-F238E27FC236}">
              <a16:creationId xmlns:a16="http://schemas.microsoft.com/office/drawing/2014/main" id="{9BB00D5D-9ED5-1721-5888-A0D8DCAF688E}"/>
            </a:ext>
          </a:extLst>
        </xdr:cNvPr>
        <xdr:cNvSpPr txBox="1"/>
      </xdr:nvSpPr>
      <xdr:spPr>
        <a:xfrm>
          <a:off x="10812780" y="5189220"/>
          <a:ext cx="9296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fld id="{809426D9-63F8-494D-86D1-65D5F2A96FB8}" type="TxLink">
            <a:rPr lang="en-US" sz="1200" b="0" i="0" u="none" strike="noStrike">
              <a:solidFill>
                <a:srgbClr val="68B8B0"/>
              </a:solidFill>
              <a:latin typeface="Calibri"/>
              <a:ea typeface="Calibri"/>
              <a:cs typeface="Calibri"/>
            </a:rPr>
            <a:t>35.39%</a:t>
          </a:fld>
          <a:endParaRPr lang="en-IN" sz="1200" b="1" i="0" u="none" strike="noStrike">
            <a:solidFill>
              <a:srgbClr val="68B8B0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17</xdr:col>
      <xdr:colOff>381000</xdr:colOff>
      <xdr:row>31</xdr:row>
      <xdr:rowOff>144780</xdr:rowOff>
    </xdr:from>
    <xdr:ext cx="929640" cy="396240"/>
    <xdr:sp macro="" textlink="'Analysis 01'!AR14">
      <xdr:nvSpPr>
        <xdr:cNvPr id="90" name="TextBox 89">
          <a:extLst>
            <a:ext uri="{FF2B5EF4-FFF2-40B4-BE49-F238E27FC236}">
              <a16:creationId xmlns:a16="http://schemas.microsoft.com/office/drawing/2014/main" id="{97FC32CB-87D7-81E1-66D6-AD8B1B996907}"/>
            </a:ext>
          </a:extLst>
        </xdr:cNvPr>
        <xdr:cNvSpPr txBox="1"/>
      </xdr:nvSpPr>
      <xdr:spPr>
        <a:xfrm>
          <a:off x="10744200" y="5814060"/>
          <a:ext cx="9296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l"/>
          <a:fld id="{8BC331A0-8A0F-429E-B681-DBEC54AF9734}" type="TxLink">
            <a:rPr lang="en-US" sz="1200" b="0" i="0" u="none" strike="noStrike">
              <a:solidFill>
                <a:srgbClr val="46768C"/>
              </a:solidFill>
              <a:latin typeface="Calibri"/>
              <a:ea typeface="Calibri"/>
              <a:cs typeface="Calibri"/>
            </a:rPr>
            <a:t>64.61%</a:t>
          </a:fld>
          <a:endParaRPr lang="en-IN" sz="1400" b="1" i="0" u="none" strike="noStrike">
            <a:solidFill>
              <a:srgbClr val="46768C"/>
            </a:solidFill>
            <a:latin typeface="Calibri"/>
            <a:ea typeface="Calibri"/>
            <a:cs typeface="Calibri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0.26275</cdr:x>
      <cdr:y>0.3932</cdr:y>
    </cdr:from>
    <cdr:to>
      <cdr:x>0.74118</cdr:x>
      <cdr:y>0.57767</cdr:y>
    </cdr:to>
    <cdr:sp macro="" textlink="'Analysis 01'!$AL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8F1E67-081B-B31C-3D16-48D0111E4C4C}"/>
            </a:ext>
          </a:extLst>
        </cdr:cNvPr>
        <cdr:cNvSpPr txBox="1"/>
      </cdr:nvSpPr>
      <cdr:spPr>
        <a:xfrm xmlns:a="http://schemas.openxmlformats.org/drawingml/2006/main">
          <a:off x="510540" y="617220"/>
          <a:ext cx="92964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A9E68AD-7440-49A2-8CC0-EC5CDEE55B7B}" type="TxLink">
            <a:rPr lang="en-US" sz="1800" b="0" i="0" u="none" strike="noStrike">
              <a:solidFill>
                <a:srgbClr val="68B8B0"/>
              </a:solidFill>
              <a:latin typeface="Calibri"/>
              <a:ea typeface="Calibri"/>
              <a:cs typeface="Calibri"/>
            </a:rPr>
            <a:pPr algn="ctr"/>
            <a:t>26%</a:t>
          </a:fld>
          <a:endParaRPr lang="en-IN" sz="1800">
            <a:solidFill>
              <a:srgbClr val="68B8B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0.27843</cdr:x>
      <cdr:y>0.40291</cdr:y>
    </cdr:from>
    <cdr:to>
      <cdr:x>0.62745</cdr:x>
      <cdr:y>0.58738</cdr:y>
    </cdr:to>
    <cdr:sp macro="" textlink="'Analysis 01'!$AL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997BFE-E6D5-6E3C-6B58-40331AE9AE10}"/>
            </a:ext>
          </a:extLst>
        </cdr:cNvPr>
        <cdr:cNvSpPr txBox="1"/>
      </cdr:nvSpPr>
      <cdr:spPr>
        <a:xfrm xmlns:a="http://schemas.openxmlformats.org/drawingml/2006/main">
          <a:off x="541020" y="632460"/>
          <a:ext cx="67818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l"/>
          <a:fld id="{F134CA1D-632F-4E39-B88E-222CF0CE7B01}" type="TxLink">
            <a:rPr lang="en-US" sz="1800" b="0" i="0" u="none" strike="noStrike">
              <a:solidFill>
                <a:srgbClr val="46768C"/>
              </a:solidFill>
              <a:latin typeface="Calibri"/>
              <a:ea typeface="Calibri"/>
              <a:cs typeface="Calibri"/>
            </a:rPr>
            <a:pPr marL="0" indent="0" algn="l"/>
            <a:t>25%</a:t>
          </a:fld>
          <a:endParaRPr lang="en-IN" sz="1800" b="0" i="0" u="none" strike="noStrike">
            <a:solidFill>
              <a:srgbClr val="46768C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0.40392</cdr:x>
      <cdr:y>0.46117</cdr:y>
    </cdr:from>
    <cdr:to>
      <cdr:x>0.75294</cdr:x>
      <cdr:y>0.67961</cdr:y>
    </cdr:to>
    <cdr:sp macro="" textlink="'Analysis 01'!$AL$2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35DED94-F038-AC5A-461A-AAE246FB1AB3}"/>
            </a:ext>
          </a:extLst>
        </cdr:cNvPr>
        <cdr:cNvSpPr txBox="1"/>
      </cdr:nvSpPr>
      <cdr:spPr>
        <a:xfrm xmlns:a="http://schemas.openxmlformats.org/drawingml/2006/main">
          <a:off x="784860" y="723900"/>
          <a:ext cx="6781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l"/>
          <a:fld id="{AD7DB6B2-082D-4F27-A155-DCEA425462A9}" type="TxLink">
            <a:rPr lang="en-US" sz="1800" b="0" i="0" u="none" strike="noStrike">
              <a:solidFill>
                <a:schemeClr val="accent1"/>
              </a:solidFill>
              <a:latin typeface="Calibri"/>
              <a:ea typeface="Calibri"/>
              <a:cs typeface="Calibri"/>
            </a:rPr>
            <a:pPr marL="0" indent="0" algn="l"/>
            <a:t>49%</a:t>
          </a:fld>
          <a:endParaRPr lang="en-IN" sz="1800" b="0" i="0" u="none" strike="noStrike">
            <a:solidFill>
              <a:schemeClr val="accent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244213" createdVersion="8" refreshedVersion="8" minRefreshableVersion="3" recordCount="0" supportSubquery="1" supportAdvancedDrill="1" xr:uid="{9B031E62-7F29-4C35-8362-6256C8A89443}">
  <cacheSource type="external" connectionId="7"/>
  <cacheFields count="3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East-West Express"/>
      </sharedItems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41087965" createdVersion="8" refreshedVersion="8" minRefreshableVersion="3" recordCount="0" supportSubquery="1" supportAdvancedDrill="1" xr:uid="{B5107489-5A3A-46AA-B1B6-911272DE8986}">
  <cacheSource type="external" connectionId="7"/>
  <cacheFields count="3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East-West Express"/>
      </sharedItems>
    </cacheField>
    <cacheField name="[Dim_Date].[Month Name].[Month Name]" caption="Month Name" numFmtId="0" hierarchy="7" level="1">
      <sharedItems count="2">
        <s v="Jan"/>
        <s v="Dec"/>
      </sharedItems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2"/>
      </fieldsUsage>
    </cacheHierarchy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8008564817" createdVersion="8" refreshedVersion="8" minRefreshableVersion="3" recordCount="0" supportSubquery="1" supportAdvancedDrill="1" xr:uid="{16B2AC5A-AB99-4CA3-B03C-7C6EA9B83DD5}">
  <cacheSource type="external" connectionId="7"/>
  <cacheFields count="3">
    <cacheField name="[Dim_routes].[RouteName].[RouteName]" caption="RouteName" numFmtId="0" hierarchy="21" level="1">
      <sharedItems count="1">
        <s v="East-West Express"/>
      </sharedItems>
    </cacheField>
    <cacheField name="[Facttable_ridership].[Bus Utlization Category].[Bus Utlization Category]" caption="Bus Utlization Category" numFmtId="0" hierarchy="37" level="1">
      <sharedItems count="3">
        <s v="Over-Utilized"/>
        <s v="Under-Utilized"/>
        <s v="Well-Utilized"/>
      </sharedItems>
    </cacheField>
    <cacheField name="[Measures].[Total buses]" caption="Total buses" numFmtId="0" hierarchy="54" level="32767"/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/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2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97636226853" createdVersion="8" refreshedVersion="8" minRefreshableVersion="3" recordCount="0" supportSubquery="1" supportAdvancedDrill="1" xr:uid="{E29A3CCD-A188-47B2-92E3-68AB8C7C326F}">
  <cacheSource type="external" connectionId="7"/>
  <cacheFields count="3">
    <cacheField name="[Dim_routes].[RouteName].[RouteName]" caption="RouteName" numFmtId="0" hierarchy="21" level="1">
      <sharedItems count="1">
        <s v="East-West Express"/>
      </sharedItems>
    </cacheField>
    <cacheField name="[Facttable_ridership].[Operation Moment].[Operation Moment]" caption="Operation Moment" numFmtId="0" hierarchy="34" level="1">
      <sharedItems count="2">
        <s v="AM"/>
        <s v="PM"/>
      </sharedItems>
    </cacheField>
    <cacheField name="[Measures].[Total Riders(Passengers)]" caption="Total Riders(Passengers)" numFmtId="0" hierarchy="52" level="32767"/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2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2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26504632" createdVersion="8" refreshedVersion="8" minRefreshableVersion="3" recordCount="0" supportSubquery="1" supportAdvancedDrill="1" xr:uid="{C612EBED-090F-41A1-B176-FA8A06854EFA}">
  <cacheSource type="external" connectionId="7"/>
  <cacheFields count="2">
    <cacheField name="[Measures].[Total Riders(Passengers)]" caption="Total Riders(Passengers)" numFmtId="0" hierarchy="52" level="32767"/>
    <cacheField name="[Facttable_ridership].[Time Group].[Time Group]" caption="Time Group" numFmtId="0" hierarchy="33" level="1">
      <sharedItems count="6">
        <s v="12:00 PM - 3:00 PM"/>
        <s v="3:00 PM - 6:00 PM"/>
        <s v="6:00 AM - 9:00 AM"/>
        <s v="6:00 PM - 9:00 PM"/>
        <s v="9:00 AM - 12:00 PM"/>
        <s v="9:00 PM - 12:00 AM"/>
      </sharedItems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28472225" createdVersion="8" refreshedVersion="8" minRefreshableVersion="3" recordCount="0" supportSubquery="1" supportAdvancedDrill="1" xr:uid="{52B63D65-D138-44F1-B71A-0B0404EFF693}">
  <cacheSource type="external" connectionId="7"/>
  <cacheFields count="3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East-West Express"/>
      </sharedItems>
    </cacheField>
    <cacheField name="[Dim_Dat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2" memberValueDatatype="130" unbalanced="0">
      <fieldsUsage count="2">
        <fieldUsage x="-1"/>
        <fieldUsage x="2"/>
      </fieldsUsage>
    </cacheHierarchy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0439812" createdVersion="8" refreshedVersion="8" minRefreshableVersion="3" recordCount="0" supportSubquery="1" supportAdvancedDrill="1" xr:uid="{9D4A6240-9E27-4F53-BF21-F54005CB5A3E}">
  <cacheSource type="external" connectionId="7"/>
  <cacheFields count="2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South Line"/>
      </sharedItems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2291667" createdVersion="8" refreshedVersion="8" minRefreshableVersion="3" recordCount="0" supportSubquery="1" supportAdvancedDrill="1" xr:uid="{31AD8ECF-5024-4598-9B4F-1FA8BF6A259F}">
  <cacheSource type="external" connectionId="7"/>
  <cacheFields count="2">
    <cacheField name="[Measures].[Total Riders(Passengers)]" caption="Total Riders(Passengers)" numFmtId="0" hierarchy="52" level="32767"/>
    <cacheField name="[Facttable_ridership].[Time].[Time]" caption="Time" numFmtId="0" hierarchy="30" level="1">
      <sharedItems containsSemiMixedTypes="0" containsNonDate="0" containsDate="1" containsString="0" minDate="1899-12-30T10:00:00" maxDate="1899-12-30T10:00:00" count="1">
        <d v="1899-12-30T10:0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0:00:00]"/>
          </x15:cachedUniqueNames>
        </ext>
      </extLst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3912037" createdVersion="8" refreshedVersion="8" minRefreshableVersion="3" recordCount="0" supportSubquery="1" supportAdvancedDrill="1" xr:uid="{E6D0E660-AF52-4CF3-9955-A061C23F0495}">
  <cacheSource type="external" connectionId="7"/>
  <cacheFields count="2">
    <cacheField name="[Measures].[Total Riders(Passengers)]" caption="Total Riders(Passengers)" numFmtId="0" hierarchy="52" level="32767"/>
    <cacheField name="[Measures].[Avg Riders per Trip]" caption="Avg Riders per Trip" numFmtId="0" hierarchy="53" level="32767"/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5648146" createdVersion="8" refreshedVersion="8" minRefreshableVersion="3" recordCount="0" supportSubquery="1" supportAdvancedDrill="1" xr:uid="{DDD40D4B-7E6E-40F7-B9BB-794DDC3BD425}">
  <cacheSource type="external" connectionId="7"/>
  <cacheFields count="2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East-West Express"/>
      </sharedItems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7615739" createdVersion="8" refreshedVersion="8" minRefreshableVersion="3" recordCount="0" supportSubquery="1" supportAdvancedDrill="1" xr:uid="{EF717C3D-DBDE-4AEA-A946-FCFA8ECF860E}">
  <cacheSource type="external" connectionId="7"/>
  <cacheFields count="4">
    <cacheField name="[Measures].[Total Riders(Passengers)]" caption="Total Riders(Passengers)" numFmtId="0" hierarchy="52" level="32767"/>
    <cacheField name="[Dim_routes].[RouteName].[RouteName]" caption="RouteName" numFmtId="0" hierarchy="21" level="1">
      <sharedItems count="1">
        <s v="East-West Express"/>
      </sharedItems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  <cacheField name="Dummy0" numFmtId="0" hierarchy="6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63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2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Calculation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ran" refreshedDate="45499.76793923611" createdVersion="8" refreshedVersion="8" minRefreshableVersion="3" recordCount="0" supportSubquery="1" supportAdvancedDrill="1" xr:uid="{0F8AE077-D70E-4B3F-8FD4-C976375F2702}">
  <cacheSource type="external" connectionId="7"/>
  <cacheFields count="2">
    <cacheField name="[Measures].[Total Riders(Passengers)]" caption="Total Riders(Passengers)" numFmtId="0" hierarchy="52" level="32767"/>
    <cacheField name="[Facttable_ridership].[Time].[Time]" caption="Time" numFmtId="0" hierarchy="30" level="1">
      <sharedItems containsSemiMixedTypes="0" containsNonDate="0" containsDate="1" containsString="0" minDate="1899-12-30T19:00:00" maxDate="1899-12-30T19:00:00" count="1">
        <d v="1899-12-30T19:0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00:00]"/>
          </x15:cachedUniqueNames>
        </ext>
      </extLst>
    </cacheField>
  </cacheFields>
  <cacheHierarchies count="62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 Number]" caption="Week Number" attribute="1" defaultMemberUniqueName="[Dim_Date].[Week Number].[All]" allUniqueName="[Dim_Date].[Week Number].[All]" dimensionUniqueName="[Dim_Date]" displayFolder="" count="0" memberValueDatatype="20" unbalanced="0"/>
    <cacheHierarchy uniqueName="[Dim_Date].[Week Type]" caption="Week Type" attribute="1" defaultMemberUniqueName="[Dim_Date].[Week Type].[All]" allUniqueName="[Dim_Date].[Week Type].[All]" dimensionUniqueName="[Dim_Date]" displayFolder="" count="0" memberValueDatatype="130" unbalanced="0"/>
    <cacheHierarchy uniqueName="[Dim_Date].[Date (Year)]" caption="Date (Year)" attribute="1" defaultMemberUniqueName="[Dim_Date].[Date (Year)].[All]" allUniqueName="[Dim_Date].[Date (Year)].[All]" dimensionUniqueName="[Dim_Date]" displayFolder="" count="0" memberValueDatatype="130" unbalanced="0"/>
    <cacheHierarchy uniqueName="[Dim_Date].[Date (Quarter)]" caption="Date (Quarter)" attribute="1" defaultMemberUniqueName="[Dim_Date].[Date (Quarter)].[All]" allUniqueName="[Dim_Date].[Date (Quarter)].[All]" dimensionUniqueName="[Dim_Date]" displayFolder="" count="0" memberValueDatatype="130" unbalanced="0"/>
    <cacheHierarchy uniqueName="[Dim_Date].[Date (Month)]" caption="Date (Month)" attribute="1" defaultMemberUniqueName="[Dim_Date].[Date (Month)].[All]" allUniqueName="[Dim_Date].[Date (Month)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lization Category]" caption="Bus Utlization Category" attribute="1" defaultMemberUniqueName="[Facttable_ridership].[Bus Utlization Category].[All]" allUniqueName="[Facttable_ridership].[Bus Utlization Category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Dim_Date].[Date (Month Index)]" caption="Date (Month Index)" attribute="1" defaultMemberUniqueName="[Dim_Date].[Date (Month Index)].[All]" allUniqueName="[Dim_Date].[Date (Month Index)].[All]" dimensionUniqueName="[Dim_Date]" displayFolder="" count="0" memberValueDatatype="20" unbalanced="0" hidden="1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RiderID]" caption="Count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Date]" caption="Count of Date" measure="1" displayFolder="" measureGroup="Dim_D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 Riders(Passengers)]" caption="Total Riders(Passengers)" measure="1" displayFolder="" measureGroup="Calculations" count="0" oneField="1">
      <fieldsUsage count="1">
        <fieldUsage x="0"/>
      </fieldsUsage>
    </cacheHierarchy>
    <cacheHierarchy uniqueName="[Measures].[Avg Riders per Trip]" caption="Avg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1132F-223E-4D61-BB8D-A02B9AF17472}" name="PivotTable12" cacheId="86" applyNumberFormats="0" applyBorderFormats="0" applyFontFormats="0" applyPatternFormats="0" applyAlignmentFormats="0" applyWidthHeightFormats="1" dataCaption="Values" missingCaption="0" tag="9ff1a831-65f2-449d-bc8d-0634a12b752b" updatedVersion="8" minRefreshableVersion="3" useAutoFormatting="1" rowGrandTotals="0" colGrandTotals="0" itemPrintTitles="1" createdVersion="8" indent="0" compact="0" outline="1" outlineData="1" compactData="0" multipleFieldFilters="0" chartFormat="11">
  <location ref="AP12:AQ14" firstHeaderRow="1" firstDataRow="1" firstDataCol="1"/>
  <pivotFields count="3"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subtotalTop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fld="2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AF52F-1F34-4FC6-A800-513AC8CF655E}" name="PivotTable8" cacheId="49" applyNumberFormats="0" applyBorderFormats="0" applyFontFormats="0" applyPatternFormats="0" applyAlignmentFormats="0" applyWidthHeightFormats="1" dataCaption="Values" missingCaption="0" tag="79c106ad-698f-4e32-b5c0-990d8be9be36" updatedVersion="8" minRefreshableVersion="3" useAutoFormatting="1" subtotalHiddenItems="1" rowGrandTotals="0" colGrandTotals="0" itemPrintTitles="1" createdVersion="8" indent="0" compact="0" outline="1" outlineData="1" compactData="0" multipleFieldFilters="0">
  <location ref="Q19:S21" firstHeaderRow="0" firstDataRow="1" firstDataCol="1"/>
  <pivotFields count="4">
    <pivotField dataField="1" compact="0" subtotalTop="0" showAll="0" defaultSubtotal="0"/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Riders(Passengers)2" fld="3" subtotal="count" showDataAs="percentDiff" baseField="2" baseItem="0" numFmtId="10">
      <extLst>
        <ext xmlns:x14="http://schemas.microsoft.com/office/spreadsheetml/2009/9/main" uri="{E15A36E0-9728-4e99-A89B-3F7291B0FE68}">
          <x14:dataField sourceField="0" uniqueName="[__Xl2].[Measures].[Total Riders(Passengers)]"/>
        </ext>
      </extLst>
    </dataField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3A8C-D1D7-4A1E-A48D-83B3009660A1}" name="PivotTable6" cacheId="52" applyNumberFormats="0" applyBorderFormats="0" applyFontFormats="0" applyPatternFormats="0" applyAlignmentFormats="0" applyWidthHeightFormats="1" dataCaption="Values" tag="407742f3-d8fc-48e1-8225-0041e2ef6e8a" updatedVersion="8" minRefreshableVersion="3" useAutoFormatting="1" subtotalHiddenItems="1" rowGrandTotals="0" colGrandTotals="0" itemPrintTitles="1" createdVersion="8" indent="0" compact="0" outline="1" outlineData="1" compactData="0" multipleFieldFilters="0" chartFormat="6">
  <location ref="L20:M21" firstHeaderRow="1" firstDataRow="1" firstDataCol="1"/>
  <pivotFields count="2">
    <pivotField dataField="1" compact="0" subtotalTop="0" showAll="0" defaultSubtotal="0"/>
    <pivotField axis="axisRow" compact="0" allDrilled="1" subtotalTop="0" showAll="0" measureFilter="1" dataSourceSort="1" defaultAttributeDrillState="1">
      <items count="2">
        <item x="0"/>
        <item t="default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4" iMeasureHier="52">
      <autoFilter ref="A1">
        <filterColumn colId="0">
          <top10 top="0"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Calculation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2A77B-C6F2-4463-8D59-5857ACBDEA32}" name="PivotTable7" cacheId="28" applyNumberFormats="0" applyBorderFormats="0" applyFontFormats="0" applyPatternFormats="0" applyAlignmentFormats="0" applyWidthHeightFormats="1" dataCaption="Values" missingCaption="0" tag="6e1480fc-2a28-4b00-a9ec-8225e74af42d" updatedVersion="8" minRefreshableVersion="3" useAutoFormatting="1" rowGrandTotals="0" colGrandTotals="0" itemPrintTitles="1" createdVersion="8" indent="0" compact="0" outline="1" outlineData="1" compactData="0" multipleFieldFilters="0" chartFormat="7">
  <location ref="Q9:R11" firstHeaderRow="1" firstDataRow="1" firstDataCol="1"/>
  <pivotFields count="3">
    <pivotField dataField="1" compact="0" subtotalTop="0" showAll="0" defaultSubtotal="0"/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FE414-1032-4979-9EF2-A1174BCADCEF}" name="PivotTable11" cacheId="61" applyNumberFormats="0" applyBorderFormats="0" applyFontFormats="0" applyPatternFormats="0" applyAlignmentFormats="0" applyWidthHeightFormats="1" dataCaption="Values" missingCaption="0" tag="8d151da7-46f3-4993-a623-1227d9a6a010" updatedVersion="8" minRefreshableVersion="3" useAutoFormatting="1" rowGrandTotals="0" colGrandTotals="0" itemPrintTitles="1" createdVersion="8" indent="0" compact="0" outline="1" outlineData="1" compactData="0" multipleFieldFilters="0" chartFormat="11">
  <location ref="AK12:AL15" firstHeaderRow="1" firstDataRow="1" firstDataCol="1"/>
  <pivotFields count="3"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subtotalTop="0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2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3B2A9-C802-4C10-921F-E0B0F3A0A163}" name="PivotTable4" cacheId="37" applyNumberFormats="0" applyBorderFormats="0" applyFontFormats="0" applyPatternFormats="0" applyAlignmentFormats="0" applyWidthHeightFormats="1" dataCaption="Values" missingCaption="0" tag="dbb5298b-dcce-46d9-9ec6-98a6c5b6887f" updatedVersion="8" minRefreshableVersion="3" useAutoFormatting="1" rowGrandTotals="0" colGrandTotals="0" itemPrintTitles="1" createdVersion="8" indent="0" compact="0" outline="1" outlineData="1" compactData="0" multipleFieldFilters="0">
  <location ref="C23:D24" firstHeaderRow="1" firstDataRow="1" firstDataCol="1"/>
  <pivotFields count="2">
    <pivotField dataField="1" compact="0" subtotalTop="0" showAll="0" defaultSubtotal="0"/>
    <pivotField axis="axisRow" compact="0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52">
      <autoFilter ref="A1">
        <filterColumn colId="0">
          <top10 top="0" val="1" filterVal="1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6BBE6-9E17-4421-9B14-CB182CFB4948}" name="PivotTable3" cacheId="31" applyNumberFormats="0" applyBorderFormats="0" applyFontFormats="0" applyPatternFormats="0" applyAlignmentFormats="0" applyWidthHeightFormats="1" dataCaption="Values" tag="8e51213a-a9d2-4447-9f0f-ccc639d186ff" updatedVersion="8" minRefreshableVersion="3" useAutoFormatting="1" subtotalHiddenItems="1" rowGrandTotals="0" colGrandTotals="0" itemPrintTitles="1" createdVersion="8" indent="0" compact="0" outline="1" outlineData="1" compactData="0" multipleFieldFilters="0" chartFormat="7">
  <location ref="I7:J13" firstHeaderRow="1" firstDataRow="1" firstDataCol="1"/>
  <pivotFields count="2">
    <pivotField dataField="1" compact="0" subtotalTop="0" showAll="0" defaultSubtotal="0"/>
    <pivotField axis="axisRow" compact="0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Calculation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D74BE-D774-402E-A680-B725F179D0A7}" name="PivotTable1" cacheId="46" applyNumberFormats="0" applyBorderFormats="0" applyFontFormats="0" applyPatternFormats="0" applyAlignmentFormats="0" applyWidthHeightFormats="1" dataCaption="Values" missingCaption="0" tag="4ce251ee-31b7-4be9-ae69-5202a654a0cc" updatedVersion="8" minRefreshableVersion="3" useAutoFormatting="1" rowGrandTotals="0" colGrandTotals="0" itemPrintTitles="1" createdVersion="8" indent="0" compact="0" outline="1" outlineData="1" compactData="0" multipleFieldFilters="0">
  <location ref="C16:D17" firstHeaderRow="1" firstDataRow="1" firstDataCol="1"/>
  <pivotFields count="2">
    <pivotField dataField="1" compact="0" subtotalTop="0" showAll="0" defaultSubtotal="0"/>
    <pivotField axis="axisRow" compact="0" allDrilled="1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60248-430E-41B3-B6CA-2CB3E4A36F08}" name="PivotTable10" cacheId="55" applyNumberFormats="0" applyBorderFormats="0" applyFontFormats="0" applyPatternFormats="0" applyAlignmentFormats="0" applyWidthHeightFormats="1" dataCaption="Values" missingCaption="0" tag="131e74e8-7660-4025-9b10-8e83c230c055" updatedVersion="8" minRefreshableVersion="3" useAutoFormatting="1" rowGrandTotals="0" colGrandTotals="0" itemPrintTitles="1" createdVersion="8" indent="0" compact="0" outline="1" outlineData="1" compactData="0" multipleFieldFilters="0" chartFormat="11">
  <location ref="AG12:AH14" firstHeaderRow="1" firstDataRow="1" firstDataCol="1"/>
  <pivotFields count="3">
    <pivotField dataField="1" compact="0" subtotalTop="0" showAll="0" defaultSubtotal="0"/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fld="0" subtotal="count" baseField="0" baseItem="0"/>
  </dataFields>
  <chartFormats count="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DD73F-0F34-4EBF-B8AC-624E87C181EC}" name="PivotTable5" cacheId="40" applyNumberFormats="0" applyBorderFormats="0" applyFontFormats="0" applyPatternFormats="0" applyAlignmentFormats="0" applyWidthHeightFormats="1" dataCaption="Values" tag="81ae7e6e-5934-4816-946f-55e9723c4569" updatedVersion="8" minRefreshableVersion="3" useAutoFormatting="1" subtotalHiddenItems="1" rowGrandTotals="0" colGrandTotals="0" itemPrintTitles="1" createdVersion="8" indent="0" compact="0" outline="1" outlineData="1" compactData="0" multipleFieldFilters="0" chartFormat="6">
  <location ref="I22:J23" firstHeaderRow="1" firstDataRow="1" firstDataCol="1"/>
  <pivotFields count="2">
    <pivotField dataField="1" compact="0" subtotalTop="0" showAll="0" defaultSubtotal="0"/>
    <pivotField axis="axisRow" compact="0" allDrilled="1" subtotalTop="0" showAll="0" measureFilter="1" dataSourceSort="1" defaultAttributeDrillState="1">
      <items count="2">
        <item x="0"/>
        <item t="default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52">
      <autoFilter ref="A1">
        <filterColumn colId="0">
          <top10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Calculations]"/>
        <x15:activeTabTopLevelEntity name="[Facttable_ridershi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3F0C8-70BD-40C1-BF44-303F8A0B5489}" name="PivotTable9" cacheId="34" applyNumberFormats="0" applyBorderFormats="0" applyFontFormats="0" applyPatternFormats="0" applyAlignmentFormats="0" applyWidthHeightFormats="1" dataCaption="Values" missingCaption="0" tag="fa969c73-4585-4f92-b8aa-329067183b75" updatedVersion="8" minRefreshableVersion="3" useAutoFormatting="1" rowGrandTotals="0" colGrandTotals="0" itemPrintTitles="1" createdVersion="8" indent="0" compact="0" outline="1" outlineData="1" compactData="0" multipleFieldFilters="0" chartFormat="7">
  <location ref="W10:X17" firstHeaderRow="1" firstDataRow="1" firstDataCol="1"/>
  <pivotFields count="3">
    <pivotField dataField="1" compact="0" subtotalTop="0" showAll="0" defaultSubtotal="0"/>
    <pivotField compact="0" allDrilled="1" subtotalTop="0" showAll="0" measureFilter="1" dataSourceSort="1" defaultSubtotal="0" defaultAttributeDrillState="1">
      <items count="1">
        <item x="0"/>
      </items>
    </pivotField>
    <pivotField axis="axisRow" compact="0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 caption="Count of RiderI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52">
      <autoFilter ref="A1">
        <filterColumn colId="0">
          <top10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3B063-5454-4126-AC10-73BB02F9A3A4}" name="PivotTable2" cacheId="43" applyNumberFormats="0" applyBorderFormats="0" applyFontFormats="0" applyPatternFormats="0" applyAlignmentFormats="0" applyWidthHeightFormats="1" dataCaption="Values" missingCaption="0" tag="2e379c3a-b5b3-4af9-92cb-3ead85b9125a" updatedVersion="8" minRefreshableVersion="3" useAutoFormatting="1" rowGrandTotals="0" colGrandTotals="0" itemPrintTitles="1" createdVersion="8" indent="0" compact="0" outline="1" outlineData="1" compactData="0" multipleFieldFilters="0">
  <location ref="C7:D8" firstHeaderRow="0" firstDataRow="1" firstDataCol="0"/>
  <pivotFields count="2">
    <pivotField dataField="1" compact="0" subtotalTop="0" showAll="0" defaultSubtotal="0"/>
    <pivotField dataField="1" compact="0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 caption="Average of NumberOfRiders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24C1-5FA3-4B6C-9B6D-48E1269D2DB4}">
  <dimension ref="C7:AR34"/>
  <sheetViews>
    <sheetView topLeftCell="AH1" workbookViewId="0">
      <selection activeCell="AR13" sqref="AR13:AR14"/>
    </sheetView>
  </sheetViews>
  <sheetFormatPr defaultRowHeight="14.4" x14ac:dyDescent="0.3"/>
  <cols>
    <col min="3" max="3" width="16" bestFit="1" customWidth="1"/>
    <col min="4" max="4" width="21.6640625" bestFit="1" customWidth="1"/>
    <col min="5" max="5" width="2.5546875" style="4" customWidth="1"/>
    <col min="6" max="6" width="10.33203125" customWidth="1"/>
    <col min="7" max="7" width="0.109375" customWidth="1"/>
    <col min="9" max="9" width="8.109375" bestFit="1" customWidth="1"/>
    <col min="10" max="10" width="21.6640625" bestFit="1" customWidth="1"/>
    <col min="11" max="12" width="8.109375" bestFit="1" customWidth="1"/>
    <col min="13" max="13" width="21.6640625" bestFit="1" customWidth="1"/>
    <col min="14" max="14" width="9.6640625" style="4" customWidth="1"/>
    <col min="15" max="16" width="8.109375" bestFit="1" customWidth="1"/>
    <col min="17" max="17" width="6.88671875" bestFit="1" customWidth="1"/>
    <col min="18" max="18" width="21.6640625" bestFit="1" customWidth="1"/>
    <col min="19" max="19" width="22.6640625" bestFit="1" customWidth="1"/>
    <col min="20" max="20" width="12.6640625" bestFit="1" customWidth="1"/>
    <col min="21" max="21" width="9.6640625" style="4" customWidth="1"/>
    <col min="22" max="22" width="12.6640625" bestFit="1" customWidth="1"/>
    <col min="23" max="23" width="11.88671875" bestFit="1" customWidth="1"/>
    <col min="24" max="24" width="21.6640625" bestFit="1" customWidth="1"/>
    <col min="25" max="26" width="8.109375" bestFit="1" customWidth="1"/>
    <col min="27" max="27" width="16.5546875" customWidth="1"/>
    <col min="31" max="31" width="1.44140625" style="4" customWidth="1"/>
    <col min="33" max="33" width="14.44140625" bestFit="1" customWidth="1"/>
    <col min="34" max="34" width="21.6640625" bestFit="1" customWidth="1"/>
    <col min="35" max="35" width="1.44140625" style="4" customWidth="1"/>
    <col min="37" max="37" width="22.88671875" bestFit="1" customWidth="1"/>
    <col min="38" max="39" width="10.44140625" bestFit="1" customWidth="1"/>
    <col min="40" max="40" width="1.44140625" style="4" customWidth="1"/>
    <col min="42" max="42" width="19.6640625" bestFit="1" customWidth="1"/>
    <col min="43" max="43" width="21.6640625" bestFit="1" customWidth="1"/>
    <col min="44" max="44" width="22.6640625" bestFit="1" customWidth="1"/>
  </cols>
  <sheetData>
    <row r="7" spans="3:44" x14ac:dyDescent="0.3">
      <c r="C7" t="s">
        <v>0</v>
      </c>
      <c r="D7" t="s">
        <v>1</v>
      </c>
      <c r="I7" s="1" t="s">
        <v>7</v>
      </c>
      <c r="J7" t="s">
        <v>0</v>
      </c>
    </row>
    <row r="8" spans="3:44" x14ac:dyDescent="0.3">
      <c r="C8" s="2">
        <v>6587</v>
      </c>
      <c r="D8" s="3">
        <v>32.935000000000002</v>
      </c>
      <c r="I8" t="s">
        <v>8</v>
      </c>
      <c r="J8" s="2">
        <v>1257</v>
      </c>
    </row>
    <row r="9" spans="3:44" x14ac:dyDescent="0.3">
      <c r="I9" t="s">
        <v>9</v>
      </c>
      <c r="J9" s="2">
        <v>884</v>
      </c>
      <c r="Q9" s="1" t="s">
        <v>18</v>
      </c>
      <c r="R9" t="s">
        <v>0</v>
      </c>
    </row>
    <row r="10" spans="3:44" x14ac:dyDescent="0.3">
      <c r="I10" t="s">
        <v>10</v>
      </c>
      <c r="J10" s="2">
        <v>973</v>
      </c>
      <c r="Q10">
        <v>2023</v>
      </c>
      <c r="R10" s="2">
        <v>5654</v>
      </c>
      <c r="W10" s="1" t="s">
        <v>25</v>
      </c>
      <c r="X10" t="s">
        <v>0</v>
      </c>
      <c r="Z10" t="str">
        <f>W10</f>
        <v>Day Name</v>
      </c>
      <c r="AA10" t="str">
        <f>X10</f>
        <v>Total Riders(Passengers)</v>
      </c>
      <c r="AB10" t="s">
        <v>33</v>
      </c>
      <c r="AC10" t="s">
        <v>34</v>
      </c>
    </row>
    <row r="11" spans="3:44" x14ac:dyDescent="0.3">
      <c r="I11" t="s">
        <v>11</v>
      </c>
      <c r="J11" s="2">
        <v>968</v>
      </c>
      <c r="Q11">
        <v>2024</v>
      </c>
      <c r="R11" s="2">
        <v>933</v>
      </c>
      <c r="W11" t="s">
        <v>29</v>
      </c>
      <c r="X11" s="2">
        <v>1185</v>
      </c>
      <c r="Z11" t="str">
        <f t="shared" ref="Z11:AA17" si="0">W11</f>
        <v>Sun</v>
      </c>
      <c r="AA11">
        <f t="shared" si="0"/>
        <v>1185</v>
      </c>
      <c r="AB11">
        <f>AVERAGE($AA$11:$AA$17)</f>
        <v>941</v>
      </c>
      <c r="AC11">
        <f>IF(AA11&gt;AB11,AA11,"")</f>
        <v>1185</v>
      </c>
    </row>
    <row r="12" spans="3:44" x14ac:dyDescent="0.3">
      <c r="I12" t="s">
        <v>12</v>
      </c>
      <c r="J12" s="2">
        <v>1358</v>
      </c>
      <c r="W12" t="s">
        <v>27</v>
      </c>
      <c r="X12" s="2">
        <v>1085</v>
      </c>
      <c r="Z12" t="str">
        <f t="shared" si="0"/>
        <v>Mon</v>
      </c>
      <c r="AA12">
        <f t="shared" si="0"/>
        <v>1085</v>
      </c>
      <c r="AB12">
        <f t="shared" ref="AB12:AB17" si="1">AVERAGE($AA$11:$AA$17)</f>
        <v>941</v>
      </c>
      <c r="AC12">
        <f t="shared" ref="AC12:AC17" si="2">IF(AA12&gt;AB12,AA12,"")</f>
        <v>1085</v>
      </c>
      <c r="AG12" s="1" t="s">
        <v>37</v>
      </c>
      <c r="AH12" t="s">
        <v>0</v>
      </c>
      <c r="AK12" s="1" t="s">
        <v>40</v>
      </c>
      <c r="AL12" t="s">
        <v>44</v>
      </c>
      <c r="AP12" s="1" t="s">
        <v>47</v>
      </c>
      <c r="AQ12" t="s">
        <v>0</v>
      </c>
    </row>
    <row r="13" spans="3:44" x14ac:dyDescent="0.3">
      <c r="I13" t="s">
        <v>13</v>
      </c>
      <c r="J13" s="2">
        <v>1147</v>
      </c>
      <c r="W13" t="s">
        <v>31</v>
      </c>
      <c r="X13" s="2">
        <v>983</v>
      </c>
      <c r="Z13" t="str">
        <f t="shared" si="0"/>
        <v>Tue</v>
      </c>
      <c r="AA13">
        <f t="shared" si="0"/>
        <v>983</v>
      </c>
      <c r="AB13">
        <f t="shared" si="1"/>
        <v>941</v>
      </c>
      <c r="AC13">
        <f t="shared" si="2"/>
        <v>983</v>
      </c>
      <c r="AG13" t="s">
        <v>39</v>
      </c>
      <c r="AH13" s="2">
        <v>933</v>
      </c>
      <c r="AK13" t="s">
        <v>41</v>
      </c>
      <c r="AL13" s="2">
        <v>20</v>
      </c>
      <c r="AM13" t="str">
        <f>AL13 &amp; " Total Buses"</f>
        <v>20 Total Buses</v>
      </c>
      <c r="AP13" t="s">
        <v>48</v>
      </c>
      <c r="AQ13" s="2">
        <v>2331</v>
      </c>
      <c r="AR13" s="7">
        <f>AQ13/SUM($AQ$13:$AQ$14)</f>
        <v>0.35387885228480342</v>
      </c>
    </row>
    <row r="14" spans="3:44" x14ac:dyDescent="0.3">
      <c r="C14" t="s">
        <v>5</v>
      </c>
      <c r="W14" t="s">
        <v>32</v>
      </c>
      <c r="X14" s="2">
        <v>887</v>
      </c>
      <c r="Z14" t="str">
        <f t="shared" si="0"/>
        <v>Wed</v>
      </c>
      <c r="AA14">
        <f t="shared" si="0"/>
        <v>887</v>
      </c>
      <c r="AB14">
        <f t="shared" si="1"/>
        <v>941</v>
      </c>
      <c r="AC14" t="str">
        <f t="shared" si="2"/>
        <v/>
      </c>
      <c r="AG14" t="s">
        <v>38</v>
      </c>
      <c r="AH14" s="2">
        <v>5654</v>
      </c>
      <c r="AK14" t="s">
        <v>42</v>
      </c>
      <c r="AL14" s="2">
        <v>19</v>
      </c>
      <c r="AM14" t="str">
        <f t="shared" ref="AM14:AM15" si="3">AL14 &amp; " Total Buses"</f>
        <v>19 Total Buses</v>
      </c>
      <c r="AP14" t="s">
        <v>49</v>
      </c>
      <c r="AQ14" s="2">
        <v>4256</v>
      </c>
      <c r="AR14" s="7">
        <f>AQ14/SUM($AQ$13:$AQ$14)</f>
        <v>0.64612114771519658</v>
      </c>
    </row>
    <row r="15" spans="3:44" x14ac:dyDescent="0.3">
      <c r="W15" t="s">
        <v>30</v>
      </c>
      <c r="X15" s="2">
        <v>889</v>
      </c>
      <c r="Z15" t="str">
        <f t="shared" si="0"/>
        <v>Thu</v>
      </c>
      <c r="AA15">
        <f t="shared" si="0"/>
        <v>889</v>
      </c>
      <c r="AB15">
        <f t="shared" si="1"/>
        <v>941</v>
      </c>
      <c r="AC15" t="str">
        <f t="shared" si="2"/>
        <v/>
      </c>
      <c r="AK15" t="s">
        <v>43</v>
      </c>
      <c r="AL15" s="2">
        <v>38</v>
      </c>
      <c r="AM15" t="str">
        <f t="shared" si="3"/>
        <v>38 Total Buses</v>
      </c>
    </row>
    <row r="16" spans="3:44" x14ac:dyDescent="0.3">
      <c r="C16" s="1" t="s">
        <v>2</v>
      </c>
      <c r="D16" t="s">
        <v>0</v>
      </c>
      <c r="W16" t="s">
        <v>26</v>
      </c>
      <c r="X16" s="2">
        <v>762</v>
      </c>
      <c r="Z16" t="str">
        <f t="shared" si="0"/>
        <v>Fri</v>
      </c>
      <c r="AA16">
        <f t="shared" si="0"/>
        <v>762</v>
      </c>
      <c r="AB16">
        <f t="shared" si="1"/>
        <v>941</v>
      </c>
      <c r="AC16" t="str">
        <f t="shared" si="2"/>
        <v/>
      </c>
    </row>
    <row r="17" spans="3:39" x14ac:dyDescent="0.3">
      <c r="C17" t="s">
        <v>3</v>
      </c>
      <c r="D17" s="2">
        <v>1322</v>
      </c>
      <c r="W17" t="s">
        <v>28</v>
      </c>
      <c r="X17" s="2">
        <v>796</v>
      </c>
      <c r="Z17" t="str">
        <f t="shared" si="0"/>
        <v>Sat</v>
      </c>
      <c r="AA17">
        <f t="shared" si="0"/>
        <v>796</v>
      </c>
      <c r="AB17">
        <f t="shared" si="1"/>
        <v>941</v>
      </c>
      <c r="AC17" t="str">
        <f t="shared" si="2"/>
        <v/>
      </c>
    </row>
    <row r="18" spans="3:39" x14ac:dyDescent="0.3">
      <c r="L18" t="s">
        <v>17</v>
      </c>
    </row>
    <row r="19" spans="3:39" x14ac:dyDescent="0.3">
      <c r="Q19" s="1" t="s">
        <v>18</v>
      </c>
      <c r="R19" t="s">
        <v>0</v>
      </c>
      <c r="S19" t="s">
        <v>19</v>
      </c>
    </row>
    <row r="20" spans="3:39" x14ac:dyDescent="0.3">
      <c r="I20" t="s">
        <v>15</v>
      </c>
      <c r="L20" s="1" t="s">
        <v>16</v>
      </c>
      <c r="M20" t="s">
        <v>0</v>
      </c>
      <c r="Q20">
        <v>2023</v>
      </c>
      <c r="R20" s="2">
        <v>5654</v>
      </c>
      <c r="S20" s="7"/>
    </row>
    <row r="21" spans="3:39" x14ac:dyDescent="0.3">
      <c r="C21" t="s">
        <v>6</v>
      </c>
      <c r="L21" s="6">
        <v>0.79166666666666663</v>
      </c>
      <c r="M21" s="2">
        <v>117</v>
      </c>
      <c r="Q21">
        <v>2024</v>
      </c>
      <c r="R21" s="2">
        <v>933</v>
      </c>
      <c r="S21" s="7">
        <v>-0.83498408206579411</v>
      </c>
      <c r="AK21" t="str">
        <f>AK12</f>
        <v>Bus Utlization Category</v>
      </c>
      <c r="AL21" t="s">
        <v>45</v>
      </c>
      <c r="AM21" t="s">
        <v>46</v>
      </c>
    </row>
    <row r="22" spans="3:39" x14ac:dyDescent="0.3">
      <c r="I22" s="1" t="s">
        <v>16</v>
      </c>
      <c r="J22" t="s">
        <v>0</v>
      </c>
      <c r="AK22" t="str">
        <f t="shared" ref="AK22:AK25" si="4">AK13</f>
        <v>Over-Utilized</v>
      </c>
      <c r="AL22" s="9">
        <f>AL13/SUM($AL$13:$AL$15)</f>
        <v>0.25974025974025972</v>
      </c>
      <c r="AM22" s="9">
        <f>1-AL22</f>
        <v>0.74025974025974028</v>
      </c>
    </row>
    <row r="23" spans="3:39" x14ac:dyDescent="0.3">
      <c r="C23" s="1" t="s">
        <v>2</v>
      </c>
      <c r="D23" t="s">
        <v>0</v>
      </c>
      <c r="I23" s="6">
        <v>0.41666666666666669</v>
      </c>
      <c r="J23" s="2">
        <v>560</v>
      </c>
      <c r="Z23" t="s">
        <v>35</v>
      </c>
      <c r="AK23" t="str">
        <f t="shared" si="4"/>
        <v>Under-Utilized</v>
      </c>
      <c r="AL23" s="9">
        <f t="shared" ref="AL23:AL24" si="5">AL14/SUM($AL$13:$AL$15)</f>
        <v>0.24675324675324675</v>
      </c>
      <c r="AM23" s="9">
        <f t="shared" ref="AM23:AM24" si="6">1-AL23</f>
        <v>0.75324675324675328</v>
      </c>
    </row>
    <row r="24" spans="3:39" x14ac:dyDescent="0.3">
      <c r="C24" t="s">
        <v>4</v>
      </c>
      <c r="D24" s="2">
        <v>185</v>
      </c>
      <c r="R24" t="s">
        <v>20</v>
      </c>
      <c r="S24" t="s">
        <v>21</v>
      </c>
      <c r="Z24" t="str">
        <f>"Focus on Highlighted Weekdays : They excceded  the " &amp;AB11 &amp; " Passengers Average and account for " &amp;TEXT(Z30,"0.0%")&amp; " of the Total Passenger"</f>
        <v>Focus on Highlighted Weekdays : They excceded  the 941 Passengers Average and account for 49.4% of the Total Passenger</v>
      </c>
      <c r="AK24" t="str">
        <f t="shared" si="4"/>
        <v>Well-Utilized</v>
      </c>
      <c r="AL24" s="9">
        <f t="shared" si="5"/>
        <v>0.4935064935064935</v>
      </c>
      <c r="AM24" s="9">
        <f t="shared" si="6"/>
        <v>0.50649350649350655</v>
      </c>
    </row>
    <row r="25" spans="3:39" x14ac:dyDescent="0.3">
      <c r="R25" s="7">
        <f>(R21-R20)/GETPIVOTDATA("[Measures].[Total Riders(Passengers)]",$R$20,"[Dim_Date].[Year]","[Dim_Date].[Year].&amp;[2023]")</f>
        <v>-0.83498408206579411</v>
      </c>
      <c r="S25" t="str">
        <f>IF(R25&lt;0,R30,R29)</f>
        <v>▼</v>
      </c>
    </row>
    <row r="29" spans="3:39" x14ac:dyDescent="0.3">
      <c r="R29" t="s">
        <v>22</v>
      </c>
      <c r="Z29" s="8" t="s">
        <v>36</v>
      </c>
    </row>
    <row r="30" spans="3:39" x14ac:dyDescent="0.3">
      <c r="R30" t="s">
        <v>23</v>
      </c>
      <c r="Z30" s="7">
        <f>SUM(AC11:AC17)/SUM(AA11:AA17)</f>
        <v>0.4938515257325034</v>
      </c>
    </row>
    <row r="32" spans="3:39" x14ac:dyDescent="0.3">
      <c r="Q32" s="8" t="s">
        <v>24</v>
      </c>
    </row>
    <row r="33" spans="17:17" x14ac:dyDescent="0.3">
      <c r="Q33" t="str">
        <f>IF(R25&lt;0,"YoY change suggest room for improvement","We are doing well in current year")</f>
        <v>YoY change suggest room for improvement</v>
      </c>
    </row>
    <row r="34" spans="17:17" x14ac:dyDescent="0.3">
      <c r="Q34" t="s">
        <v>14</v>
      </c>
    </row>
  </sheetData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F7F7-2F4B-4511-B536-B63463C65FDB}">
  <dimension ref="E34"/>
  <sheetViews>
    <sheetView showGridLines="0" showRowColHeaders="0" tabSelected="1" workbookViewId="0">
      <selection activeCell="D37" sqref="D37"/>
    </sheetView>
  </sheetViews>
  <sheetFormatPr defaultRowHeight="14.4" x14ac:dyDescent="0.3"/>
  <cols>
    <col min="1" max="16384" width="8.88671875" style="5"/>
  </cols>
  <sheetData>
    <row r="34" spans="5:5" x14ac:dyDescent="0.3">
      <c r="E34" s="5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t a b l e _ r i d e r s h i p     2 _ 9 8 d 1 9 f b c - 0 0 f 9 - 4 3 7 a - b 0 1 b - 0 7 2 2 a c 9 4 8 6 4 0 " > < C u s t o m C o n t e n t   x m l n s = " h t t p : / / g e m i n i / p i v o t c u s t o m i z a t i o n / T a b l e X M L _ F a c t t a b l e _ r i d e r s h i p   2 _ 9 8 d 1 9 f b c - 0 0 f 9 - 4 3 7 a - b 0 1 b - 0 7 2 2 a c 9 4 8 6 4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 1 1 5 < / i n t > < / v a l u e > < / i t e m > < i t e m > < k e y > < s t r i n g > B u s I D < / s t r i n g > < / k e y > < v a l u e > < i n t > 8 9 < / i n t > < / v a l u e > < / i t e m > < i t e m > < k e y > < s t r i n g > D a t e < / s t r i n g > < / k e y > < v a l u e > < i n t > 7 9 < / i n t > < / v a l u e > < / i t e m > < i t e m > < k e y > < s t r i n g > D a y   N a m e < / s t r i n g > < / k e y > < v a l u e > < i n t > 1 2 2 < / i n t > < / v a l u e > < / i t e m > < i t e m > < k e y > < s t r i n g > T i m e < / s t r i n g > < / k e y > < v a l u e > < i n t > 8 0 < / i n t > < / v a l u e > < / i t e m > < i t e m > < k e y > < s t r i n g > N u m b e r O f R i d e r s < / s t r i n g > < / k e y > < v a l u e > < i n t > 1 7 3 < / i n t > < / v a l u e > < / i t e m > < i t e m > < k e y > < s t r i n g > R i d e r I D < / s t r i n g > < / k e y > < v a l u e > < i n t > 1 0 1 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  N a m e < / s t r i n g > < / k e y > < v a l u e > < i n t > 3 < / i n t > < / v a l u e > < / i t e m > < i t e m > < k e y > < s t r i n g > T i m e < / s t r i n g > < / k e y > < v a l u e > < i n t > 4 < / i n t > < / v a l u e > < / i t e m > < i t e m > < k e y > < s t r i n g > N u m b e r O f R i d e r s < / s t r i n g > < / k e y > < v a l u e > < i n t > 5 < / i n t > < / v a l u e > < / i t e m > < i t e m > < k e y > < s t r i n g > R i d e r I D 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r o u t e s _ 9 5 1 2 2 b 0 3 - 0 5 4 9 - 4 b 9 3 - b c e 1 - 9 5 1 d 6 3 4 0 d b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 1 0 6 < / i n t > < / v a l u e > < / i t e m > < i t e m > < k e y > < s t r i n g > R o u t e N a m e < / s t r i n g > < / k e y > < v a l u e > < i n t > 1 3 3 < / i n t > < / v a l u e > < / i t e m > < i t e m > < k e y > < s t r i n g > S t a r t L o c a t i o n < / s t r i n g > < / k e y > < v a l u e > < i n t > 1 4 6 < / i n t > < / v a l u e > < / i t e m > < i t e m > < k e y > < s t r i n g > E n d L o c a t i o n < / s t r i n g > < / k e y > < v a l u e > < i n t > 1 3 8 < / i n t > < / v a l u e > < / i t e m > < i t e m > < k e y > < s t r i n g > T r i p F e e < / s t r i n g > < / k e y > < v a l u e > < i n t > 9 9 < / i n t > < / v a l u e > < / i t e m > < i t e m > < k e y > < s t r i n g > T a k e O f f T i m e < / s t r i n g > < / k e y > < v a l u e > < i n t > 1 3 8 < / i n t > < / v a l u e > < / i t e m > < i t e m > < k e y > < s t r i n g > A r r i v a l T i m e < / s t r i n g > < / k e y > < v a l u e > < i n t > 1 3 1 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 R o u t e N a m e < / s t r i n g > < / k e y > < v a l u e > < i n t > 1 < / i n t > < / v a l u e > < / i t e m > < i t e m > < k e y > < s t r i n g > S t a r t L o c a t i o n < / s t r i n g > < / k e y > < v a l u e > < i n t > 2 < / i n t > < / v a l u e > < / i t e m > < i t e m > < k e y > < s t r i n g > E n d L o c a t i o n < / s t r i n g > < / k e y > < v a l u e > < i n t > 3 < / i n t > < / v a l u e > < / i t e m > < i t e m > < k e y > < s t r i n g > T r i p F e e < / s t r i n g > < / k e y > < v a l u e > < i n t > 4 < / i n t > < / v a l u e > < / i t e m > < i t e m > < k e y > < s t r i n g > T a k e O f f T i m e < / s t r i n g > < / k e y > < v a l u e > < i n t > 5 < / i n t > < / v a l u e > < / i t e m > < i t e m > < k e y > < s t r i n g > A r r i v a l T i m e 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9 c 1 0 6 a d - 6 9 8 f - 4 e 3 2 - b 5 c 0 - 9 9 0 d 8 b e 9 b e 3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 D i m _ b u s e s _ b c b 9 6 9 e 7 - 6 4 0 8 - 4 d 2 f - b 4 2 c - 6 5 1 7 5 0 2 6 e 7 3 4 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 D i m _ d e m o g r a p h i c s _ 1 0 1 e 6 e 4 4 - c 5 f 1 - 4 8 2 a - b 6 3 3 - d 8 4 2 b 1 8 c 3 8 8 2 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 D i m _ r o u t e s _ 9 5 1 2 2 b 0 3 - 0 5 4 9 - 4 b 9 3 - b c e 1 - 9 5 1 d 6 3 4 0 d b 5 4 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 F a c t t a b l e _ r i d e r s h i p _ 4 3 c 4 9 a 3 f - 2 c 9 2 - 4 7 9 d - a 5 f c - 7 5 f 0 4 8 a 0 e f c 3 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 C a l c u l a t i o n s _ 5 3 f 8 4 0 b f - c 9 0 4 - 4 4 0 9 - 9 e 5 a - 4 c b a 2 8 a a 2 9 8 c 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 D i m _ D a t e _ c 6 c 9 5 f c 7 - a d 8 1 - 4 5 e 8 - 9 a e 6 - 9 f 5 3 b 8 9 8 6 4 6 6 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b b 5 2 9 8 b - d c c e - 4 6 d 9 - 9 e c 6 - 9 8 a 6 c 5 b 6 8 8 7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t a b l e _ r i d e r s h i p     2 _ 9 8 d 1 9 f b c - 0 0 f 9 - 4 3 7 a - b 0 1 b - 0 7 2 2 a c 9 4 8 6 4 0 " > < C u s t o m C o n t e n t   x m l n s = " h t t p : / / g e m i n i / p i v o t c u s t o m i z a t i o n / T a b l e X M L _ F a c t t a b l e _ r i d e r s h i p   2 _ 9 8 d 1 9 f b c - 0 0 f 9 - 4 3 7 a - b 0 1 b - 0 7 2 2 a c 9 4 8 6 4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 1 1 5 < / i n t > < / v a l u e > < / i t e m > < i t e m > < k e y > < s t r i n g > B u s I D < / s t r i n g > < / k e y > < v a l u e > < i n t > 8 9 < / i n t > < / v a l u e > < / i t e m > < i t e m > < k e y > < s t r i n g > D a t e < / s t r i n g > < / k e y > < v a l u e > < i n t > 7 9 < / i n t > < / v a l u e > < / i t e m > < i t e m > < k e y > < s t r i n g > D a y   N a m e < / s t r i n g > < / k e y > < v a l u e > < i n t > 1 2 2 < / i n t > < / v a l u e > < / i t e m > < i t e m > < k e y > < s t r i n g > T i m e < / s t r i n g > < / k e y > < v a l u e > < i n t > 8 0 < / i n t > < / v a l u e > < / i t e m > < i t e m > < k e y > < s t r i n g > N u m b e r O f R i d e r s < / s t r i n g > < / k e y > < v a l u e > < i n t > 1 7 3 < / i n t > < / v a l u e > < / i t e m > < i t e m > < k e y > < s t r i n g > R i d e r I D < / s t r i n g > < / k e y > < v a l u e > < i n t > 1 0 1 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  N a m e < / s t r i n g > < / k e y > < v a l u e > < i n t > 3 < / i n t > < / v a l u e > < / i t e m > < i t e m > < k e y > < s t r i n g > T i m e < / s t r i n g > < / k e y > < v a l u e > < i n t > 4 < / i n t > < / v a l u e > < / i t e m > < i t e m > < k e y > < s t r i n g > N u m b e r O f R i d e r s < / s t r i n g > < / k e y > < v a l u e > < i n t > 5 < / i n t > < / v a l u e > < / i t e m > < i t e m > < k e y > < s t r i n g > R i d e r I D 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2 b c 7 5 8 f c - 2 d 8 f - 4 1 a 1 - 9 d 1 1 - 2 2 b 0 a 7 6 e 8 d 1 1 "   x m l n s = " h t t p : / / s c h e m a s . m i c r o s o f t . c o m / D a t a M a s h u p " > A A A A A C U J A A B Q S w M E F A A C A A g A 7 I H 6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7 I H 6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y B + l h r R M 5 s J Q Y A A J k l A A A T A B w A R m 9 y b X V s Y X M v U 2 V j d G l v b j E u b S C i G A A o o B Q A A A A A A A A A A A A A A A A A A A A A A A A A A A D t W m 1 v 2 z Y Q / h 6 g / 4 F Q v z i A 7 F l y 4 j V d X S C z k 7 Z b E 7 u x s 2 J w g o K R a J u I L B o U 5 d Y L 8 t 9 3 1 C s l U c 5 L P y 2 z v 0 Q 6 H o 9 3 D 4 9 3 j 6 Q E x B G U + W g c / 7 V + 2 9 s L F p g T F w 3 o 8 t t N G J A A 9 Z B H x K s 9 B L 8 x C 7 l D Q N I P 1 q 0 B c 8 I l 8 U X j l H q k 1 W e + g J u g Y f T f X l 0 G h A d X Y 7 r k 2 L 8 a k O B W s N U V + e E Q D 7 k 4 W N w w z N 2 r A R Y 4 I K J 5 E s k n o B q s G B c 4 c m i Q q q F P Y J d j c G 9 N n j U l j a P l B G t j 3 5 w O i E e X F B R 6 h m m Y q M + 8 c O k H v Q M T n f g O c 6 k / 7 1 n 2 o W 2 i L y E T Z C w 2 H u n l l 6 1 z 5 p P r f T P G 4 7 U x 4 m w J Y y 7 6 S L A L Q R s A z g T f g G I y k s g b M X Q m m i b y Y 8 8 b O 9 j D P O g J H q o m + w v s z 8 H i Z L M i u b k o 2 B n j y 9 h h O R g 0 N O u b d 3 f G 7 2 H w a Q C x A Q 7 d g 5 Z U v T f R n X H B Q k F 0 A 6 B / H i 5 v C I c h A U I k y A 8 R j f T x C j t U b I p z 7 v d f 7 V F f 6 2 8 x g V y y Z H O O V w v q v I Q 8 U s P 5 H 6 X T B Y V L X d 4 c z 0 l V + I H 4 r i a T h o 4 T r i K A C 0 P 3 u a P H r g s L w / 6 7 V K p h L w E z d x o 0 Y l G j F J a J j H 4 Y C L a E K 4 K d B a I z N A X v r t G 7 H r K O k F g Q H x n t p n V k I O I F p D B u p + N 2 u 2 n r F D q p Q q f d 7 O g U D l K F g 3 b z Q K d w m C o c t p u H q Y J x f M P W B H X b R o 7 B B f H x M k I h S q M 8 9 H g g E T e 2 g C U 3 L M N C 7 h D 6 w F m 4 M k q H t r x Q 8 d x y W S l e w o m N A 3 n g r P 7 6 k s 5 q X Y 2 P B s 5 h z y s n c y w w F 5 + Z U z 2 c c v T E d 2 v H J p y u T o m m B k z w L R n O Z h O q L A f X c d H g n K 6 x V x l 7 V F M 5 h b 0 V E p R v X B a l Y E F X / / E s 1 U T 0 Q L p 2 X 1 K 6 E o d x t 4 a T 6 M S A c J Y 2 L l z H 6 a b L s 5 j R D G d R 9 w o 0 B 0 L X 1 a r t K C 6 l z 2 h B k J Q o M p X + p J d / Y S + U + T m V N 9 d m Y f w j 4 J 6 O y + G W F D S y W f t F 7 T G Z y + Q G 3 Y J Y / q D z 5 L b e 9 1 A b Y d 9 V R O 9 Q J 2 l H l v 2 2 3 U b H Z 6 i J O v F V 3 J s e N N m p m O y m P T K z 2 H 2 S x W 7 F Y t o z u 5 n F o y d Z P K p Y t O z E 5 F F m M k Z g 9 F i b Y K F i 9 L A A 5 i g D 8 / F G D 6 t G 3 6 h w j j I 4 H 2 / z T c W m b a m A j j J A a 2 0 a R 5 l i m i h G p k T 9 P P G S X H w + j U k O T o G 6 y M T P u c s z W W L Z E S 1 R j M 6 i p G m v Z f F o W J Y J h M 1 E 7 f 0 E r z T j k A F Q 1 Q Z p / z R Z G 6 6 g K 0 S t 4 o x J P A t x n x E u a 8 2 X k H B K F E T P S Q B F 9 Q 9 G N e H a R l 5 J o e Z l j 8 I F q Z G J Q V v a + Z P 6 b u s z m Y k h M A a e e 3 D y Y w U p p b 4 a y L 2 I x 6 L r D P u S x 6 W V l G f L 4 p N m T Q m 2 9 B u s c Q o W u h T U o / / E W I 4 c k W 7 2 t N g T r n + Z p q v W N D X r w a 5 W d F H u Z 3 X t E Y F + 6 g s 8 J 3 V N p p I Z N d E W f Y N A Y R f R p c j W 6 0 N H n D O + U b O 7 5 A 8 k O m q 3 0 p p 1 K Z / V m r E K c Z U n l 8 q s 9 y g t H 8 N 1 d Y r x l X h e L t S j a T 8 W T Q 0 c E t n K + a j w 0 b x k l I f q g V K f R e s Y q F 1 6 P p I s Z M c 7 d 7 x z x z u 3 c Z A d 7 9 z x z h 3 v 3 P H O H e / c 8 c 4 d 7 9 z G O 5 W z v W R r c G U I I f N q G R s T j z g i P + D F K M 2 E p m j s D c K V R x 0 Y V I w N a C C o 7 4 h G 3 b K 5 m U 8 + E F f J o f 4 m m N d V v M p K k C e R f p I U 0 r e W F D S m 8 h J S X 2 F A + p 1 D 3 6 l Y I P n + 2 X u Y 6 B W d B P A 1 r E 3 W H e I 3 L 8 d K c E D T o d 7 A v A v 2 v Y K 1 l D W 2 O J X E J g m q B q 4 z I P 8 L F L 1 1 1 4 J W X B p 8 U y a o q E V i K c 2 h y 9 J H L Z R C s n v 5 m p z y Q C B w O r p X O X c J u w J u h c U B v a o z E 1 i v F X 0 v a H w z U W e / J o u L F u s K a K 2 z K Q 5 V C L Z n T q k L W f W N s e S g m Q a r b E H 8 P V w b 1 Q B v t u x p x Q v Z g N I Z a k Q g H M 6 + E n L 7 E x t b 3 y g K Y S r r R 6 d i 8 1 O 7 K u e z G Z K u P 3 V v M z T S + V p A t m 9 z X b G 2 9 c 5 o 3 T Z l 5 y C 3 6 S N U 1 r Q U n W s k n 2 D i 1 i P v i a / 2 q Z J i V 6 s Y 3 b p 4 U 9 O X O s / u S 3 a U s m o E N d 2 k k I q d + g N R d M t M k q S M V n 4 o t n x K 7 i j v S v r Y c 0 I v a n 3 6 r 8 l W D g z z 1 / E + C R Y 7 K b 1 9 H b 2 i a F g y b + N J W + L b E l 7 V e E S B 0 y Y P 7 F z x t H D q n / S u o U L 7 5 S K q 5 U f / G 8 2 / U E s B A i 0 A F A A C A A g A 7 I H 6 W G M P L I 6 n A A A A 9 w A A A B I A A A A A A A A A A A A A A A A A A A A A A E N v b m Z p Z y 9 Q Y W N r Y W d l L n h t b F B L A Q I t A B Q A A g A I A O y B + l h T c j g s m w A A A O E A A A A T A A A A A A A A A A A A A A A A A P M A A A B b Q 2 9 u d G V u d F 9 U e X B l c 1 0 u e G 1 s U E s B A i 0 A F A A C A A g A 7 I H 6 W G t E z m w l B g A A m S U A A B M A A A A A A A A A A A A A A A A A 2 w E A A E Z v c m 1 1 b G F z L 1 N l Y 3 R p b 2 4 x L m 1 Q S w U G A A A A A A M A A w D C A A A A T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c A A A A A A A D g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l t X 2 J 1 c 2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k 6 M D Q 6 M T E u O T A x O T E y M 1 o i I C 8 + P E V u d H J 5 I F R 5 c G U 9 I k Z p b G x D b 2 x 1 b W 5 U e X B l c y I g V m F s d W U 9 I n N B d 0 1 H Q X c 9 P S I g L z 4 8 R W 5 0 c n k g V H l w Z T 0 i R m l s b E N v b H V t b k 5 h b W V z I i B W Y W x 1 Z T 0 i c 1 s m c X V v d D t C d X N J R C Z x d W 9 0 O y w m c X V v d D t S b 3 V 0 Z U l E J n F 1 b 3 Q 7 L C Z x d W 9 0 O 0 J 1 c 0 5 1 b W J l c i Z x d W 9 0 O y w m c X V v d D t D Y X B h Y 2 l 0 e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w O D A 2 M G R l Z i 0 3 O T k 2 L T Q w N W U t O T M z Y S 0 4 Z T Q x O T c 4 Z T U 4 Z G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A w M S F Q a X Z v d F R h Y m x l N C I g L z 4 8 L 1 N 0 Y W J s Z U V u d H J p Z X M + P C 9 J d G V t P j x J d G V t P j x J d G V t T G 9 j Y X R p b 2 4 + P E l 0 Z W 1 U e X B l P k Z v c m 1 1 b G E 8 L 0 l 0 Z W 1 U e X B l P j x J d G V t U G F 0 a D 5 T Z W N 0 a W 9 u M S 9 E a W 1 f Z G V t b 2 d y Y X B o a W N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A 5 O j M x O j A 1 L j c 1 M z Y x N z V a I i A v P j x F b n R y e S B U e X B l P S J G a W x s Q 2 9 s d W 1 u V H l w Z X M i I F Z h b H V l P S J z Q X d N R 0 J n Q T 0 i I C 8 + P E V u d H J 5 I F R 5 c G U 9 I k Z p b G x D b 2 x 1 b W 5 O Y W 1 l c y I g V m F s d W U 9 I n N b J n F 1 b 3 Q 7 U m l k Z X J J R C Z x d W 9 0 O y w m c X V v d D t B Z 2 U m c X V v d D s s J n F 1 b 3 Q 7 R 2 V u Z G V y J n F 1 b 3 Q 7 L C Z x d W 9 0 O 0 9 j Y 3 V w Y X R p b 2 4 m c X V v d D s s J n F 1 b 3 Q 7 Q W d l I E d y b 3 V w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z Y z h l O T N m L W E y Y j g t N D I 0 M y 1 i N m I 4 L T M 1 O T B k M z M x N j R l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W R k Z W Q g Q 2 9 u Z G l 0 a W 9 u Y W w g Q 2 9 s d W 1 u L n t D d X N 0 b 2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W R k Z W Q g Q 2 9 u Z G l 0 a W 9 u Y W w g Q 2 9 s d W 1 u L n t D d X N 0 b 2 0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A x I V B p d m 9 0 V G F i b G U z I i A v P j w v U 3 R h Y m x l R W 5 0 c m l l c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O T o w N T o w M y 4 2 N z k x O T E 5 W i I g L z 4 8 R W 5 0 c n k g V H l w Z T 0 i R m l s b E N v b H V t b l R 5 c G V z I i B W Y W x 1 Z T 0 i c 0 F 3 W U d C Z 0 1 L Q 2 c 9 P S I g L z 4 8 R W 5 0 c n k g V H l w Z T 0 i R m l s b E N v b H V t b k 5 h b W V z I i B W Y W x 1 Z T 0 i c 1 s m c X V v d D t S b 3 V 0 Z U l E J n F 1 b 3 Q 7 L C Z x d W 9 0 O 1 J v d X R l T m F t Z S Z x d W 9 0 O y w m c X V v d D t T d G F y d E x v Y 2 F 0 a W 9 u J n F 1 b 3 Q 7 L C Z x d W 9 0 O 0 V u Z E x v Y 2 F 0 a W 9 u J n F 1 b 3 Q 7 L C Z x d W 9 0 O 1 R y a X B G Z W U m c X V v d D s s J n F 1 b 3 Q 7 V G F r Z U 9 m Z l R p b W U m c X V v d D s s J n F 1 b 3 Q 7 Q X J y a X Z h b F R p b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z h m M z J l Z T g t Z G M 3 O C 0 0 O W R l L W F m N j c t M j Q w O D g 0 Z D k 4 Y W Y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c m 9 1 d G V z L 0 N o Y W 5 n Z W Q g V H l w Z S 5 7 U m 9 1 d G V J R C w w f S Z x d W 9 0 O y w m c X V v d D t T Z W N 0 a W 9 u M S 9 E a W 1 f c m 9 1 d G V z L 0 N o Y W 5 n Z W Q g V H l w Z S 5 7 U m 9 1 d G V O Y W 1 l L D F 9 J n F 1 b 3 Q 7 L C Z x d W 9 0 O 1 N l Y 3 R p b 2 4 x L 0 R p b V 9 y b 3 V 0 Z X M v Q 2 h h b m d l Z C B U e X B l L n t T d G F y d E x v Y 2 F 0 a W 9 u L D J 9 J n F 1 b 3 Q 7 L C Z x d W 9 0 O 1 N l Y 3 R p b 2 4 x L 0 R p b V 9 y b 3 V 0 Z X M v Q 2 h h b m d l Z C B U e X B l L n t F b m R M b 2 N h d G l v b i w z f S Z x d W 9 0 O y w m c X V v d D t T Z W N 0 a W 9 u M S 9 E a W 1 f c m 9 1 d G V z L 0 N o Y W 5 n Z W Q g V H l w Z S 5 7 V H J p c E Z l Z S w 0 f S Z x d W 9 0 O y w m c X V v d D t T Z W N 0 a W 9 u M S 9 E a W 1 f c m 9 1 d G V z L 0 N o Y W 5 n Z W Q g V H l w Z S 5 7 V G F r Z U 9 m Z l R p b W U s N X 0 m c X V v d D s s J n F 1 b 3 Q 7 U 2 V j d G l v b j E v R G l t X 3 J v d X R l c y 9 D a G F u Z 2 V k I F R 5 c G U u e 0 F y c m l 2 Y W x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p b V 9 y b 3 V 0 Z X M v Q 2 h h b m d l Z C B U e X B l L n t S b 3 V 0 Z U l E L D B 9 J n F 1 b 3 Q 7 L C Z x d W 9 0 O 1 N l Y 3 R p b 2 4 x L 0 R p b V 9 y b 3 V 0 Z X M v Q 2 h h b m d l Z C B U e X B l L n t S b 3 V 0 Z U 5 h b W U s M X 0 m c X V v d D s s J n F 1 b 3 Q 7 U 2 V j d G l v b j E v R G l t X 3 J v d X R l c y 9 D a G F u Z 2 V k I F R 5 c G U u e 1 N 0 Y X J 0 T G 9 j Y X R p b 2 4 s M n 0 m c X V v d D s s J n F 1 b 3 Q 7 U 2 V j d G l v b j E v R G l t X 3 J v d X R l c y 9 D a G F u Z 2 V k I F R 5 c G U u e 0 V u Z E x v Y 2 F 0 a W 9 u L D N 9 J n F 1 b 3 Q 7 L C Z x d W 9 0 O 1 N l Y 3 R p b 2 4 x L 0 R p b V 9 y b 3 V 0 Z X M v Q 2 h h b m d l Z C B U e X B l L n t U c m l w R m V l L D R 9 J n F 1 b 3 Q 7 L C Z x d W 9 0 O 1 N l Y 3 R p b 2 4 x L 0 R p b V 9 y b 3 V 0 Z X M v Q 2 h h b m d l Z C B U e X B l L n t U Y W t l T 2 Z m V G l t Z S w 1 f S Z x d W 9 0 O y w m c X V v d D t T Z W N 0 a W 9 u M S 9 E a W 1 f c m 9 1 d G V z L 0 N o Y W 5 n Z W Q g V H l w Z S 5 7 Q X J y a X Z h b F R p b W U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F u Y W x 5 c 2 l z I D A x I V B p d m 9 0 V G F i b G U 0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k 6 M z E 6 M D c u N T k z O D U 2 M l o i I C 8 + P E V u d H J 5 I F R 5 c G U 9 I k Z p b G x D b 2 x 1 b W 5 U e X B l c y I g V m F s d W U 9 I n N B d 0 1 K Q 2 d N R E J n W U R C Q V k 9 I i A v P j x F b n R y e S B U e X B l P S J G a W x s Q 2 9 s d W 1 u T m F t Z X M i I F Z h b H V l P S J z W y Z x d W 9 0 O 1 J l Y 2 9 y Z E l E J n F 1 b 3 Q 7 L C Z x d W 9 0 O 0 J 1 c 0 l E J n F 1 b 3 Q 7 L C Z x d W 9 0 O 0 R h d G U m c X V v d D s s J n F 1 b 3 Q 7 V G l t Z S Z x d W 9 0 O y w m c X V v d D t O d W 1 i Z X J P Z l J p Z G V y c y Z x d W 9 0 O y w m c X V v d D t S a W R l c k l E J n F 1 b 3 Q 7 L C Z x d W 9 0 O 1 R p b W U g R 3 J v d X A m c X V v d D s s J n F 1 b 3 Q 7 T 3 B l c m F 0 a W 9 u I E 1 v b W V u d C Z x d W 9 0 O y w m c X V v d D t D Y X B h Y 2 l 0 e S Z x d W 9 0 O y w m c X V v d D t V d G l s a X p h d G l v b i B Q Y 3 Q m c X V v d D s s J n F 1 b 3 Q 7 Q n V z I F V 0 b G l 6 Y X R p b 2 4 g Q 2 F 0 Z W d v c n k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2 U 1 N z c y N 2 E t Y j J m M C 0 0 M T B h L T h i Z j Q t Y T B h Y 2 Y 4 M 2 V i M z M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S 5 7 V G l t Z S w z f S Z x d W 9 0 O y w m c X V v d D t T Z W N 0 a W 9 u M S 9 G Y W N 0 d G F i b G V f c m l k Z X J z a G l w L 0 N o Y W 5 n Z W Q g V H l w Z S 5 7 T n V t Y m V y T 2 Z S a W R l c n M s N H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D a G F u Z 2 V k I F R 5 c G U y L n t U a W 1 l I E d y b 3 V w L D Z 9 J n F 1 b 3 Q 7 L C Z x d W 9 0 O 1 N l Y 3 R p b 2 4 x L 0 Z h Y 3 R 0 Y W J s Z V 9 y a W R l c n N o a X A v Q 2 h h b m d l Z C B U e X B l M i 5 7 T 3 B l c m F 0 a W 9 u I E 1 v b W V u d C w 3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E u e 1 V 0 a W x p e m F 0 a W 9 u I F B j d C w 5 f S Z x d W 9 0 O y w m c X V v d D t T Z W N 0 a W 9 u M S 9 G Y W N 0 d G F i b G V f c m l k Z X J z a G l w L 0 N o Y W 5 n Z W Q g V H l w Z T I u e 0 J 1 c y B V d G x p e m F 0 a W 9 u I E N h d G V n b 3 J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S 5 7 V G l t Z S w z f S Z x d W 9 0 O y w m c X V v d D t T Z W N 0 a W 9 u M S 9 G Y W N 0 d G F i b G V f c m l k Z X J z a G l w L 0 N o Y W 5 n Z W Q g V H l w Z S 5 7 T n V t Y m V y T 2 Z S a W R l c n M s N H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D a G F u Z 2 V k I F R 5 c G U y L n t U a W 1 l I E d y b 3 V w L D Z 9 J n F 1 b 3 Q 7 L C Z x d W 9 0 O 1 N l Y 3 R p b 2 4 x L 0 Z h Y 3 R 0 Y W J s Z V 9 y a W R l c n N o a X A v Q 2 h h b m d l Z C B U e X B l M i 5 7 T 3 B l c m F 0 a W 9 u I E 1 v b W V u d C w 3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E u e 1 V 0 a W x p e m F 0 a W 9 u I F B j d C w 5 f S Z x d W 9 0 O y w m c X V v d D t T Z W N 0 a W 9 u M S 9 G Y W N 0 d G F i b G V f c m l k Z X J z a G l w L 0 N o Y W 5 n Z W Q g V H l w Z T I u e 0 J 1 c y B V d G x p e m F 0 a W 9 u I E N h d G V n b 3 J 5 L D E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g M D E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R G l t X 0 R h d G U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O T o z M T o w O S 4 z O D c 2 N T c y W i I g L z 4 8 R W 5 0 c n k g V H l w Z T 0 i R m l s b E N v b H V t b l R 5 c G V z I i B W Y W x 1 Z T 0 i c 0 N R T U d B d 1 l E Q m c 9 P S I g L z 4 8 R W 5 0 c n k g V H l w Z T 0 i R m l s b E N v b H V t b k 5 h b W V z I i B W Y W x 1 Z T 0 i c 1 s m c X V v d D t E Y X R l J n F 1 b 3 Q 7 L C Z x d W 9 0 O 1 l l Y X I m c X V v d D s s J n F 1 b 3 Q 7 T W 9 u d G g g T m F t Z S Z x d W 9 0 O y w m c X V v d D t N b 2 5 0 a C B O d W 1 i Z X I m c X V v d D s s J n F 1 b 3 Q 7 R G F 5 I E 5 h b W U m c X V v d D s s J n F 1 b 3 Q 7 V 2 V l a y B O d W 1 i Z X I m c X V v d D s s J n F 1 b 3 Q 7 V 2 V l a y B U e X B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A y Y z Y 1 Y 2 I z L W N j O T M t N D l i Z i 0 5 O D B i L W Q 5 N D N i O G F k O W Q y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G U v Q 2 h h b m d l Z C B U e X B l I H d p d G g g T G 9 j Y W x l L n t E Y X R l L D B 9 J n F 1 b 3 Q 7 L C Z x d W 9 0 O 1 N l Y 3 R p b 2 4 x L 0 R p b V 9 E Y X R l L 0 l u c 2 V y d G V k I F l l Y X I u e 1 l l Y X I s M X 0 m c X V v d D s s J n F 1 b 3 Q 7 U 2 V j d G l v b j E v R G l t X 0 R h d G U v R X h 0 c m F j d G V k I E Z p c n N 0 I E N o Y X J h Y 3 R l c n M u e 0 1 v b n R o I E 5 h b W U s M n 0 m c X V v d D s s J n F 1 b 3 Q 7 U 2 V j d G l v b j E v R G l t X 0 R h d G U v S W 5 z Z X J 0 Z W Q g T W 9 u d G g u e 0 1 v b n R o L D N 9 J n F 1 b 3 Q 7 L C Z x d W 9 0 O 1 N l Y 3 R p b 2 4 x L 0 R p b V 9 E Y X R l L 0 V 4 d H J h Y 3 R l Z C B G a X J z d C B D a G F y Y W N 0 Z X J z M S 5 7 R G F 5 I E 5 h b W U s N H 0 m c X V v d D s s J n F 1 b 3 Q 7 U 2 V j d G l v b j E v R G l t X 0 R h d G U v S W 5 z Z X J 0 Z W Q g R G F 5 I G 9 m I F d l Z W s u e 0 R h e S B v Z i B X Z W V r L D V 9 J n F 1 b 3 Q 7 L C Z x d W 9 0 O 1 N l Y 3 R p b 2 4 x L 0 R p b V 9 E Y X R l L 0 N o Y W 5 n Z W Q g V H l w Z T M u e 1 d l Z W s g V H l w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R G F 0 Z S 9 D a G F u Z 2 V k I F R 5 c G U g d 2 l 0 a C B M b 2 N h b G U u e 0 R h d G U s M H 0 m c X V v d D s s J n F 1 b 3 Q 7 U 2 V j d G l v b j E v R G l t X 0 R h d G U v S W 5 z Z X J 0 Z W Q g W W V h c i 5 7 W W V h c i w x f S Z x d W 9 0 O y w m c X V v d D t T Z W N 0 a W 9 u M S 9 E a W 1 f R G F 0 Z S 9 F e H R y Y W N 0 Z W Q g R m l y c 3 Q g Q 2 h h c m F j d G V y c y 5 7 T W 9 u d G g g T m F t Z S w y f S Z x d W 9 0 O y w m c X V v d D t T Z W N 0 a W 9 u M S 9 E a W 1 f R G F 0 Z S 9 J b n N l c n R l Z C B N b 2 5 0 a C 5 7 T W 9 u d G g s M 3 0 m c X V v d D s s J n F 1 b 3 Q 7 U 2 V j d G l v b j E v R G l t X 0 R h d G U v R X h 0 c m F j d G V k I E Z p c n N 0 I E N o Y X J h Y 3 R l c n M x L n t E Y X k g T m F t Z S w 0 f S Z x d W 9 0 O y w m c X V v d D t T Z W N 0 a W 9 u M S 9 E a W 1 f R G F 0 Z S 9 J b n N l c n R l Z C B E Y X k g b 2 Y g V 2 V l a y 5 7 R G F 5 I G 9 m I F d l Z W s s N X 0 m c X V v d D s s J n F 1 b 3 Q 7 U 2 V j d G l v b j E v R G l t X 0 R h d G U v Q 2 h h b m d l Z C B U e X B l M y 5 7 V 2 V l a y B U e X B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b m F s e X N p c y A w M S F Q a X Z v d F R h Y m x l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Y 3 V s Y X R p b 2 5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O T o z N z o w N C 4 0 M D U 1 N T U 3 W i I g L z 4 8 R W 5 0 c n k g V H l w Z T 0 i R m l s b E N v b H V t b l R 5 c G V z I i B W Y W x 1 Z T 0 i c 0 F 3 P T 0 i I C 8 + P E V u d H J 5 I F R 5 c G U 9 I k Z p b G x D b 2 x 1 b W 5 O Y W 1 l c y I g V m F s d W U 9 I n N b J n F 1 b 3 Q 7 Q 2 F s Y 3 V s Y X R p b 2 5 z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E 2 N j k 1 O D N l L T l i O T c t N D E 2 N S 1 i Z W Q 2 L T A y M j V j Y m Z k N z B h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p b 2 5 z L 0 N o Y W 5 n Z W Q g V H l w Z S 5 7 Q 2 F s Y 3 V s Y X R p b 2 5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D a G F u Z 2 V k I F R 5 c G U u e 0 N h b G N 1 b G F 0 a W 9 u c y w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W 5 h b H l z a X M g M D E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R G l t X 2 J 1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B h b m R l Z C U y M E R p b V 9 i d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O 5 l + x N r / V H k W M g M q X E i S U A A A A A A g A A A A A A E G Y A A A A B A A A g A A A A X C h q E r 3 k B W 3 h S J G m i R p C 2 9 h r v S m Q e z 8 n A 4 P 8 9 c l o 7 + w A A A A A D o A A A A A C A A A g A A A A H P I 5 I 4 / C z A A H 5 C Z L 6 B E d s J q N + j w n i J c N g s W r / W h h K G 9 Q A A A A W l u 8 b 4 z u 6 T j m f 2 F b o 5 c P 5 u w 0 x H s U r 5 o + a r 7 o i 5 H C 0 T y W k r V V p q 8 5 B Q B W 6 N + y a E + d O / I e h g / y Z s q 4 Y N Q U M C K 0 h V C M D t i l v x Y o C 9 O W f m 9 k p m 9 A A A A A V / 4 6 k r h B 8 S 3 t 9 t X l m u q K y 8 2 9 0 J n 1 z 9 T t 9 S D J h g 7 D f o 5 S h N 8 i j g 1 r m d C q R W Q h h C v i t H T 1 D 1 P 6 w p e + S m N N m E D a W w = = < / D a t a M a s h u p > 
</file>

<file path=customXml/item19.xml>��< ? x m l   v e r s i o n = " 1 . 0 "   e n c o d i n g = " U T F - 1 6 " ? > < G e m i n i   x m l n s = " h t t p : / / g e m i n i / p i v o t c u s t o m i z a t i o n / 8 e 5 1 2 1 3 a - a 9 d 2 - 4 4 4 7 - 9 f 0 f - c c c 6 3 9 d 1 8 6 f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1 a e 7 e 6 e - 5 9 3 4 - 4 8 1 6 - 9 4 6 f - 5 5 e 9 7 2 3 c 4 5 6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d e m o g r a p h i c s _ 1 0 1 e 6 e 4 4 - c 5 f 1 - 4 8 2 a - b 6 3 3 - d 8 4 2 b 1 8 c 3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 1 0 1 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 1 0 0 < / i n t > < / v a l u e > < / i t e m > < i t e m > < k e y > < s t r i n g > O c c u p a t i o n < / s t r i n g > < / k e y > < v a l u e > < i n t > 1 3 2 < / i n t > < / v a l u e > < / i t e m > < i t e m > < k e y > < s t r i n g > A g e   G r o u p < / s t r i n g > < / k e y > < v a l u e > < i n t > 1 2 5 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 D i m _ r o u t e s 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 D i m _ r o u t e s 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 C o l u m n s \ R o u t e N a m e < / K e y > < / D i a g r a m O b j e c t K e y > < D i a g r a m O b j e c t K e y > < K e y > C o l u m n s \ S t a r t L o c a t i o n < / K e y > < / D i a g r a m O b j e c t K e y > < D i a g r a m O b j e c t K e y > < K e y > C o l u m n s \ E n d L o c a t i o n < / K e y > < / D i a g r a m O b j e c t K e y > < D i a g r a m O b j e c t K e y > < K e y > C o l u m n s \ T r i p F e e < / K e y > < / D i a g r a m O b j e c t K e y > < D i a g r a m O b j e c t K e y > < K e y > C o l u m n s \ T a k e O f f T i m e < / K e y > < / D i a g r a m O b j e c t K e y > < D i a g r a m O b j e c t K e y > < K e y > C o l u m n s \ A r r i v a l T i m e 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 M e a s u r e s \ S u m   o f   N u m b e r O f R i d e r s < / K e y > < / D i a g r a m O b j e c t K e y > < D i a g r a m O b j e c t K e y > < K e y > M e a s u r e s \ S u m   o f   N u m b e r O f R i d e r s \ T a g I n f o \ F o r m u l a < / K e y > < / D i a g r a m O b j e c t K e y > < D i a g r a m O b j e c t K e y > < K e y > M e a s u r e s \ S u m   o f   N u m b e r O f R i d e r s \ T a g I n f o \ V a l u e < / K e y > < / D i a g r a m O b j e c t K e y > < D i a g r a m O b j e c t K e y > < K e y > M e a s u r e s \ A v e r a g e   o f   N u m b e r O f R i d e r s < / K e y > < / D i a g r a m O b j e c t K e y > < D i a g r a m O b j e c t K e y > < K e y > M e a s u r e s \ A v e r a g e   o f   N u m b e r O f R i d e r s \ T a g I n f o \ F o r m u l a < / K e y > < / D i a g r a m O b j e c t K e y > < D i a g r a m O b j e c t K e y > < K e y > M e a s u r e s \ A v e r a g e   o f   N u m b e r O f R i d e r s \ T a g I n f o \ V a l u e 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D i a g r a m O b j e c t K e y > < K e y > C o l u m n s \ T i m e   G r o u p < / K e y > < / D i a g r a m O b j e c t K e y > < D i a g r a m O b j e c t K e y > < K e y > C o l u m n s \ O p e r a t i o n   M o m e n t < / K e y > < / D i a g r a m O b j e c t K e y > < D i a g r a m O b j e c t K e y > < K e y > C o l u m n s \ C a p a c i t y < / K e y > < / D i a g r a m O b j e c t K e y > < D i a g r a m O b j e c t K e y > < K e y > C o l u m n s \ U t i l i z a t i o n   P c t < / K e y > < / D i a g r a m O b j e c t K e y > < D i a g r a m O b j e c t K e y > < K e y > C o l u m n s \ B u s   U t l i z a t i o n   C a t e g o r y < / K e y > < / D i a g r a m O b j e c t K e y > < D i a g r a m O b j e c t K e y > < K e y > C o l u m n s \ T i m e   ( H o u r ) 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D i a g r a m O b j e c t K e y > < K e y > L i n k s \ & l t ; C o l u m n s \ S u m   o f   N u m b e r O f R i d e r s & g t ; - & l t ; M e a s u r e s \ N u m b e r O f R i d e r s & g t ; < / K e y > < / D i a g r a m O b j e c t K e y > < D i a g r a m O b j e c t K e y > < K e y > L i n k s \ & l t ; C o l u m n s \ S u m   o f   N u m b e r O f R i d e r s & g t ; - & l t ; M e a s u r e s \ N u m b e r O f R i d e r s & g t ; \ C O L U M N < / K e y > < / D i a g r a m O b j e c t K e y > < D i a g r a m O b j e c t K e y > < K e y > L i n k s \ & l t ; C o l u m n s \ S u m   o f   N u m b e r O f R i d e r s & g t ; - & l t ; M e a s u r e s \ N u m b e r O f R i d e r s & g t ; \ M E A S U R E < / K e y > < / D i a g r a m O b j e c t K e y > < D i a g r a m O b j e c t K e y > < K e y > L i n k s \ & l t ; C o l u m n s \ A v e r a g e   o f   N u m b e r O f R i d e r s & g t ; - & l t ; M e a s u r e s \ N u m b e r O f R i d e r s & g t ; < / K e y > < / D i a g r a m O b j e c t K e y > < D i a g r a m O b j e c t K e y > < K e y > L i n k s \ & l t ; C o l u m n s \ A v e r a g e   o f   N u m b e r O f R i d e r s & g t ; - & l t ; M e a s u r e s \ N u m b e r O f R i d e r s & g t ; \ C O L U M N < / K e y > < / D i a g r a m O b j e c t K e y > < D i a g r a m O b j e c t K e y > < K e y > L i n k s \ & l t ; C o l u m n s \ A v e r a g e   o f   N u m b e r O f R i d e r s & g t ; - & l t ; M e a s u r e s \ N u m b e r O f R i d e r s & g t ; \ M E A S U R E 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 N u m b e r O f R i d e r s 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 N u m b e r O f R i d e r s \ T a g I n f o \ F o r m u l a 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 N u m b e r O f R i d e r s \ T a g I n f o \ V a l u e 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  U t l i z a t i o n  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 N u m b e r O f R i d e r s & g t ; - & l t ; M e a s u r e s \ N u m b e r O f R i d e r s & g t ; \ M E A S U R E 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 T r a n s a c t i o n < / K e y > < / D i a g r a m O b j e c t K e y > < D i a g r a m O b j e c t K e y > < K e y > M e a s u r e s \ T o t a l   T r a n s a c t i o n \ T a g I n f o \ F o r m u l a < / K e y > < / D i a g r a m O b j e c t K e y > < D i a g r a m O b j e c t K e y > < K e y > M e a s u r e s \ T o t a l   T r a n s a c t i o n \ T a g I n f o \ V a l u e < / K e y > < / D i a g r a m O b j e c t K e y > < D i a g r a m O b j e c t K e y > < K e y > M e a s u r e s \ A v e r a g e   A g e < / K e y > < / D i a g r a m O b j e c t K e y > < D i a g r a m O b j e c t K e y > < K e y > M e a s u r e s \ A v e r a g e   A g e \ T a g I n f o \ F o r m u l a < / K e y > < / D i a g r a m O b j e c t K e y > < D i a g r a m O b j e c t K e y > < K e y > M e a s u r e s \ A v e r a g e   A g e \ T a g I n f o \ V a l u e < / K e y > < / D i a g r a m O b j e c t K e y > < D i a g r a m O b j e c t K e y > < K e y > M e a s u r e s \ T o t a l   R i d e r s ( P a s s e n g e r s ) < / K e y > < / D i a g r a m O b j e c t K e y > < D i a g r a m O b j e c t K e y > < K e y > M e a s u r e s \ T o t a l   R i d e r s ( P a s s e n g e r s ) \ T a g I n f o \ F o r m u l a < / K e y > < / D i a g r a m O b j e c t K e y > < D i a g r a m O b j e c t K e y > < K e y > M e a s u r e s \ T o t a l   R i d e r s ( P a s s e n g e r s ) \ T a g I n f o \ V a l u e < / K e y > < / D i a g r a m O b j e c t K e y > < D i a g r a m O b j e c t K e y > < K e y > M e a s u r e s \ A v g   R i d e r s   p e r   T r i p < / K e y > < / D i a g r a m O b j e c t K e y > < D i a g r a m O b j e c t K e y > < K e y > M e a s u r e s \ A v g   R i d e r s   p e r   T r i p \ T a g I n f o \ F o r m u l a < / K e y > < / D i a g r a m O b j e c t K e y > < D i a g r a m O b j e c t K e y > < K e y > M e a s u r e s \ A v g   R i d e r s   p e r   T r i p \ T a g I n f o \ V a l u e < / K e y > < / D i a g r a m O b j e c t K e y > < D i a g r a m O b j e c t K e y > < K e y > C o l u m n s \ C a l c u l a t i o n s 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 T r a n s a c t i o n \ T a g I n f o \ F o r m u l a 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 A g e 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 R i d e r s ( P a s s e n g e r s ) 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 R i d e r s ( P a s s e n g e r s ) \ T a g I n f o \ F o r m u l a 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 R i d e r s ( P a s s e n g e r s ) \ T a g I n f o \ V a l u e 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 R i d e r s   p e r   T r i p 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 R i d e r s   p e r   T r i p \ T a g I n f o \ F o r m u l a 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 R i d e r s   p e r   T r i p \ T a g I n f o \ V a l u e 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 C o l u m n s \ C a l c u l a t i o n s 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 C o l u m n s \ T i m e < / K e y > < / D i a g r a m O b j e c t K e y > < D i a g r a m O b j e c t K e y > < K e y > C o l u m n s \ N u m b e r O f R i d e r s < / K e y > < / D i a g r a m O b j e c t K e y > < D i a g r a m O b j e c t K e y > < K e y > C o l u m n s \ R i d e r I D 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 D y n a m i c   T a g s \ T a b l e s \ & l t ; T a b l e s \ F a c t t a b l e _ r i d e r s h i p     2 & g t ; 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 T a b l e s \ D i m _ d e m o g r a p h i c s \ M e a s u r e s \ S u m   o f   R i d e r I D < / K e y > < / D i a g r a m O b j e c t K e y > < D i a g r a m O b j e c t K e y > < K e y > T a b l e s \ D i m _ d e m o g r a p h i c s \ S u m   o f   R i d e r I D \ A d d i t i o n a l   I n f o \ I m p l i c i t   M e a s u r e < / K e y > < / D i a g r a m O b j e c t K e y > < D i a g r a m O b j e c t K e y > < K e y > T a b l e s \ D i m _ d e m o g r a p h i c s \ M e a s u r e s \ C o u n t   o f   R i d e r I D < / K e y > < / D i a g r a m O b j e c t K e y > < D i a g r a m O b j e c t K e y > < K e y > T a b l e s \ D i m _ d e m o g r a p h i c s \ C o u n t   o f   R i d e r I D \ A d d i t i o n a l 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 T a b l e s \ F a c t t a b l e _ r i d e r s h i p \ C o l u m n s \ B u s   U t l i z a t i o n   C a t e g o r y < / K e y > < / D i a g r a m O b j e c t K e y > < D i a g r a m O b j e c t K e y > < K e y > T a b l e s \ F a c t t a b l e _ r i d e r s h i p \ C o l u m n s \ T i m e   ( H o u r ) < / K e y > < / D i a g r a m O b j e c t K e y > < D i a g r a m O b j e c t K e y > < K e y > T a b l e s \ F a c t t a b l e _ r i d e r s h i p \ M e a s u r e s \ S u m   o f   B u s I D < / K e y > < / D i a g r a m O b j e c t K e y > < D i a g r a m O b j e c t K e y > < K e y > T a b l e s \ F a c t t a b l e _ r i d e r s h i p \ S u m   o f   B u s I D \ A d d i t i o n a l   I n f o \ I m p l i c i t   M e a s u r e < / K e y > < / D i a g r a m O b j e c t K e y > < D i a g r a m O b j e c t K e y > < K e y > T a b l e s \ F a c t t a b l e _ r i d e r s h i p \ M e a s u r e s \ C o u n t   o f   B u s I D < / K e y > < / D i a g r a m O b j e c t K e y > < D i a g r a m O b j e c t K e y > < K e y > T a b l e s \ F a c t t a b l e _ r i d e r s h i p \ C o u n t   o f   B u s I D \ A d d i t i o n a l   I n f o \ I m p l i c i t   M e a s u r e < / K e y > < / D i a g r a m O b j e c t K e y > < D i a g r a m O b j e c t K e y > < K e y > T a b l e s \ F a c t t a b l e _ r i d e r s h i p \ M e a s u r e s \ S u m   o f   N u m b e r O f R i d e r s < / K e y > < / D i a g r a m O b j e c t K e y > < D i a g r a m O b j e c t K e y > < K e y > T a b l e s \ F a c t t a b l e _ r i d e r s h i p \ S u m   o f   N u m b e r O f R i d e r s \ A d d i t i o n a l   I n f o \ I m p l i c i t   M e a s u r e < / K e y > < / D i a g r a m O b j e c t K e y > < D i a g r a m O b j e c t K e y > < K e y > T a b l e s \ F a c t t a b l e _ r i d e r s h i p \ M e a s u r e s \ A v e r a g e   o f   N u m b e r O f R i d e r s < / K e y > < / D i a g r a m O b j e c t K e y > < D i a g r a m O b j e c t K e y > < K e y > T a b l e s \ F a c t t a b l e _ r i d e r s h i p \ A v e r a g e   o f   N u m b e r O f R i d e r s \ A d d i t i o n a l   I n f o \ I m p l i c i t   M e a s u r e 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  N a m e < / K e y > < / D i a g r a m O b j e c t K e y > < D i a g r a m O b j e c t K e y > < K e y > T a b l e s \ D i m _ D a t e \ C o l u m n s \ M o n t h   N u m b e r < / K e y > < / D i a g r a m O b j e c t K e y > < D i a g r a m O b j e c t K e y > < K e y > T a b l e s \ D i m _ D a t e \ C o l u m n s \ D a y   N a m e < / K e y > < / D i a g r a m O b j e c t K e y > < D i a g r a m O b j e c t K e y > < K e y > T a b l e s \ D i m _ D a t e \ C o l u m n s \ W e e k   N u m b e r < / K e y > < / D i a g r a m O b j e c t K e y > < D i a g r a m O b j e c t K e y > < K e y > T a b l e s \ D i m _ D a t e \ C o l u m n s \ W e e k   T y p e < / K e y > < / D i a g r a m O b j e c t K e y > < D i a g r a m O b j e c t K e y > < K e y > T a b l e s \ D i m _ D a t e \ C o l u m n s \ D a t e   ( Y e a r ) < / K e y > < / D i a g r a m O b j e c t K e y > < D i a g r a m O b j e c t K e y > < K e y > T a b l e s \ D i m _ D a t e \ C o l u m n s \ D a t e   ( Q u a r t e r ) < / K e y > < / D i a g r a m O b j e c t K e y > < D i a g r a m O b j e c t K e y > < K e y > T a b l e s \ D i m _ D a t e \ C o l u m n s \ D a t e   ( M o n t h   I n d e x ) < / K e y > < / D i a g r a m O b j e c t K e y > < D i a g r a m O b j e c t K e y > < K e y > T a b l e s \ D i m _ D a t e \ C o l u m n s \ D a t e   ( M o n t h ) < / K e y > < / D i a g r a m O b j e c t K e y > < D i a g r a m O b j e c t K e y > < K e y > T a b l e s \ D i m _ D a t e \ M e a s u r e s \ C o u n t   o f   D a t e < / K e y > < / D i a g r a m O b j e c t K e y > < D i a g r a m O b j e c t K e y > < K e y > T a b l e s \ D i m _ D a t e \ C o u n t   o f   D a t e \ A d d i t i o n a l   I n f o \ I m p l i c i t   M e a s u r e 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 T a b l e s \ C a l c u l a t i o n s \ C o l u m n s \ C a l c u l a t i o n s < / K e y > < / D i a g r a m O b j e c t K e y > < D i a g r a m O b j e c t K e y > < K e y > T a b l e s \ C a l c u l a t i o n s \ M e a s u r e s \ T o t a l   T r a n s a c t i o n < / K e y > < / D i a g r a m O b j e c t K e y > < D i a g r a m O b j e c t K e y > < K e y > T a b l e s \ C a l c u l a t i o n s \ M e a s u r e s \ A v e r a g e   A g e < / K e y > < / D i a g r a m O b j e c t K e y > < D i a g r a m O b j e c t K e y > < K e y > T a b l e s \ C a l c u l a t i o n s \ M e a s u r e s \ T o t a l   R i d e r s ( P a s s e n g e r s ) < / K e y > < / D i a g r a m O b j e c t K e y > < D i a g r a m O b j e c t K e y > < K e y > T a b l e s \ C a l c u l a t i o n s \ M e a s u r e s \ A v g   R i d e r s   p e r   T r i p < / K e y > < / D i a g r a m O b j e c t K e y > < D i a g r a m O b j e c t K e y > < K e y > T a b l e s \ F a c t t a b l e _ r i d e r s h i p     2 < / K e y > < / D i a g r a m O b j e c t K e y > < D i a g r a m O b j e c t K e y > < K e y > T a b l e s \ F a c t t a b l e _ r i d e r s h i p     2 \ C o l u m n s \ R e c o r d I D < / K e y > < / D i a g r a m O b j e c t K e y > < D i a g r a m O b j e c t K e y > < K e y > T a b l e s \ F a c t t a b l e _ r i d e r s h i p     2 \ C o l u m n s \ B u s I D < / K e y > < / D i a g r a m O b j e c t K e y > < D i a g r a m O b j e c t K e y > < K e y > T a b l e s \ F a c t t a b l e _ r i d e r s h i p     2 \ C o l u m n s \ D a t e < / K e y > < / D i a g r a m O b j e c t K e y > < D i a g r a m O b j e c t K e y > < K e y > T a b l e s \ F a c t t a b l e _ r i d e r s h i p     2 \ C o l u m n s \ D a y   N a m e < / K e y > < / D i a g r a m O b j e c t K e y > < D i a g r a m O b j e c t K e y > < K e y > T a b l e s \ F a c t t a b l e _ r i d e r s h i p     2 \ C o l u m n s \ T i m e < / K e y > < / D i a g r a m O b j e c t K e y > < D i a g r a m O b j e c t K e y > < K e y > T a b l e s \ F a c t t a b l e _ r i d e r s h i p     2 \ C o l u m n s \ N u m b e r O f R i d e r s < / K e y > < / D i a g r a m O b j e c t K e y > < D i a g r a m O b j e c t K e y > < K e y > T a b l e s \ F a c t t a b l e _ r i d e r s h i p     2 \ C o l u m n s \ R i d e r I D 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 T a b l e s \ F a c t t a b l e _ r i d e r s h i p 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 6 0 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 2 2 8 . 5 9 2 3 7 8 8 6 4 6 6 8 3 8 < / L e f t > < T a b I n d e x > 4 < / T a b I n d e x > < T o p > 2 5 7 . 6 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 3 8 9 . 6 9 6 1 8 9 4 3 2 3 3 4 4 5 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 R i d e r I D \ A d d i t i o n a l 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 R i d e r I D \ A d d i t i o n a l 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 2 4 2 . 0 0 0 0 0 0 0 0 0 0 0 0 1 7 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 3 6 9 . 1 9 9 9 9 9 9 9 9 9 9 9 8 7 < / H e i g h t > < I s E x p a n d e d > t r u e < / I s E x p a n d e d > < I s F o c u s e d > t r u e < / I s F o c u s e d > < L a y e d O u t > t r u e < / L a y e d O u t > < L e f t > 5 7 1 . 1 0 3 8 1 0 5 6 7 6 6 5 7 3 < / L e f t > < T a b I n d e x > 5 < / T a b I n d e x > < T o p > 3 2 6 . 4 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  U t l i z a t i o n 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 T a b l e s \ F a c t t a b l e _ r i d e r s h i p \ M e a s u r e s \ A v e r a g e 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 T a b l e s \ F a c t t a b l e _ r i d e r s h i p \ A v e r a g e 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 6 9 1 . 0 0 7 6 2 1 1 3 5 3 3 1 8 7 < / L e f t > < T a b I n d e x > 2 < / T a b I n d e x > < T o p > 2 0 . 0 0 0 0 0 0 0 0 0 0 0 0 0 2 8 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 8 9 3 . 7 1 1 4 3 1 7 0 2 9 9 7 5 2 < / L e f t > < T a b I n d e x > 6 < / T a b I n d e x > < T o p > 3 6 4 . 4 0 0 0 0 0 0 0 0 0 0 0 0 9 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 R i d e r s ( P a s s e n g e r s ) 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 T a b l e s \ C a l c u l a t i o n s \ M e a s u r e s \ A v g  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< / K e y > < / a : K e y > < a : V a l u e   i : t y p e = " D i a g r a m D i s p l a y N o d e V i e w S t a t e " > < H e i g h t > 3 3 7 . 1 9 9 9 9 9 9 9 9 9 9 9 9 3 < / H e i g h t > < I s E x p a n d e d > t r u e < / I s E x p a n d e d > < L a y e d O u t > t r u e < / L a y e d O u t > < L e f t > 1 1 3 3 . 7 1 1 4 3 1 7 0 2 9 9 7 5 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    2 \ C o l u m n s \ R i d e r I D 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 ( 2 1 2 . 5 9 2 3 7 8 8 6 4 6 6 8 , 3 3 2 . 6 ) .   E n d   p o i n t   2 :   ( 9 9 . 9 9 9 9 9 9 8 6 4 6 6 8 4 , 2 5 8 ) 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 2 1 2 . 5 9 2 3 7 8 8 6 4 6 6 8 3 8 < / b : _ x > < b : _ y > 3 3 2 . 6 0 0 0 0 0 0 0 0 0 0 0 0 8 < / b : _ y > < / b : P o i n t > < b : P o i n t > < b : _ x > 1 0 1 . 9 9 9 9 9 9 8 6 4 6 6 8 4 1 < / b : _ x > < b : _ y > 3 3 2 . 6 < / b : _ y > < / b : P o i n t > < b : P o i n t > < b : _ x > 9 9 . 9 9 9 9 9 9 8 6 4 6 6 8 4 1 1 < / b : _ x > < b : _ y > 3 3 0 . 6 < / b : _ y > < / b : P o i n t > < b : P o i n t > < b : _ x > 9 9 . 9 9 9 9 9 9 8 6 4 6 6 8 4 1 1 < / b : _ x > < b : _ y > 2 5 8 . 0 0 0 0 0 0 0 0 0 0 0 0 2 3 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 2 1 2 . 5 9 2 3 7 8 8 6 4 6 6 8 3 8 < / b : _ x > < b : _ y > 3 2 4 . 6 0 0 0 0 0 0 0 0 0 0 0 0 8 < / b : _ y > < / L a b e l L o c a t i o n > < L o c a t i o n   x m l n s : b = " h t t p : / / s c h e m a s . d a t a c o n t r a c t . o r g / 2 0 0 4 / 0 7 / S y s t e m . W i n d o w s " > < b : _ x > 2 2 8 . 5 9 2 3 7 8 8 6 4 6 6 8 3 8 < / b : _ x > < b : _ y > 3 3 2 . 6 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 9 1 . 9 9 9 9 9 9 8 6 4 6 6 8 4 1 1 < / b : _ x > < b : _ y > 2 4 2 . 0 0 0 0 0 0 0 0 0 0 0 0 2 3 < / b : _ y > < / L a b e l L o c a t i o n > < L o c a t i o n   x m l n s : b = " h t t p : / / s c h e m a s . d a t a c o n t r a c t . o r g / 2 0 0 4 / 0 7 / S y s t e m . W i n d o w s " > < b : _ x > 9 9 . 9 9 9 9 9 9 8 6 4 6 6 8 4 1 1 < / b : _ x > < b : _ y > 2 4 2 . 0 0 0 0 0 0 0 0 0 0 0 0 2 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 2 1 2 . 5 9 2 3 7 8 8 6 4 6 6 8 3 8 < / b : _ x > < b : _ y > 3 3 2 . 6 0 0 0 0 0 0 0 0 0 0 0 0 8 < / b : _ y > < / b : P o i n t > < b : P o i n t > < b : _ x > 1 0 1 . 9 9 9 9 9 9 8 6 4 6 6 8 4 1 < / b : _ x > < b : _ y > 3 3 2 . 6 < / b : _ y > < / b : P o i n t > < b : P o i n t > < b : _ x > 9 9 . 9 9 9 9 9 9 8 6 4 6 6 8 4 1 1 < / b : _ x > < b : _ y > 3 3 0 . 6 < / b : _ y > < / b : P o i n t > < b : P o i n t > < b : _ x > 9 9 . 9 9 9 9 9 9 8 6 4 6 6 8 4 1 1 < / b : _ x > < b : _ y > 2 5 8 . 0 0 0 0 0 0 0 0 0 0 0 0 2 3 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 ( 6 2 4 . 0 0 7 6 2 0 8 6 4 6 6 8 , 3 1 0 . 4 ) .   E n d   p o i n t   2 :   ( 4 4 4 . 5 9 2 3 7 8 8 6 4 6 6 8 , 3 3 2 . 6 ) 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 6 2 4 . 0 0 7 6 2 0 8 6 4 6 6 8 4 1 < / b : _ x > < b : _ y > 3 1 0 . 4 < / b : _ y > < / b : P o i n t > < b : P o i n t > < b : _ x > 6 2 4 . 0 0 7 6 2 0 8 6 4 6 6 8 4 1 < / b : _ x > < b : _ y > 3 0 8 . 9 < / b : _ y > < / b : P o i n t > < b : P o i n t > < b : _ x > 6 2 2 . 0 0 7 6 2 0 8 6 4 6 6 8 4 1 < / b : _ x > < b : _ y > 3 0 6 . 9 < / b : _ y > < / b : P o i n t > < b : P o i n t > < b : _ x > 5 2 8 . 2 9 9 9 9 9 8 6 4 6 6 8 3 9 < / b : _ x > < b : _ y > 3 0 6 . 9 < / b : _ y > < / b : P o i n t > < b : P o i n t > < b : _ x > 5 2 6 . 2 9 9 9 9 9 8 6 4 6 6 8 3 9 < / b : _ x > < b : _ y > 3 0 8 . 9 < / b : _ y > < / b : P o i n t > < b : P o i n t > < b : _ x > 5 2 6 . 2 9 9 9 9 9 8 6 4 6 6 8 3 9 < / b : _ x > < b : _ y > 3 3 0 . 6 < / b : _ y > < / b : P o i n t > < b : P o i n t > < b : _ x > 5 2 4 . 2 9 9 9 9 9 8 6 4 6 6 8 3 9 < / b : _ x > < b : _ y > 3 3 2 . 6 < / b : _ y > < / b : P o i n t > < b : P o i n t > < b : _ x > 4 4 4 . 5 9 2 3 7 8 8 6 4 6 6 8 4 9 < / b : _ x > < b : _ y > 3 3 2 . 6 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 6 1 6 . 0 0 7 6 2 0 8 6 4 6 6 8 4 1 < / b : _ x > < b : _ y > 3 1 0 . 4 < / b : _ y > < / L a b e l L o c a t i o n > < L o c a t i o n   x m l n s : b = " h t t p : / / s c h e m a s . d a t a c o n t r a c t . o r g / 2 0 0 4 / 0 7 / S y s t e m . W i n d o w s " > < b : _ x > 6 2 4 . 0 0 7 6 2 0 8 6 4 6 6 8 3 < / b : _ x > < b : _ y > 3 2 6 . 4 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 4 2 8 . 5 9 2 3 7 8 8 6 4 6 6 8 4 9 < / b : _ x > < b : _ y > 3 2 4 . 6 < / b : _ y > < / L a b e l L o c a t i o n > < L o c a t i o n   x m l n s : b = " h t t p : / / s c h e m a s . d a t a c o n t r a c t . o r g / 2 0 0 4 / 0 7 / S y s t e m . W i n d o w s " > < b : _ x > 4 2 8 . 5 9 2 3 7 8 8 6 4 6 6 8 4 3 < / b : _ x > < b : _ y > 3 3 2 . 6 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 6 2 4 . 0 0 7 6 2 0 8 6 4 6 6 8 4 1 < / b : _ x > < b : _ y > 3 1 0 . 4 < / b : _ y > < / b : P o i n t > < b : P o i n t > < b : _ x > 6 2 4 . 0 0 7 6 2 0 8 6 4 6 6 8 4 1 < / b : _ x > < b : _ y > 3 0 8 . 9 < / b : _ y > < / b : P o i n t > < b : P o i n t > < b : _ x > 6 2 2 . 0 0 7 6 2 0 8 6 4 6 6 8 4 1 < / b : _ x > < b : _ y > 3 0 6 . 9 < / b : _ y > < / b : P o i n t > < b : P o i n t > < b : _ x > 5 2 8 . 2 9 9 9 9 9 8 6 4 6 6 8 3 9 < / b : _ x > < b : _ y > 3 0 6 . 9 < / b : _ y > < / b : P o i n t > < b : P o i n t > < b : _ x > 5 2 6 . 2 9 9 9 9 9 8 6 4 6 6 8 3 9 < / b : _ x > < b : _ y > 3 0 8 . 9 < / b : _ y > < / b : P o i n t > < b : P o i n t > < b : _ x > 5 2 6 . 2 9 9 9 9 9 8 6 4 6 6 8 3 9 < / b : _ x > < b : _ y > 3 3 0 . 6 < / b : _ y > < / b : P o i n t > < b : P o i n t > < b : _ x > 5 2 4 . 2 9 9 9 9 9 8 6 4 6 6 8 3 9 < / b : _ x > < b : _ y > 3 3 2 . 6 < / b : _ y > < / b : P o i n t > < b : P o i n t > < b : _ x > 4 4 4 . 5 9 2 3 7 8 8 6 4 6 6 8 4 9 < / b : _ x > < b : _ y > 3 3 2 . 6 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 ( 6 4 4 . 0 0 7 6 2 0 8 6 4 6 6 8 , 3 1 0 . 4 ) .   E n d   p o i n t   2 :   ( 6 0 5 . 6 9 6 1 8 9 4 3 2 3 3 4 , 7 5 ) 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 6 4 4 . 0 0 7 6 2 0 8 6 4 6 6 8 4 1 < / b : _ x > < b : _ y > 3 1 0 . 4 < / b : _ y > < / b : P o i n t > < b : P o i n t > < b : _ x > 6 4 4 . 0 0 7 6 2 0 8 6 4 6 6 8 4 1 < / b : _ x > < b : _ y > 7 7 < / b : _ y > < / b : P o i n t > < b : P o i n t > < b : _ x > 6 4 2 . 0 0 7 6 2 0 8 6 4 6 6 8 4 1 < / b : _ x > < b : _ y > 7 5 < / b : _ y > < / b : P o i n t > < b : P o i n t > < b : _ x > 6 0 5 . 6 9 6 1 8 9 4 3 2 3 3 4 4 5 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 6 3 6 . 0 0 7 6 2 0 8 6 4 6 6 8 4 1 < / b : _ x > < b : _ y > 3 1 0 . 4 < / b : _ y > < / L a b e l L o c a t i o n > < L o c a t i o n   x m l n s : b = " h t t p : / / s c h e m a s . d a t a c o n t r a c t . o r g / 2 0 0 4 / 0 7 / S y s t e m . W i n d o w s " > < b : _ x > 6 4 4 . 0 0 7 6 2 0 8 6 4 6 6 8 4 1 < / b : _ x > < b : _ y > 3 2 6 . 4 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 5 8 9 . 6 9 6 1 8 9 4 3 2 3 3 4 4 5 < / b : _ x > < b : _ y > 6 7 < / b : _ y > < / L a b e l L o c a t i o n > < L o c a t i o n   x m l n s : b = " h t t p : / / s c h e m a s . d a t a c o n t r a c t . o r g / 2 0 0 4 / 0 7 / S y s t e m . W i n d o w s " > < b : _ x > 5 8 9 . 6 9 6 1 8 9 4 3 2 3 3 4 4 5 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 6 4 4 . 0 0 7 6 2 0 8 6 4 6 6 8 4 1 < / b : _ x > < b : _ y > 3 1 0 . 4 < / b : _ y > < / b : P o i n t > < b : P o i n t > < b : _ x > 6 4 4 . 0 0 7 6 2 0 8 6 4 6 6 8 4 1 < / b : _ x > < b : _ y > 7 7 < / b : _ y > < / b : P o i n t > < b : P o i n t > < b : _ x > 6 4 2 . 0 0 7 6 2 0 8 6 4 6 6 8 4 1 < / b : _ x > < b : _ y > 7 5 < / b : _ y > < / b : P o i n t > < b : P o i n t > < b : _ x > 6 0 5 . 6 9 6 1 8 9 4 3 2 3 3 4 4 5 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 ( 6 6 4 . 0 0 7 6 2 0 8 6 4 6 6 8 , 3 1 0 . 4 ) .   E n d   p o i n t   2 :   ( 6 7 5 . 0 0 7 6 2 1 1 3 5 3 3 2 , 9 5 ) 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 6 6 4 . 0 0 7 6 2 0 8 6 4 6 6 8 4 1 < / b : _ x > < b : _ y > 3 1 0 . 4 < / b : _ y > < / b : P o i n t > < b : P o i n t > < b : _ x > 6 6 4 . 0 0 7 6 2 0 8 6 4 6 6 8 4 1 < / b : _ x > < b : _ y > 9 7 < / b : _ y > < / b : P o i n t > < b : P o i n t > < b : _ x > 6 6 6 . 0 0 7 6 2 0 8 6 4 6 6 8 4 1 < / b : _ x > < b : _ y > 9 5 < / b : _ y > < / b : P o i n t > < b : P o i n t > < b : _ x > 6 7 5 . 0 0 7 6 2 1 1 3 5 3 3 1 8 7 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 6 5 6 . 0 0 7 6 2 0 8 6 4 6 6 8 4 1 < / b : _ x > < b : _ y > 3 1 0 . 4 < / b : _ y > < / L a b e l L o c a t i o n > < L o c a t i o n   x m l n s : b = " h t t p : / / s c h e m a s . d a t a c o n t r a c t . o r g / 2 0 0 4 / 0 7 / S y s t e m . W i n d o w s " > < b : _ x > 6 6 4 . 0 0 7 6 2 0 8 6 4 6 6 8 4 1 < / b : _ x > < b : _ y > 3 2 6 . 4 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 6 7 5 . 0 0 7 6 2 1 1 3 5 3 3 1 8 7 < / b : _ x > < b : _ y > 8 7 < / b : _ y > < / L a b e l L o c a t i o n > < L o c a t i o n   x m l n s : b = " h t t p : / / s c h e m a s . d a t a c o n t r a c t . o r g / 2 0 0 4 / 0 7 / S y s t e m . W i n d o w s " > < b : _ x > 6 9 1 . 0 0 7 6 2 1 1 3 5 3 3 1 8 7 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 6 6 4 . 0 0 7 6 2 0 8 6 4 6 6 8 4 1 < / b : _ x > < b : _ y > 3 1 0 . 4 < / b : _ y > < / b : P o i n t > < b : P o i n t > < b : _ x > 6 6 4 . 0 0 7 6 2 0 8 6 4 6 6 8 4 1 < / b : _ x > < b : _ y > 9 7 < / b : _ y > < / b : P o i n t > < b : P o i n t > < b : _ x > 6 6 6 . 0 0 7 6 2 0 8 6 4 6 6 8 4 1 < / b : _ x > < b : _ y > 9 5 < / b : _ y > < / b : P o i n t > < b : P o i n t > < b : _ x > 6 7 5 . 0 0 7 6 2 1 1 3 5 3 3 1 8 7 < / b : _ x > < b : _ y > 9 5 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 C o l u m n s \ W e e k   N u m b e r < / K e y > < / D i a g r a m O b j e c t K e y > < D i a g r a m O b j e c t K e y > < K e y > C o l u m n s \ W e e k   T y p e 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i m _ D a t e _ c 6 c 9 5 f c 7 - a d 8 1 - 4 5 e 8 - 9 a e 6 - 9 f 5 3 b 8 9 8 6 4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 N a m e < / s t r i n g > < / k e y > < v a l u e > < i n t > 1 4 4 < / i n t > < / v a l u e > < / i t e m > < i t e m > < k e y > < s t r i n g > M o n t h   N u m b e r < / s t r i n g > < / k e y > < v a l u e > < i n t > 1 6 2 < / i n t > < / v a l u e > < / i t e m > < i t e m > < k e y > < s t r i n g > D a y   N a m e < / s t r i n g > < / k e y > < v a l u e > < i n t > 1 2 2 < / i n t > < / v a l u e > < / i t e m > < i t e m > < k e y > < s t r i n g > W e e k   N u m b e r < / s t r i n g > < / k e y > < v a l u e > < i n t > 1 5 3 < / i n t > < / v a l u e > < / i t e m > < i t e m > < k e y > < s t r i n g > W e e k   T y p e < / s t r i n g > < / k e y > < v a l u e > < i n t > 1 2 6 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 W e e k   N u m b e r < / s t r i n g > < / k e y > < v a l u e > < i n t > 5 < / i n t > < / v a l u e > < / i t e m > < i t e m > < k e y > < s t r i n g > W e e k   T y p e < / s t r i n g > < / k e y > < v a l u e > < i n t > 6 < / i n t > < / v a l u e > < / i t e m > < i t e m > < k e y > < s t r i n g > D a t e   ( Y e a r ) < / s t r i n g > < / k e y > < v a l u e > < i n t > 7 < / i n t > < / v a l u e > < / i t e m > < i t e m > < k e y > < s t r i n g > D a t e   ( Q u a r t e r ) < / s t r i n g > < / k e y > < v a l u e > < i n t > 8 < / i n t > < / v a l u e > < / i t e m > < i t e m > < k e y > < s t r i n g > D a t e   ( M o n t h   I n d e x ) < / s t r i n g > < / k e y > < v a l u e > < i n t > 9 < / i n t > < / v a l u e > < / i t e m > < i t e m > < k e y > < s t r i n g >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c 6 c 9 5 f c 7 - a d 8 1 - 4 5 e 8 - 9 a e 6 - 9 f 5 3 b 8 9 8 6 4 6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a c t t a b l e _ r i d e r s h i p _ 4 3 c 4 9 a 3 f - 2 c 9 2 - 4 7 9 d - a 5 f c - 7 5 f 0 4 8 a 0 e f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 1 1 5 < / i n t > < / v a l u e > < / i t e m > < i t e m > < k e y > < s t r i n g > B u s I D < / s t r i n g > < / k e y > < v a l u e > < i n t > 8 9 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 N u m b e r O f R i d e r s < / s t r i n g > < / k e y > < v a l u e > < i n t > 1 7 3 < / i n t > < / v a l u e > < / i t e m > < i t e m > < k e y > < s t r i n g > R i d e r I D < / s t r i n g > < / k e y > < v a l u e > < i n t > 1 0 1 < / i n t > < / v a l u e > < / i t e m > < i t e m > < k e y > < s t r i n g > T i m e   G r o u p < / s t r i n g > < / k e y > < v a l u e > < i n t > 1 3 3 < / i n t > < / v a l u e > < / i t e m > < i t e m > < k e y > < s t r i n g > O p e r a t i o n   M o m e n t < / s t r i n g > < / k e y > < v a l u e > < i n t > 1 9 2 < / i n t > < / v a l u e > < / i t e m > < i t e m > < k e y > < s t r i n g > C a p a c i t y < / s t r i n g > < / k e y > < v a l u e > < i n t > 1 0 8 < / i n t > < / v a l u e > < / i t e m > < i t e m > < k e y > < s t r i n g > U t i l i z a t i o n   P c t < / s t r i n g > < / k e y > < v a l u e > < i n t > 1 5 0 < / i n t > < / v a l u e > < / i t e m > < i t e m > < k e y > < s t r i n g > B u s   U t l i z a t i o n   C a t e g o r y < / s t r i n g > < / k e y > < v a l u e > < i n t > 2 2 2 < / i n t > < / v a l u e > < / i t e m > < i t e m > < k e y > < s t r i n g > T i m e   ( H o u r ) < / s t r i n g > < / k e y > < v a l u e > < i n t > 1 3 5 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 N u m b e r O f R i d e r s < / s t r i n g > < / k e y > < v a l u e > < i n t > 4 < / i n t > < / v a l u e > < / i t e m > < i t e m > < k e y > < s t r i n g > R i d e r I D < / s t r i n g > < / k e y > < v a l u e > < i n t > 5 < / i n t > < / v a l u e > < / i t e m > < i t e m > < k e y > < s t r i n g > T i m e   G r o u p < / s t r i n g > < / k e y > < v a l u e > < i n t > 6 < / i n t > < / v a l u e > < / i t e m > < i t e m > < k e y > < s t r i n g > O p e r a t i o n   M o m e n t < / s t r i n g > < / k e y > < v a l u e > < i n t > 7 < / i n t > < / v a l u e > < / i t e m > < i t e m > < k e y > < s t r i n g > C a p a c i t y < / s t r i n g > < / k e y > < v a l u e > < i n t > 8 < / i n t > < / v a l u e > < / i t e m > < i t e m > < k e y > < s t r i n g > U t i l i z a t i o n   P c t < / s t r i n g > < / k e y > < v a l u e > < i n t > 9 < / i n t > < / v a l u e > < / i t e m > < i t e m > < k e y > < s t r i n g > B u s   U t l i z a t i o n   C a t e g o r y < / s t r i n g > < / k e y > < v a l u e > < i n t > 1 0 < / i n t > < / v a l u e > < / i t e m > < i t e m > < k e y > < s t r i n g > T i m e   ( H o u r ) 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  U t l i z a t i o n 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e 3 7 9 c 3 a - b 5 b 3 - 4 a f 9 - 9 2 c b - 3 e a d 8 5 b 9 1 2 5 a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a 9 6 9 c 7 3 - 4 5 8 5 - 4 f 9 2 - b 8 a a - 3 2 9 0 6 7 1 8 3 b 7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3 1 e 7 4 e 8 - 7 6 6 0 - 4 0 2 5 - 9 b 1 0 - 8 e 8 3 c 2 3 0 c 0 5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c u l a t i o n s _ 5 3 f 8 4 0 b f - c 9 0 4 - 4 4 0 9 - 9 e 5 a - 4 c b a 2 8 a a 2 9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 C a l c u l a t i o n s < / s t r i n g > < / k e y > < v a l u e > < i n t > 1 3 6 < / i n t > < / v a l u e > < / i t e m > < / C o l u m n W i d t h s > < C o l u m n D i s p l a y I n d e x > < i t e m > < k e y > < s t r i n g > C a l c u l a t i o n s 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8 d 1 5 1 d a 7 - 4 6 f 3 - 4 9 9 3 - a 6 2 3 - 1 2 2 7 d 9 a 6 a 0 1 0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f f 1 a 8 3 1 - 6 5 f 2 - 4 4 9 d - b c 8 d - 0 6 3 4 a 1 2 b 7 5 2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 2 0 2 4 - 0 7 - 2 6 T 1 9 : 4 6 : 2 2 . 8 5 8 5 6 6 6 + 0 5 : 3 0 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D i m _ b u s e s _ b c b 9 6 9 e 7 - 6 4 0 8 - 4 d 2 f - b 4 2 c - 6 5 1 7 5 0 2 6 e 7 3 4 , D i m _ d e m o g r a p h i c s _ 1 0 1 e 6 e 4 4 - c 5 f 1 - 4 8 2 a - b 6 3 3 - d 8 4 2 b 1 8 c 3 8 8 2 , D i m _ r o u t e s _ 9 5 1 2 2 b 0 3 - 0 5 4 9 - 4 b 9 3 - b c e 1 - 9 5 1 d 6 3 4 0 d b 5 4 , F a c t t a b l e _ r i d e r s h i p _ 4 3 c 4 9 a 3 f - 2 c 9 2 - 4 7 9 d - a 5 f c - 7 5 f 0 4 8 a 0 e f c 3 , D i m _ D a t e _ c 6 c 9 5 f c 7 - a d 8 1 - 4 5 e 8 - 9 a e 6 - 9 f 5 3 b 8 9 8 6 4 6 6 , C a l c u l a t i o n s _ 5 3 f 8 4 0 b f - c 9 0 4 - 4 4 0 9 - 9 e 5 a - 4 c b a 2 8 a a 2 9 8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e 1 4 8 0 f c - 2 a 2 8 - 4 b 0 0 - a 9 e c - 8 2 2 5 e 7 4 a f 4 2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0 7 7 4 2 f 3 - d 8 f c - 4 8 e 1 - 8 2 2 5 - 0 0 4 1 e 2 e f 6 e 8 a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 F a l s e 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b u s e s _ b c b 9 6 9 e 7 - 6 4 0 8 - 4 d 2 f - b 4 2 c - 6 5 1 7 5 0 2 6 e 7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 8 9 < / i n t > < / v a l u e > < / i t e m > < i t e m > < k e y > < s t r i n g > R o u t e I D < / s t r i n g > < / k e y > < v a l u e > < i n t > 1 0 6 < / i n t > < / v a l u e > < / i t e m > < i t e m > < k e y > < s t r i n g > B u s N u m b e r < / s t r i n g > < / k e y > < v a l u e > < i n t > 1 3 4 < / i n t > < / v a l u e > < / i t e m > < i t e m > < k e y > < s t r i n g > C a p a c i t y < / s t r i n g > < / k e y > < v a l u e > < i n t > 1 0 8 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c e 2 5 1 e e - 3 1 b 7 - 4 b e 9 - a e 6 9 - 5 2 0 2 a 6 5 4 a 0 c c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 R i d e r s ( P a s s e n g e r s ) < / M e a s u r e N a m e > < D i s p l a y N a m e > T o t a l   R i d e r s ( P a s s e n g e r s ) < / D i s p l a y N a m e > < V i s i b l e > T r u e < / V i s i b l e > < / i t e m > < i t e m > < M e a s u r e N a m e > A v g   R i d e r s   p e r   T r i p < / M e a s u r e N a m e > < D i s p l a y N a m e > A v g 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566E0B2-5173-4AF1-B7D8-AABF2FF09B1B}">
  <ds:schemaRefs/>
</ds:datastoreItem>
</file>

<file path=customXml/itemProps10.xml><?xml version="1.0" encoding="utf-8"?>
<ds:datastoreItem xmlns:ds="http://schemas.openxmlformats.org/officeDocument/2006/customXml" ds:itemID="{CF11D802-4EDD-4FC0-AF3E-0E205D9E63EC}">
  <ds:schemaRefs/>
</ds:datastoreItem>
</file>

<file path=customXml/itemProps11.xml><?xml version="1.0" encoding="utf-8"?>
<ds:datastoreItem xmlns:ds="http://schemas.openxmlformats.org/officeDocument/2006/customXml" ds:itemID="{77151CC0-21A0-4BDC-BD0E-A68312B08F0F}">
  <ds:schemaRefs/>
</ds:datastoreItem>
</file>

<file path=customXml/itemProps12.xml><?xml version="1.0" encoding="utf-8"?>
<ds:datastoreItem xmlns:ds="http://schemas.openxmlformats.org/officeDocument/2006/customXml" ds:itemID="{C03EAED4-90A1-4D9B-84A8-94687317F3AE}">
  <ds:schemaRefs/>
</ds:datastoreItem>
</file>

<file path=customXml/itemProps13.xml><?xml version="1.0" encoding="utf-8"?>
<ds:datastoreItem xmlns:ds="http://schemas.openxmlformats.org/officeDocument/2006/customXml" ds:itemID="{13AAD102-5E11-449E-A7E5-AB5773C2F27C}">
  <ds:schemaRefs/>
</ds:datastoreItem>
</file>

<file path=customXml/itemProps14.xml><?xml version="1.0" encoding="utf-8"?>
<ds:datastoreItem xmlns:ds="http://schemas.openxmlformats.org/officeDocument/2006/customXml" ds:itemID="{B53DE1D6-A9F6-4C63-82A5-CF0EBAA0113B}">
  <ds:schemaRefs/>
</ds:datastoreItem>
</file>

<file path=customXml/itemProps15.xml><?xml version="1.0" encoding="utf-8"?>
<ds:datastoreItem xmlns:ds="http://schemas.openxmlformats.org/officeDocument/2006/customXml" ds:itemID="{1AB2E7A3-7773-4980-A556-57AFE91FE38D}">
  <ds:schemaRefs/>
</ds:datastoreItem>
</file>

<file path=customXml/itemProps16.xml><?xml version="1.0" encoding="utf-8"?>
<ds:datastoreItem xmlns:ds="http://schemas.openxmlformats.org/officeDocument/2006/customXml" ds:itemID="{DFBAB96E-5DF5-4D30-812B-9266EF5B637C}">
  <ds:schemaRefs/>
</ds:datastoreItem>
</file>

<file path=customXml/itemProps17.xml><?xml version="1.0" encoding="utf-8"?>
<ds:datastoreItem xmlns:ds="http://schemas.openxmlformats.org/officeDocument/2006/customXml" ds:itemID="{9B2BA583-62C7-4780-9620-37765D61AF63}">
  <ds:schemaRefs/>
</ds:datastoreItem>
</file>

<file path=customXml/itemProps18.xml><?xml version="1.0" encoding="utf-8"?>
<ds:datastoreItem xmlns:ds="http://schemas.openxmlformats.org/officeDocument/2006/customXml" ds:itemID="{5111CE01-CC7F-43AC-A58D-FB1513E18223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0940CD17-A1CD-4A04-A2BC-B89F579A0488}">
  <ds:schemaRefs/>
</ds:datastoreItem>
</file>

<file path=customXml/itemProps2.xml><?xml version="1.0" encoding="utf-8"?>
<ds:datastoreItem xmlns:ds="http://schemas.openxmlformats.org/officeDocument/2006/customXml" ds:itemID="{29A5B39A-6B57-4AB0-916F-0CCD1CD16EB8}">
  <ds:schemaRefs/>
</ds:datastoreItem>
</file>

<file path=customXml/itemProps20.xml><?xml version="1.0" encoding="utf-8"?>
<ds:datastoreItem xmlns:ds="http://schemas.openxmlformats.org/officeDocument/2006/customXml" ds:itemID="{4EBD25E0-7D15-429B-A656-CD8265EA4B6C}">
  <ds:schemaRefs/>
</ds:datastoreItem>
</file>

<file path=customXml/itemProps21.xml><?xml version="1.0" encoding="utf-8"?>
<ds:datastoreItem xmlns:ds="http://schemas.openxmlformats.org/officeDocument/2006/customXml" ds:itemID="{6F379599-4B8C-4123-AA63-1EB0BA6B9A0F}">
  <ds:schemaRefs/>
</ds:datastoreItem>
</file>

<file path=customXml/itemProps22.xml><?xml version="1.0" encoding="utf-8"?>
<ds:datastoreItem xmlns:ds="http://schemas.openxmlformats.org/officeDocument/2006/customXml" ds:itemID="{73DED42F-12F4-4E24-8D17-DCFEDAF55C5C}">
  <ds:schemaRefs/>
</ds:datastoreItem>
</file>

<file path=customXml/itemProps23.xml><?xml version="1.0" encoding="utf-8"?>
<ds:datastoreItem xmlns:ds="http://schemas.openxmlformats.org/officeDocument/2006/customXml" ds:itemID="{F76934BB-34BB-4812-B809-4B3A3AF6CC4E}">
  <ds:schemaRefs/>
</ds:datastoreItem>
</file>

<file path=customXml/itemProps24.xml><?xml version="1.0" encoding="utf-8"?>
<ds:datastoreItem xmlns:ds="http://schemas.openxmlformats.org/officeDocument/2006/customXml" ds:itemID="{35225E3D-6E8F-41CB-AC02-5F9054075557}">
  <ds:schemaRefs/>
</ds:datastoreItem>
</file>

<file path=customXml/itemProps25.xml><?xml version="1.0" encoding="utf-8"?>
<ds:datastoreItem xmlns:ds="http://schemas.openxmlformats.org/officeDocument/2006/customXml" ds:itemID="{D12AF598-9327-4A6A-AC90-F48EC55EEE06}">
  <ds:schemaRefs/>
</ds:datastoreItem>
</file>

<file path=customXml/itemProps26.xml><?xml version="1.0" encoding="utf-8"?>
<ds:datastoreItem xmlns:ds="http://schemas.openxmlformats.org/officeDocument/2006/customXml" ds:itemID="{BF0D7C92-9AF6-4E64-A761-A930626E9888}">
  <ds:schemaRefs/>
</ds:datastoreItem>
</file>

<file path=customXml/itemProps27.xml><?xml version="1.0" encoding="utf-8"?>
<ds:datastoreItem xmlns:ds="http://schemas.openxmlformats.org/officeDocument/2006/customXml" ds:itemID="{3BF3B038-8BBD-4939-9409-EB01C8E187C6}">
  <ds:schemaRefs/>
</ds:datastoreItem>
</file>

<file path=customXml/itemProps28.xml><?xml version="1.0" encoding="utf-8"?>
<ds:datastoreItem xmlns:ds="http://schemas.openxmlformats.org/officeDocument/2006/customXml" ds:itemID="{8EDA18BB-7761-4E91-BBC6-50E932718147}">
  <ds:schemaRefs/>
</ds:datastoreItem>
</file>

<file path=customXml/itemProps29.xml><?xml version="1.0" encoding="utf-8"?>
<ds:datastoreItem xmlns:ds="http://schemas.openxmlformats.org/officeDocument/2006/customXml" ds:itemID="{FFA20CF3-EABB-4134-A373-C8F15D975935}">
  <ds:schemaRefs/>
</ds:datastoreItem>
</file>

<file path=customXml/itemProps3.xml><?xml version="1.0" encoding="utf-8"?>
<ds:datastoreItem xmlns:ds="http://schemas.openxmlformats.org/officeDocument/2006/customXml" ds:itemID="{75CD7C98-DB6D-444E-97AB-310EDE1E78B0}">
  <ds:schemaRefs/>
</ds:datastoreItem>
</file>

<file path=customXml/itemProps30.xml><?xml version="1.0" encoding="utf-8"?>
<ds:datastoreItem xmlns:ds="http://schemas.openxmlformats.org/officeDocument/2006/customXml" ds:itemID="{9EF9F030-2240-4C62-A642-CF1ABDFE3962}">
  <ds:schemaRefs/>
</ds:datastoreItem>
</file>

<file path=customXml/itemProps31.xml><?xml version="1.0" encoding="utf-8"?>
<ds:datastoreItem xmlns:ds="http://schemas.openxmlformats.org/officeDocument/2006/customXml" ds:itemID="{3E7D0D60-99EC-4D90-859C-7088154AACB3}">
  <ds:schemaRefs/>
</ds:datastoreItem>
</file>

<file path=customXml/itemProps32.xml><?xml version="1.0" encoding="utf-8"?>
<ds:datastoreItem xmlns:ds="http://schemas.openxmlformats.org/officeDocument/2006/customXml" ds:itemID="{4C82E7C5-29EA-48B1-87AE-CC1186A8EED9}">
  <ds:schemaRefs/>
</ds:datastoreItem>
</file>

<file path=customXml/itemProps33.xml><?xml version="1.0" encoding="utf-8"?>
<ds:datastoreItem xmlns:ds="http://schemas.openxmlformats.org/officeDocument/2006/customXml" ds:itemID="{46B751E8-DE2F-467F-B4E3-43D0D3A6C633}">
  <ds:schemaRefs/>
</ds:datastoreItem>
</file>

<file path=customXml/itemProps34.xml><?xml version="1.0" encoding="utf-8"?>
<ds:datastoreItem xmlns:ds="http://schemas.openxmlformats.org/officeDocument/2006/customXml" ds:itemID="{C2FDDB7F-5FA6-4635-BEEA-3B4C8DE15564}">
  <ds:schemaRefs/>
</ds:datastoreItem>
</file>

<file path=customXml/itemProps35.xml><?xml version="1.0" encoding="utf-8"?>
<ds:datastoreItem xmlns:ds="http://schemas.openxmlformats.org/officeDocument/2006/customXml" ds:itemID="{6EEDDAB3-0120-4A44-AFE4-52304169B1F3}">
  <ds:schemaRefs/>
</ds:datastoreItem>
</file>

<file path=customXml/itemProps36.xml><?xml version="1.0" encoding="utf-8"?>
<ds:datastoreItem xmlns:ds="http://schemas.openxmlformats.org/officeDocument/2006/customXml" ds:itemID="{2C23ABD0-1917-4487-BD16-523C91596C86}">
  <ds:schemaRefs/>
</ds:datastoreItem>
</file>

<file path=customXml/itemProps4.xml><?xml version="1.0" encoding="utf-8"?>
<ds:datastoreItem xmlns:ds="http://schemas.openxmlformats.org/officeDocument/2006/customXml" ds:itemID="{770AD8F6-66AF-43C4-87AC-1B4343FD1F83}">
  <ds:schemaRefs/>
</ds:datastoreItem>
</file>

<file path=customXml/itemProps5.xml><?xml version="1.0" encoding="utf-8"?>
<ds:datastoreItem xmlns:ds="http://schemas.openxmlformats.org/officeDocument/2006/customXml" ds:itemID="{91586AE6-DEA6-4C20-92F6-5A5B2DFE19C8}">
  <ds:schemaRefs/>
</ds:datastoreItem>
</file>

<file path=customXml/itemProps6.xml><?xml version="1.0" encoding="utf-8"?>
<ds:datastoreItem xmlns:ds="http://schemas.openxmlformats.org/officeDocument/2006/customXml" ds:itemID="{DA7E57BC-319A-4D2C-91B6-42FFF2180C3C}">
  <ds:schemaRefs/>
</ds:datastoreItem>
</file>

<file path=customXml/itemProps7.xml><?xml version="1.0" encoding="utf-8"?>
<ds:datastoreItem xmlns:ds="http://schemas.openxmlformats.org/officeDocument/2006/customXml" ds:itemID="{7C6E4E1B-969C-40AD-B5A4-0C47A3D26724}">
  <ds:schemaRefs/>
</ds:datastoreItem>
</file>

<file path=customXml/itemProps8.xml><?xml version="1.0" encoding="utf-8"?>
<ds:datastoreItem xmlns:ds="http://schemas.openxmlformats.org/officeDocument/2006/customXml" ds:itemID="{92576A44-3E68-4971-ACDD-A56E26F8395A}">
  <ds:schemaRefs/>
</ds:datastoreItem>
</file>

<file path=customXml/itemProps9.xml><?xml version="1.0" encoding="utf-8"?>
<ds:datastoreItem xmlns:ds="http://schemas.openxmlformats.org/officeDocument/2006/customXml" ds:itemID="{292E31B5-575F-4EF6-9D6C-6026383EFC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01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Faizi</dc:creator>
  <cp:lastModifiedBy>Simran Faizi</cp:lastModifiedBy>
  <dcterms:created xsi:type="dcterms:W3CDTF">2024-07-24T09:03:15Z</dcterms:created>
  <dcterms:modified xsi:type="dcterms:W3CDTF">2024-07-26T14:16:23Z</dcterms:modified>
</cp:coreProperties>
</file>