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webextensions/webextension1.xml" ContentType="application/vnd.ms-office.webextension+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d.docs.live.net/989a6903d10f5573/Desktop/excel dashboard/Excel Sales Dashboard (Report)/"/>
    </mc:Choice>
  </mc:AlternateContent>
  <xr:revisionPtr revIDLastSave="5" documentId="13_ncr:1_{A96FE8C0-C9B0-4B1F-9CDC-22BAA2F3D59F}" xr6:coauthVersionLast="47" xr6:coauthVersionMax="47" xr10:uidLastSave="{81F7CB7B-4B2A-447C-95E3-5804F0049708}"/>
  <bookViews>
    <workbookView xWindow="-108" yWindow="-108" windowWidth="23256" windowHeight="12456" firstSheet="1" activeTab="1" xr2:uid="{FC9F4D60-81C7-4C4C-9FDC-55E08154B955}"/>
  </bookViews>
  <sheets>
    <sheet name="Analysis 1" sheetId="1" r:id="rId1"/>
    <sheet name="Time Frame" sheetId="3" r:id="rId2"/>
    <sheet name="Analysis 02" sheetId="4" r:id="rId3"/>
    <sheet name="Wafle Chart" sheetId="6" r:id="rId4"/>
    <sheet name="Store Dashboard" sheetId="2" r:id="rId5"/>
    <sheet name="Analysis 03" sheetId="7" r:id="rId6"/>
    <sheet name="Gender Chart" sheetId="9" r:id="rId7"/>
    <sheet name="Profit View" sheetId="8" r:id="rId8"/>
  </sheets>
  <definedNames>
    <definedName name="Large_1">'Analysis 02'!$J$28</definedName>
    <definedName name="Large_2">'Analysis 02'!$J$29</definedName>
    <definedName name="Slicer_Category">#N/A</definedName>
    <definedName name="Slicer_Month_Name">#N/A</definedName>
    <definedName name="Slicer_Month_Name1">#N/A</definedName>
    <definedName name="Slicer_Store_Nam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s>
  <extLst>
    <ext xmlns:x14="http://schemas.microsoft.com/office/spreadsheetml/2009/9/main" uri="{876F7934-8845-4945-9796-88D515C7AA90}">
      <x14:pivotCaches>
        <pivotCache cacheId="23" r:id="rId32"/>
        <pivotCache cacheId="24"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_13934217-1f05-448f-b8d4-45b5b29454e3" name="Dim_customers" connection="Query - Dim_customers"/>
          <x15:modelTable id="fact_table_55394b14-e460-4834-b7c9-c15b74ef6f8e" name="fact_table" connection="Query - fact_table"/>
          <x15:modelTable id="products_table_ef2b57d0-bbb9-49cc-85f9-7b6afdc2ffc9" name="products_table" connection="Query - Dim_products"/>
          <x15:modelTable id="sales_persons_table_19429b15-a158-4aa6-ace4-196da5c1e8f0" name="sales_persons_table" connection="Query - Dim_sales_persons"/>
          <x15:modelTable id="Dim Date_7ae45792-49d7-4db1-b561-6e8341426e00" name="Dim Date" connection="Query - Dim Date"/>
          <x15:modelTable id="Calculations_6618100c-86f1-4277-8872-07fe884979a9" name="Calculations" connection="Query - Calculations"/>
          <x15:modelTable id="Dim_monthly_store_targets_ee593722-d454-4f42-a875-68b3aadd4704" name="Dim_monthly_store_targets" connection="Query - Dim_monthly_store_targets"/>
        </x15:modelTables>
        <x15:modelRelationships>
          <x15:modelRelationship fromTable="fact_table" fromColumn="Customer ID" toTable="Dim_customers" toColumn="Customer ID"/>
          <x15:modelRelationship fromTable="fact_table" fromColumn="Product ID" toTable="products_table" toColumn="Product ID"/>
          <x15:modelRelationship fromTable="fact_table" fromColumn="Order Date" toTable="Dim Date" toColumn="Order Date"/>
          <x15:modelRelationship fromTable="fact_table" fromColumn="Sales Person ID" toTable="sales_persons_table" toColumn="Sales Person ID"/>
          <x15:modelRelationship fromTable="Dim_monthly_store_targets" fromColumn="Store ID" toTable="sales_persons_table" toColumn="Sales Person ID"/>
          <x15:modelRelationship fromTable="Dim_monthly_store_targets" fromColumn="Month" toTable="Dim Date" toColumn="Order 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23" i="4" l="1"/>
  <c r="AR24" i="4"/>
  <c r="AR25" i="4"/>
  <c r="AR26" i="4"/>
  <c r="AR27" i="4"/>
  <c r="AR28" i="4"/>
  <c r="AR29" i="4"/>
  <c r="AR30" i="4"/>
  <c r="AQ24" i="4"/>
  <c r="AQ25" i="4"/>
  <c r="AQ26" i="4"/>
  <c r="AQ27" i="4"/>
  <c r="AQ28" i="4"/>
  <c r="AQ29" i="4"/>
  <c r="AQ30" i="4"/>
  <c r="AQ23" i="4"/>
  <c r="BO34" i="7"/>
  <c r="BP21" i="7"/>
  <c r="BO22" i="7"/>
  <c r="BO23" i="7"/>
  <c r="BO24" i="7"/>
  <c r="BO25" i="7"/>
  <c r="BO26" i="7"/>
  <c r="BO21" i="7"/>
  <c r="BQ12" i="7"/>
  <c r="BP23" i="7" s="1"/>
  <c r="BQ13" i="7"/>
  <c r="BP24" i="7" s="1"/>
  <c r="BQ14" i="7"/>
  <c r="BP25" i="7" s="1"/>
  <c r="BQ15" i="7"/>
  <c r="BP26" i="7" s="1"/>
  <c r="BQ11" i="7"/>
  <c r="BP22" i="7" s="1"/>
  <c r="AU12" i="7"/>
  <c r="AV12" i="7"/>
  <c r="AW12" i="7" s="1"/>
  <c r="AU13" i="7"/>
  <c r="AV13" i="7"/>
  <c r="AW13" i="7" s="1"/>
  <c r="AU14" i="7"/>
  <c r="AV14" i="7"/>
  <c r="AW14" i="7" s="1"/>
  <c r="AU15" i="7"/>
  <c r="AV15" i="7"/>
  <c r="AW15" i="7" s="1"/>
  <c r="AU16" i="7"/>
  <c r="AV16" i="7"/>
  <c r="AW16" i="7" s="1"/>
  <c r="AU17" i="7"/>
  <c r="AV17" i="7"/>
  <c r="AW17" i="7" s="1"/>
  <c r="AU18" i="7"/>
  <c r="AV18" i="7"/>
  <c r="AW18" i="7" s="1"/>
  <c r="AU19" i="7"/>
  <c r="AV19" i="7"/>
  <c r="AW19" i="7" s="1"/>
  <c r="AU20" i="7"/>
  <c r="AV20" i="7"/>
  <c r="AW20" i="7" s="1"/>
  <c r="AU21" i="7"/>
  <c r="AV21" i="7"/>
  <c r="AW21" i="7" s="1"/>
  <c r="AU22" i="7"/>
  <c r="AV22" i="7"/>
  <c r="AW22" i="7" s="1"/>
  <c r="AU23" i="7"/>
  <c r="AV23" i="7"/>
  <c r="AW23" i="7" s="1"/>
  <c r="AV11" i="7"/>
  <c r="AW11" i="7" s="1"/>
  <c r="AU11" i="7"/>
  <c r="D16" i="9" a="1"/>
  <c r="D16" i="9" s="1"/>
  <c r="Q6" i="9"/>
  <c r="Q5" i="9"/>
  <c r="Q19" i="7"/>
  <c r="Q17" i="7"/>
  <c r="Q18" i="7"/>
  <c r="J21" i="7"/>
  <c r="J22" i="7"/>
  <c r="J23" i="7"/>
  <c r="J24" i="7"/>
  <c r="J25" i="7"/>
  <c r="J26" i="7"/>
  <c r="I22" i="7"/>
  <c r="M22" i="7" s="1"/>
  <c r="I23" i="7"/>
  <c r="M23" i="7" s="1"/>
  <c r="I24" i="7"/>
  <c r="M24" i="7" s="1"/>
  <c r="I25" i="7"/>
  <c r="I26" i="7"/>
  <c r="I21" i="7"/>
  <c r="D22" i="7"/>
  <c r="D23" i="7"/>
  <c r="D24" i="7"/>
  <c r="D25" i="7"/>
  <c r="D26" i="7"/>
  <c r="D21" i="7"/>
  <c r="E22" i="7"/>
  <c r="E23" i="7"/>
  <c r="E24" i="7"/>
  <c r="E25" i="7"/>
  <c r="E26" i="7"/>
  <c r="E21" i="7"/>
  <c r="AI25" i="4"/>
  <c r="AJ25" i="4"/>
  <c r="AI22" i="4"/>
  <c r="AJ22" i="4"/>
  <c r="AI23" i="4"/>
  <c r="AJ23" i="4"/>
  <c r="AI24" i="4"/>
  <c r="AJ24" i="4"/>
  <c r="AJ21" i="4"/>
  <c r="AI21" i="4"/>
  <c r="H44" i="6"/>
  <c r="H43" i="6" s="1"/>
  <c r="H42" i="6" s="1"/>
  <c r="H41" i="6" s="1"/>
  <c r="H40" i="6" s="1"/>
  <c r="H39" i="6" s="1"/>
  <c r="H38" i="6" s="1"/>
  <c r="H37" i="6" s="1"/>
  <c r="H36" i="6" s="1"/>
  <c r="H35" i="6" s="1"/>
  <c r="G43" i="6"/>
  <c r="G42" i="6" s="1"/>
  <c r="G41" i="6" s="1"/>
  <c r="G40" i="6" s="1"/>
  <c r="G39" i="6" s="1"/>
  <c r="G38" i="6" s="1"/>
  <c r="G37" i="6" s="1"/>
  <c r="G36" i="6" s="1"/>
  <c r="E9" i="6"/>
  <c r="AT28" i="4" l="1"/>
  <c r="AS28" i="4" s="1"/>
  <c r="AT26" i="4"/>
  <c r="AS26" i="4" s="1"/>
  <c r="AT24" i="4"/>
  <c r="AQ34" i="4" s="1"/>
  <c r="AT29" i="4"/>
  <c r="AS29" i="4" s="1"/>
  <c r="AT27" i="4"/>
  <c r="AS27" i="4" s="1"/>
  <c r="AT25" i="4"/>
  <c r="AS25" i="4" s="1"/>
  <c r="AT30" i="4"/>
  <c r="AS30" i="4" s="1"/>
  <c r="M26" i="7"/>
  <c r="M25" i="7"/>
  <c r="M21" i="7"/>
  <c r="N24" i="7"/>
  <c r="N25" i="7"/>
  <c r="N23" i="7"/>
  <c r="N22" i="7"/>
  <c r="N26" i="7"/>
  <c r="N21" i="7"/>
  <c r="AL24" i="4"/>
  <c r="AK24" i="4" s="1"/>
  <c r="AL25" i="4"/>
  <c r="AK25" i="4" s="1"/>
  <c r="AL22" i="4"/>
  <c r="AL23" i="4"/>
  <c r="AK23" i="4" s="1"/>
  <c r="I44" i="6"/>
  <c r="G29" i="6"/>
  <c r="G28" i="6" s="1"/>
  <c r="G27" i="6" s="1"/>
  <c r="G26" i="6" s="1"/>
  <c r="G25" i="6" s="1"/>
  <c r="G24" i="6" s="1"/>
  <c r="G23" i="6" s="1"/>
  <c r="G22" i="6" s="1"/>
  <c r="H30" i="6"/>
  <c r="I30" i="6" s="1"/>
  <c r="Y22" i="4"/>
  <c r="Z13" i="4"/>
  <c r="J12" i="4"/>
  <c r="K12" i="4"/>
  <c r="J13" i="4"/>
  <c r="K13" i="4"/>
  <c r="J14" i="4"/>
  <c r="K14" i="4"/>
  <c r="J15" i="4"/>
  <c r="K15" i="4"/>
  <c r="J16" i="4"/>
  <c r="K16" i="4"/>
  <c r="J17" i="4"/>
  <c r="K17" i="4"/>
  <c r="J18" i="4"/>
  <c r="K18" i="4"/>
  <c r="J19" i="4"/>
  <c r="K19" i="4"/>
  <c r="J20" i="4"/>
  <c r="K20" i="4"/>
  <c r="J21" i="4"/>
  <c r="K21" i="4"/>
  <c r="J22" i="4"/>
  <c r="K22" i="4"/>
  <c r="J23" i="4"/>
  <c r="K23" i="4"/>
  <c r="J24" i="4"/>
  <c r="K24" i="4"/>
  <c r="I13" i="4"/>
  <c r="O13" i="4" s="1"/>
  <c r="I14" i="4"/>
  <c r="O14" i="4" s="1"/>
  <c r="I15" i="4"/>
  <c r="O15" i="4" s="1"/>
  <c r="I16" i="4"/>
  <c r="O16" i="4" s="1"/>
  <c r="I17" i="4"/>
  <c r="O17" i="4" s="1"/>
  <c r="I18" i="4"/>
  <c r="O18" i="4" s="1"/>
  <c r="I19" i="4"/>
  <c r="O19" i="4" s="1"/>
  <c r="I20" i="4"/>
  <c r="O20" i="4" s="1"/>
  <c r="I21" i="4"/>
  <c r="O21" i="4" s="1"/>
  <c r="I22" i="4"/>
  <c r="O22" i="4" s="1"/>
  <c r="I23" i="4"/>
  <c r="O23" i="4" s="1"/>
  <c r="I24" i="4"/>
  <c r="O24" i="4" s="1"/>
  <c r="I12" i="4"/>
  <c r="O12" i="4" s="1"/>
  <c r="E11" i="1"/>
  <c r="D11" i="1"/>
  <c r="R21" i="1"/>
  <c r="S20" i="1"/>
  <c r="T20" i="1"/>
  <c r="S21" i="1"/>
  <c r="T21" i="1"/>
  <c r="S22" i="1"/>
  <c r="T22" i="1"/>
  <c r="S23" i="1"/>
  <c r="T23" i="1"/>
  <c r="S24" i="1"/>
  <c r="T24" i="1"/>
  <c r="S25" i="1"/>
  <c r="T25" i="1"/>
  <c r="S26" i="1"/>
  <c r="T26" i="1"/>
  <c r="S27" i="1"/>
  <c r="T27" i="1"/>
  <c r="S28" i="1"/>
  <c r="T28" i="1"/>
  <c r="S29" i="1"/>
  <c r="T29" i="1"/>
  <c r="S30" i="1"/>
  <c r="T30" i="1"/>
  <c r="R22" i="1"/>
  <c r="R23" i="1"/>
  <c r="R24" i="1"/>
  <c r="R25" i="1"/>
  <c r="R26" i="1"/>
  <c r="R27" i="1"/>
  <c r="R28" i="1"/>
  <c r="R29" i="1"/>
  <c r="R30" i="1"/>
  <c r="R20" i="1"/>
  <c r="E8" i="6"/>
  <c r="AI33" i="4" l="1"/>
  <c r="AK22" i="4"/>
  <c r="AS24" i="4"/>
  <c r="P15" i="4"/>
  <c r="I43" i="6"/>
  <c r="I42" i="6" s="1"/>
  <c r="I41" i="6" s="1"/>
  <c r="I40" i="6" s="1"/>
  <c r="I39" i="6" s="1"/>
  <c r="I38" i="6" s="1"/>
  <c r="I37" i="6" s="1"/>
  <c r="I36" i="6" s="1"/>
  <c r="I35" i="6" s="1"/>
  <c r="J44" i="6"/>
  <c r="J30" i="6"/>
  <c r="I29" i="6"/>
  <c r="I28" i="6" s="1"/>
  <c r="I27" i="6" s="1"/>
  <c r="I26" i="6" s="1"/>
  <c r="I25" i="6" s="1"/>
  <c r="I24" i="6" s="1"/>
  <c r="I23" i="6" s="1"/>
  <c r="I22" i="6" s="1"/>
  <c r="I21" i="6" s="1"/>
  <c r="H29" i="6"/>
  <c r="H28" i="6" s="1"/>
  <c r="H27" i="6" s="1"/>
  <c r="H26" i="6" s="1"/>
  <c r="H25" i="6" s="1"/>
  <c r="H24" i="6" s="1"/>
  <c r="H23" i="6" s="1"/>
  <c r="H22" i="6" s="1"/>
  <c r="H21" i="6" s="1"/>
  <c r="P22" i="4"/>
  <c r="P18" i="4"/>
  <c r="P17" i="4"/>
  <c r="P16" i="4"/>
  <c r="P19" i="4"/>
  <c r="P13" i="4"/>
  <c r="P24" i="4"/>
  <c r="P14" i="4"/>
  <c r="P23" i="4"/>
  <c r="P21" i="4"/>
  <c r="P20" i="4"/>
  <c r="J29" i="4"/>
  <c r="J28" i="4"/>
  <c r="D16" i="1"/>
  <c r="G11" i="1"/>
  <c r="J43" i="6" l="1"/>
  <c r="J42" i="6" s="1"/>
  <c r="J41" i="6" s="1"/>
  <c r="J40" i="6" s="1"/>
  <c r="J39" i="6" s="1"/>
  <c r="J38" i="6" s="1"/>
  <c r="J37" i="6" s="1"/>
  <c r="J36" i="6" s="1"/>
  <c r="J35" i="6" s="1"/>
  <c r="K44" i="6"/>
  <c r="K30" i="6"/>
  <c r="J29" i="6"/>
  <c r="J28" i="6" s="1"/>
  <c r="J27" i="6" s="1"/>
  <c r="J26" i="6" s="1"/>
  <c r="J25" i="6" s="1"/>
  <c r="J24" i="6" s="1"/>
  <c r="J23" i="6" s="1"/>
  <c r="J22" i="6" s="1"/>
  <c r="J21" i="6" s="1"/>
  <c r="L22" i="4"/>
  <c r="L15" i="4"/>
  <c r="L17" i="4"/>
  <c r="L16" i="4"/>
  <c r="L18" i="4"/>
  <c r="L19" i="4"/>
  <c r="L21" i="4"/>
  <c r="L23" i="4"/>
  <c r="L24" i="4"/>
  <c r="L13" i="4"/>
  <c r="L14" i="4"/>
  <c r="L20" i="4"/>
  <c r="K43" i="6" l="1"/>
  <c r="K42" i="6" s="1"/>
  <c r="K41" i="6" s="1"/>
  <c r="K40" i="6" s="1"/>
  <c r="K39" i="6" s="1"/>
  <c r="K38" i="6" s="1"/>
  <c r="K37" i="6" s="1"/>
  <c r="K36" i="6" s="1"/>
  <c r="K35" i="6" s="1"/>
  <c r="L44" i="6"/>
  <c r="L30" i="6"/>
  <c r="K29" i="6"/>
  <c r="K28" i="6" s="1"/>
  <c r="K27" i="6" s="1"/>
  <c r="K26" i="6" s="1"/>
  <c r="K25" i="6" s="1"/>
  <c r="K24" i="6" s="1"/>
  <c r="K23" i="6" s="1"/>
  <c r="K22" i="6" s="1"/>
  <c r="K21" i="6" s="1"/>
  <c r="L43" i="6" l="1"/>
  <c r="L42" i="6" s="1"/>
  <c r="L41" i="6" s="1"/>
  <c r="L40" i="6" s="1"/>
  <c r="L39" i="6" s="1"/>
  <c r="L38" i="6" s="1"/>
  <c r="L37" i="6" s="1"/>
  <c r="L36" i="6" s="1"/>
  <c r="L35" i="6" s="1"/>
  <c r="M44" i="6"/>
  <c r="M30" i="6"/>
  <c r="L29" i="6"/>
  <c r="L28" i="6" s="1"/>
  <c r="L27" i="6" s="1"/>
  <c r="L26" i="6" s="1"/>
  <c r="L25" i="6" s="1"/>
  <c r="L24" i="6" s="1"/>
  <c r="L23" i="6" s="1"/>
  <c r="L22" i="6" s="1"/>
  <c r="L21" i="6" s="1"/>
  <c r="N44" i="6" l="1"/>
  <c r="M43" i="6"/>
  <c r="M42" i="6" s="1"/>
  <c r="M41" i="6" s="1"/>
  <c r="M40" i="6" s="1"/>
  <c r="M39" i="6" s="1"/>
  <c r="M38" i="6" s="1"/>
  <c r="M37" i="6" s="1"/>
  <c r="M36" i="6" s="1"/>
  <c r="M35" i="6" s="1"/>
  <c r="N30" i="6"/>
  <c r="M29" i="6"/>
  <c r="M28" i="6" s="1"/>
  <c r="M27" i="6" s="1"/>
  <c r="M26" i="6" s="1"/>
  <c r="M25" i="6" s="1"/>
  <c r="M24" i="6" s="1"/>
  <c r="M23" i="6" s="1"/>
  <c r="M22" i="6" s="1"/>
  <c r="M21" i="6" s="1"/>
  <c r="O44" i="6" l="1"/>
  <c r="N43" i="6"/>
  <c r="N42" i="6" s="1"/>
  <c r="N41" i="6" s="1"/>
  <c r="N40" i="6" s="1"/>
  <c r="N39" i="6" s="1"/>
  <c r="N38" i="6" s="1"/>
  <c r="N37" i="6" s="1"/>
  <c r="N36" i="6" s="1"/>
  <c r="N35" i="6" s="1"/>
  <c r="O30" i="6"/>
  <c r="N29" i="6"/>
  <c r="N28" i="6" s="1"/>
  <c r="N27" i="6" s="1"/>
  <c r="N26" i="6" s="1"/>
  <c r="N25" i="6" s="1"/>
  <c r="N24" i="6" s="1"/>
  <c r="N23" i="6" s="1"/>
  <c r="N22" i="6" s="1"/>
  <c r="N21" i="6" s="1"/>
  <c r="O43" i="6" l="1"/>
  <c r="O42" i="6" s="1"/>
  <c r="O41" i="6" s="1"/>
  <c r="O40" i="6" s="1"/>
  <c r="O39" i="6" s="1"/>
  <c r="O38" i="6" s="1"/>
  <c r="O37" i="6" s="1"/>
  <c r="O36" i="6" s="1"/>
  <c r="O35" i="6" s="1"/>
  <c r="P44" i="6"/>
  <c r="P43" i="6" s="1"/>
  <c r="P42" i="6" s="1"/>
  <c r="P41" i="6" s="1"/>
  <c r="P40" i="6" s="1"/>
  <c r="P39" i="6" s="1"/>
  <c r="P38" i="6" s="1"/>
  <c r="P37" i="6" s="1"/>
  <c r="P36" i="6" s="1"/>
  <c r="P35" i="6" s="1"/>
  <c r="P30" i="6"/>
  <c r="P29" i="6" s="1"/>
  <c r="P28" i="6" s="1"/>
  <c r="P27" i="6" s="1"/>
  <c r="P26" i="6" s="1"/>
  <c r="P25" i="6" s="1"/>
  <c r="P24" i="6" s="1"/>
  <c r="P23" i="6" s="1"/>
  <c r="P22" i="6" s="1"/>
  <c r="P21" i="6" s="1"/>
  <c r="O29" i="6"/>
  <c r="O28" i="6" s="1"/>
  <c r="O27" i="6" s="1"/>
  <c r="O26" i="6" s="1"/>
  <c r="O25" i="6" s="1"/>
  <c r="O24" i="6" s="1"/>
  <c r="O23" i="6" s="1"/>
  <c r="O22" i="6" s="1"/>
  <c r="O2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1B384E-87B5-4920-A018-0CD7BA75F5C1}" name="Query - Calculations" description="Connection to the 'Calculations' query in the workbook." type="100" refreshedVersion="8" minRefreshableVersion="5">
    <extLst>
      <ext xmlns:x15="http://schemas.microsoft.com/office/spreadsheetml/2010/11/main" uri="{DE250136-89BD-433C-8126-D09CA5730AF9}">
        <x15:connection id="47eb8591-8da8-4f50-9e09-3dda5e6ca341">
          <x15:oledbPr connection="Provider=Microsoft.Mashup.OleDb.1;Data Source=$Workbook$;Location=Calculations;Extended Properties=&quot;&quot;">
            <x15:dbTables>
              <x15:dbTable name="Calculations"/>
            </x15:dbTables>
          </x15:oledbPr>
        </x15:connection>
      </ext>
    </extLst>
  </connection>
  <connection id="2" xr16:uid="{A792A139-1284-4123-8973-B6BF1750472C}" name="Query - Dim Date" description="Connection to the 'Dim Date' query in the workbook." type="100" refreshedVersion="8" minRefreshableVersion="5">
    <extLst>
      <ext xmlns:x15="http://schemas.microsoft.com/office/spreadsheetml/2010/11/main" uri="{DE250136-89BD-433C-8126-D09CA5730AF9}">
        <x15:connection id="82088ceb-f9f5-4de3-b799-adf2a6442e19">
          <x15:oledbPr connection="Provider=Microsoft.Mashup.OleDb.1;Data Source=$Workbook$;Location=&quot;Dim Date&quot;;Extended Properties=&quot;&quot;">
            <x15:dbTables>
              <x15:dbTable name="Dim Date"/>
            </x15:dbTables>
          </x15:oledbPr>
        </x15:connection>
      </ext>
    </extLst>
  </connection>
  <connection id="3" xr16:uid="{96EBED56-5244-4AEC-AF9A-37F0ABE4F9A8}" name="Query - Dim_customers" description="Connection to the 'Dim_customers' query in the workbook." type="100" refreshedVersion="8" minRefreshableVersion="5">
    <extLst>
      <ext xmlns:x15="http://schemas.microsoft.com/office/spreadsheetml/2010/11/main" uri="{DE250136-89BD-433C-8126-D09CA5730AF9}">
        <x15:connection id="d23ab64d-7c57-49d0-9e9f-36fa63603343"/>
      </ext>
    </extLst>
  </connection>
  <connection id="4" xr16:uid="{EF15E32B-5A4E-4DDA-8AB3-2E6CDD5E5ADC}" name="Query - Dim_monthly_store_targets" description="Connection to the 'Dim_monthly_store_targets' query in the workbook." type="100" refreshedVersion="8" minRefreshableVersion="5">
    <extLst>
      <ext xmlns:x15="http://schemas.microsoft.com/office/spreadsheetml/2010/11/main" uri="{DE250136-89BD-433C-8126-D09CA5730AF9}">
        <x15:connection id="c6044a19-bffc-4627-ad71-7be368fcf60c">
          <x15:oledbPr connection="Provider=Microsoft.Mashup.OleDb.1;Data Source=$Workbook$;Location=Dim_monthly_store_targets;Extended Properties=&quot;&quot;">
            <x15:dbTables>
              <x15:dbTable name="Dim_monthly_store_targets"/>
            </x15:dbTables>
          </x15:oledbPr>
        </x15:connection>
      </ext>
    </extLst>
  </connection>
  <connection id="5" xr16:uid="{0ABFD58D-DA96-4A52-BCAB-E481419AD37B}" name="Query - Dim_products" description="Connection to the 'Dim_products' query in the workbook." type="100" refreshedVersion="8" minRefreshableVersion="5">
    <extLst>
      <ext xmlns:x15="http://schemas.microsoft.com/office/spreadsheetml/2010/11/main" uri="{DE250136-89BD-433C-8126-D09CA5730AF9}">
        <x15:connection id="d243795a-1806-4cbd-b0b7-c6a45b405018">
          <x15:oledbPr connection="Provider=Microsoft.Mashup.OleDb.1;Data Source=$Workbook$;Location=Dim_products;Extended Properties=&quot;&quot;">
            <x15:dbTables>
              <x15:dbTable name="Dim_products"/>
            </x15:dbTables>
          </x15:oledbPr>
        </x15:connection>
      </ext>
    </extLst>
  </connection>
  <connection id="6" xr16:uid="{0C62BAAE-C44C-484B-8373-2D6A003217C8}" name="Query - Dim_sales_persons" description="Connection to the 'Dim_sales_persons' query in the workbook." type="100" refreshedVersion="8" minRefreshableVersion="5">
    <extLst>
      <ext xmlns:x15="http://schemas.microsoft.com/office/spreadsheetml/2010/11/main" uri="{DE250136-89BD-433C-8126-D09CA5730AF9}">
        <x15:connection id="d310593e-e76e-456f-ae0e-27939fa454cf">
          <x15:oledbPr connection="Provider=Microsoft.Mashup.OleDb.1;Data Source=$Workbook$;Location=Dim_sales_persons;Extended Properties=&quot;&quot;">
            <x15:dbTables>
              <x15:dbTable name="Dim_sales_persons"/>
            </x15:dbTables>
          </x15:oledbPr>
        </x15:connection>
      </ext>
    </extLst>
  </connection>
  <connection id="7" xr16:uid="{85F3F730-D66A-404A-AF99-C457F96075C8}" name="Query - fact_table" description="Connection to the 'fact_table' query in the workbook." type="100" refreshedVersion="8" minRefreshableVersion="5">
    <extLst>
      <ext xmlns:x15="http://schemas.microsoft.com/office/spreadsheetml/2010/11/main" uri="{DE250136-89BD-433C-8126-D09CA5730AF9}">
        <x15:connection id="8b282b8f-35ec-4fd6-bc3a-0e953c8eb941">
          <x15:oledbPr connection="Provider=Microsoft.Mashup.OleDb.1;Data Source=$Workbook$;Location=fact_table;Extended Properties=&quot;&quot;">
            <x15:dbTables>
              <x15:dbTable name="fact_table"/>
            </x15:dbTables>
          </x15:oledbPr>
        </x15:connection>
      </ext>
    </extLst>
  </connection>
  <connection id="8" xr16:uid="{A1298775-3ADD-4211-9000-7EFF12FB9E1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<sst xmlns="http://schemas.openxmlformats.org/spreadsheetml/2006/main" count="340" uniqueCount="231">
  <si>
    <t>Grand Total</t>
  </si>
  <si>
    <t>Total Revenue</t>
  </si>
  <si>
    <t>COGS</t>
  </si>
  <si>
    <t>Profit Margin</t>
  </si>
  <si>
    <t>Profit Margin Pct</t>
  </si>
  <si>
    <t># Transactions</t>
  </si>
  <si>
    <t>Total refund</t>
  </si>
  <si>
    <t>Refund Rate</t>
  </si>
  <si>
    <t># Products</t>
  </si>
  <si>
    <t>Qty Returned</t>
  </si>
  <si>
    <t>Total Qty</t>
  </si>
  <si>
    <t>Total Target</t>
  </si>
  <si>
    <t xml:space="preserve"> </t>
  </si>
  <si>
    <t>Store Name</t>
  </si>
  <si>
    <t>Barron-Fleming</t>
  </si>
  <si>
    <t>Berg-Trujillo</t>
  </si>
  <si>
    <t>Lee-Myers</t>
  </si>
  <si>
    <t>Lopez</t>
  </si>
  <si>
    <t>Martinez</t>
  </si>
  <si>
    <t>Miller</t>
  </si>
  <si>
    <t>Myers-Lopez</t>
  </si>
  <si>
    <t>Novak PLC</t>
  </si>
  <si>
    <t>Thomas</t>
  </si>
  <si>
    <t>Valdez</t>
  </si>
  <si>
    <t>-</t>
  </si>
  <si>
    <t>Month Name</t>
  </si>
  <si>
    <t>Jan</t>
  </si>
  <si>
    <t>Feb</t>
  </si>
  <si>
    <t>Mar</t>
  </si>
  <si>
    <t>Apr</t>
  </si>
  <si>
    <t>May</t>
  </si>
  <si>
    <t>Jun</t>
  </si>
  <si>
    <t>Jul</t>
  </si>
  <si>
    <t>Aug</t>
  </si>
  <si>
    <t>Sep</t>
  </si>
  <si>
    <t>Oct</t>
  </si>
  <si>
    <t>Nov</t>
  </si>
  <si>
    <t>Dec</t>
  </si>
  <si>
    <t>Revenue</t>
  </si>
  <si>
    <t>Target</t>
  </si>
  <si>
    <t xml:space="preserve">Variance </t>
  </si>
  <si>
    <t>Pct</t>
  </si>
  <si>
    <t>Hightlight</t>
  </si>
  <si>
    <t>Large-1</t>
  </si>
  <si>
    <t>Large-2</t>
  </si>
  <si>
    <t>Variance</t>
  </si>
  <si>
    <t>Week Type</t>
  </si>
  <si>
    <t>Weekday</t>
  </si>
  <si>
    <t>Weekend</t>
  </si>
  <si>
    <t>Total Revenue2</t>
  </si>
  <si>
    <t>Quarter</t>
  </si>
  <si>
    <t>Q-1</t>
  </si>
  <si>
    <t>Q-2</t>
  </si>
  <si>
    <t>Q-3</t>
  </si>
  <si>
    <t>Q-4</t>
  </si>
  <si>
    <t>Link to the above Chart</t>
  </si>
  <si>
    <t>Highlight</t>
  </si>
  <si>
    <t>Average</t>
  </si>
  <si>
    <t>Caption</t>
  </si>
  <si>
    <t>A</t>
  </si>
  <si>
    <t>Combo Box</t>
  </si>
  <si>
    <t>Option</t>
  </si>
  <si>
    <t>Customers</t>
  </si>
  <si>
    <t>Location</t>
  </si>
  <si>
    <t>Bobby Abbott</t>
  </si>
  <si>
    <t>Christine Hawkins</t>
  </si>
  <si>
    <t>Jeffery Powell</t>
  </si>
  <si>
    <t>John Brown</t>
  </si>
  <si>
    <t>Judith Simmons</t>
  </si>
  <si>
    <t>Kristine Barrett</t>
  </si>
  <si>
    <t>Laura Gross</t>
  </si>
  <si>
    <t>Lisa West</t>
  </si>
  <si>
    <t>Paul Noble</t>
  </si>
  <si>
    <t>Travis Ewing</t>
  </si>
  <si>
    <t>Full Name</t>
  </si>
  <si>
    <t>Top 5 Customers</t>
  </si>
  <si>
    <t>Bottom 5 Customers</t>
  </si>
  <si>
    <t>Top 5 Location</t>
  </si>
  <si>
    <t>California</t>
  </si>
  <si>
    <t>Florida</t>
  </si>
  <si>
    <t>Indiana</t>
  </si>
  <si>
    <t>Maryland</t>
  </si>
  <si>
    <t>Michigan</t>
  </si>
  <si>
    <t>Missouri</t>
  </si>
  <si>
    <t>New York</t>
  </si>
  <si>
    <t>Virginia</t>
  </si>
  <si>
    <t>Washington</t>
  </si>
  <si>
    <t>Wisconsin</t>
  </si>
  <si>
    <t>Bottom 5 Location</t>
  </si>
  <si>
    <t xml:space="preserve">Customer Table </t>
  </si>
  <si>
    <t>Location Table</t>
  </si>
  <si>
    <t>Chart</t>
  </si>
  <si>
    <t>Caption:</t>
  </si>
  <si>
    <t># Customers</t>
  </si>
  <si>
    <t># Location</t>
  </si>
  <si>
    <t>Caption :</t>
  </si>
  <si>
    <t>Age Group</t>
  </si>
  <si>
    <t>0-20</t>
  </si>
  <si>
    <t>21-30</t>
  </si>
  <si>
    <t>31-40</t>
  </si>
  <si>
    <t>41-50</t>
  </si>
  <si>
    <t>Above 50</t>
  </si>
  <si>
    <t>Average of Customer age</t>
  </si>
  <si>
    <t>Gender</t>
  </si>
  <si>
    <t>Female</t>
  </si>
  <si>
    <t>Male</t>
  </si>
  <si>
    <t>Icon</t>
  </si>
  <si>
    <t>■</t>
  </si>
  <si>
    <t>●</t>
  </si>
  <si>
    <t>Day Name</t>
  </si>
  <si>
    <t>Sun</t>
  </si>
  <si>
    <t>Mon</t>
  </si>
  <si>
    <t>Tue</t>
  </si>
  <si>
    <t>Wed</t>
  </si>
  <si>
    <t>Thu</t>
  </si>
  <si>
    <t>Fri</t>
  </si>
  <si>
    <t>Sat</t>
  </si>
  <si>
    <t>Return Rate</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</si>
  <si>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</si>
  <si>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</si>
  <si>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</si>
  <si>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</si>
  <si>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</si>
  <si>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</si>
  <si>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</si>
  <si>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</si>
  <si>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</si>
  <si>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</si>
  <si>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</si>
  <si>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</si>
  <si>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</si>
  <si>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</si>
  <si>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</si>
  <si>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</si>
  <si>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</si>
  <si>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</si>
  <si>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</si>
  <si>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</si>
  <si>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</si>
  <si>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</si>
  <si>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</si>
  <si>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</si>
  <si>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</si>
  <si>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</si>
  <si>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</si>
  <si>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</si>
  <si>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</si>
  <si>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</si>
  <si>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</si>
  <si>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</si>
  <si>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</si>
  <si>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</si>
  <si>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</si>
  <si>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</si>
  <si>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</si>
  <si>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</si>
  <si>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</si>
  <si>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</si>
  <si>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</si>
  <si>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</si>
  <si>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</si>
  <si>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</si>
  <si>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</si>
  <si>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</si>
  <si>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</si>
  <si>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</si>
  <si>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</si>
  <si>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</si>
  <si>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</si>
  <si>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</si>
  <si>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</si>
  <si>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</si>
  <si>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</si>
  <si>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</si>
  <si>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</si>
  <si>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</si>
  <si>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</si>
  <si>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</si>
  <si>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</si>
  <si>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</si>
  <si>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</si>
  <si>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</si>
  <si>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</si>
  <si>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</si>
  <si>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</si>
  <si>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</si>
  <si>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</si>
  <si>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</si>
  <si>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</si>
  <si>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</si>
  <si>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</si>
  <si>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</si>
  <si>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</si>
  <si>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</si>
  <si>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</si>
  <si>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</si>
  <si>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</si>
  <si>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</si>
  <si>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</si>
  <si>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</si>
  <si>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</si>
  <si>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</si>
  <si>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</si>
  <si>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</si>
  <si>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</si>
  <si>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</si>
  <si>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</si>
  <si>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</si>
  <si>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</si>
  <si>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</si>
  <si>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</si>
  <si>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</si>
  <si>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</si>
  <si>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</si>
  <si>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</si>
  <si>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</si>
  <si>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</si>
  <si>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</si>
  <si>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</si>
  <si>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</si>
  <si>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</si>
  <si>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caption</t>
  </si>
  <si>
    <t>Category</t>
  </si>
  <si>
    <t>Water</t>
  </si>
  <si>
    <t>Soft Drink</t>
  </si>
  <si>
    <t>Tea</t>
  </si>
  <si>
    <t>Sports Drink</t>
  </si>
  <si>
    <t>Alcoholic Beverage</t>
  </si>
  <si>
    <t>Coffee</t>
  </si>
  <si>
    <t>Energy Drink</t>
  </si>
  <si>
    <t>Juice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</si>
</sst>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
    <numFmt numFmtId="165" formatCode="0.00%;\-0.00%;0.00%"/>
    <numFmt numFmtId="166" formatCode="[&gt;=1000000]\$0.0,,&quot;M&quot;;[&gt;=1000]\$0.0,&quot;K&quot;;0"/>
    <numFmt numFmtId="167" formatCode="[&gt;=1000000]0.0,,&quot;M&quot;;[&gt;=1000]0.0,&quot;K&quot;;0"/>
    <numFmt numFmtId="168" formatCode="\+0.0%;\-0.0%"/>
    <numFmt numFmtId="169" formatCode="[&gt;=1000000]\$0,,&quot;M&quot;;[&gt;=1000]\$0,&quot;K&quot;;0"/>
    <numFmt numFmtId="170" formatCode=";;"/>
  </numFmts>
  <fonts count="9" x14ac:knownFonts="1">
    <font>
      <sz val="11"/>
      <color theme="1"/>
      <name val="Calibri"/>
      <family val="2"/>
      <scheme val="minor"/>
    </font>
    <font>
      <i/>
      <sz val="8"/>
      <color rgb="FF000000"/>
      <name val="Calibri"/>
      <family val="2"/>
      <scheme val="minor"/>
    </font>
    <font>
      <b/>
      <sz val="11"/>
      <color theme="0"/>
      <name val="Calibri"/>
      <family val="2"/>
      <scheme val="minor"/>
    </font>
    <font>
      <b/>
      <sz val="11"/>
      <color theme="1"/>
      <name val="Calibri"/>
      <family val="2"/>
      <scheme val="minor"/>
    </font>
    <font>
      <sz val="14"/>
      <color theme="1"/>
      <name val="Calibri"/>
      <family val="2"/>
      <scheme val="minor"/>
    </font>
    <font>
      <b/>
      <i/>
      <sz val="11"/>
      <color theme="1"/>
      <name val="Calibri"/>
      <family val="2"/>
      <scheme val="minor"/>
    </font>
    <font>
      <b/>
      <sz val="14"/>
      <color rgb="FF00B050"/>
      <name val="Calibri"/>
      <family val="2"/>
      <scheme val="minor"/>
    </font>
    <font>
      <sz val="11"/>
      <color theme="0"/>
      <name val="Calibri"/>
      <family val="2"/>
      <scheme val="minor"/>
    </font>
    <font>
      <i/>
      <sz val="11"/>
      <color theme="1" tint="0.34998626667073579"/>
      <name val="Calibri"/>
      <family val="2"/>
      <scheme val="minor"/>
    </font>
  </fonts>
  <fills count="14">
    <fill>
      <patternFill patternType="none"/>
    </fill>
    <fill>
      <patternFill patternType="gray125"/>
    </fill>
    <fill>
      <patternFill patternType="solid">
        <fgColor theme="0" tint="-4.9989318521683403E-2"/>
        <bgColor indexed="64"/>
      </patternFill>
    </fill>
    <fill>
      <patternFill patternType="solid">
        <fgColor theme="2" tint="-0.89999084444715716"/>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2" tint="-0.749992370372631"/>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rgb="FFC00000"/>
        <bgColor indexed="64"/>
      </patternFill>
    </fill>
    <fill>
      <patternFill patternType="solid">
        <fgColor rgb="FF066DBA"/>
        <bgColor indexed="64"/>
      </patternFill>
    </fill>
    <fill>
      <patternFill patternType="solid">
        <fgColor rgb="FF005392"/>
        <bgColor indexed="64"/>
      </patternFill>
    </fill>
    <fill>
      <patternFill patternType="solid">
        <fgColor rgb="FF333F5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1">
    <xf numFmtId="0" fontId="0" fillId="0" borderId="0"/>
  </cellStyleXfs>
  <cellXfs count="46">
    <xf numFmtId="0" fontId="0" fillId="0" borderId="0" xfId="0"/>
    <xf numFmtId="0" fontId="0" fillId="0" borderId="0" xfId="0" pivotButton="1"/>
    <xf numFmtId="164" fontId="0" fillId="0" borderId="0" xfId="0" applyNumberFormat="1"/>
    <xf numFmtId="165" fontId="0" fillId="0" borderId="0" xfId="0" applyNumberFormat="1"/>
    <xf numFmtId="10" fontId="0" fillId="0" borderId="0" xfId="0" applyNumberFormat="1"/>
    <xf numFmtId="37" fontId="0" fillId="0" borderId="0" xfId="0" applyNumberFormat="1"/>
    <xf numFmtId="0" fontId="0" fillId="2" borderId="0" xfId="0" applyFill="1"/>
    <xf numFmtId="0" fontId="0" fillId="3" borderId="0" xfId="0" applyFill="1"/>
    <xf numFmtId="0" fontId="1" fillId="0" borderId="0" xfId="0" applyFont="1"/>
    <xf numFmtId="166" fontId="0" fillId="0" borderId="0" xfId="0" applyNumberFormat="1"/>
    <xf numFmtId="167" fontId="0" fillId="0" borderId="0" xfId="0" applyNumberFormat="1"/>
    <xf numFmtId="0" fontId="3" fillId="0" borderId="0" xfId="0" applyFont="1"/>
    <xf numFmtId="168" fontId="0" fillId="0" borderId="0" xfId="0" applyNumberFormat="1"/>
    <xf numFmtId="0" fontId="0" fillId="4" borderId="0" xfId="0" applyFill="1"/>
    <xf numFmtId="0" fontId="0" fillId="5" borderId="0" xfId="0" applyFill="1"/>
    <xf numFmtId="0" fontId="3" fillId="0" borderId="0" xfId="0" applyFont="1" applyAlignment="1">
      <alignment horizontal="center"/>
    </xf>
    <xf numFmtId="168" fontId="4" fillId="0" borderId="0" xfId="0" applyNumberFormat="1" applyFont="1" applyAlignment="1">
      <alignment horizontal="center"/>
    </xf>
    <xf numFmtId="169" fontId="0" fillId="0" borderId="0" xfId="0" applyNumberFormat="1"/>
    <xf numFmtId="0" fontId="0" fillId="0" borderId="1" xfId="0" applyBorder="1"/>
    <xf numFmtId="169" fontId="0" fillId="0" borderId="1" xfId="0" applyNumberFormat="1" applyBorder="1"/>
    <xf numFmtId="0" fontId="2" fillId="6" borderId="1" xfId="0" applyFont="1" applyFill="1" applyBorder="1"/>
    <xf numFmtId="168" fontId="0" fillId="0" borderId="1" xfId="0" applyNumberFormat="1" applyBorder="1"/>
    <xf numFmtId="0" fontId="0" fillId="7" borderId="0" xfId="0" applyFill="1"/>
    <xf numFmtId="0" fontId="4" fillId="0" borderId="0" xfId="0" applyFont="1"/>
    <xf numFmtId="170" fontId="0" fillId="8" borderId="2" xfId="0" applyNumberFormat="1" applyFill="1" applyBorder="1"/>
    <xf numFmtId="170" fontId="0" fillId="8" borderId="3" xfId="0" applyNumberFormat="1" applyFill="1" applyBorder="1"/>
    <xf numFmtId="170" fontId="0" fillId="8" borderId="4" xfId="0" applyNumberFormat="1" applyFill="1" applyBorder="1"/>
    <xf numFmtId="170" fontId="0" fillId="8" borderId="5" xfId="0" applyNumberFormat="1" applyFill="1" applyBorder="1"/>
    <xf numFmtId="170" fontId="0" fillId="8" borderId="6" xfId="0" applyNumberFormat="1" applyFill="1" applyBorder="1"/>
    <xf numFmtId="170" fontId="0" fillId="8" borderId="7" xfId="0" applyNumberFormat="1" applyFill="1" applyBorder="1"/>
    <xf numFmtId="170" fontId="0" fillId="8" borderId="8" xfId="0" applyNumberFormat="1" applyFill="1" applyBorder="1"/>
    <xf numFmtId="170" fontId="0" fillId="8" borderId="9" xfId="0" applyNumberFormat="1" applyFill="1" applyBorder="1"/>
    <xf numFmtId="170" fontId="0" fillId="8" borderId="10" xfId="0" applyNumberFormat="1" applyFill="1" applyBorder="1"/>
    <xf numFmtId="9" fontId="0" fillId="0" borderId="0" xfId="0" applyNumberFormat="1"/>
    <xf numFmtId="0" fontId="0" fillId="9" borderId="0" xfId="0" applyFill="1"/>
    <xf numFmtId="0" fontId="3" fillId="0" borderId="1" xfId="0" applyFont="1" applyBorder="1"/>
    <xf numFmtId="0" fontId="0" fillId="10" borderId="1" xfId="0" applyFill="1" applyBorder="1"/>
    <xf numFmtId="0" fontId="5" fillId="0" borderId="0" xfId="0" applyFont="1"/>
    <xf numFmtId="3" fontId="0" fillId="0" borderId="0" xfId="0" applyNumberFormat="1"/>
    <xf numFmtId="0" fontId="0" fillId="11" borderId="0" xfId="0" applyFill="1"/>
    <xf numFmtId="10" fontId="6" fillId="0" borderId="0" xfId="0" applyNumberFormat="1" applyFont="1"/>
    <xf numFmtId="9" fontId="4" fillId="0" borderId="0" xfId="0" applyNumberFormat="1" applyFont="1" applyAlignment="1">
      <alignment horizontal="center" vertical="center"/>
    </xf>
    <xf numFmtId="0" fontId="7" fillId="10" borderId="0" xfId="0" applyFont="1" applyFill="1"/>
    <xf numFmtId="0" fontId="0" fillId="12" borderId="0" xfId="0" applyFill="1"/>
    <xf numFmtId="0" fontId="0" fillId="13" borderId="0" xfId="0" applyFill="1"/>
    <xf numFmtId="0" fontId="8" fillId="0" borderId="0" xfId="0" applyFont="1"/>
  </cellXfs>
  <cellStyles count="1">
    <cellStyle name="Normal" xfId="0" builtinId="0"/>
  </cellStyles>
  <dxfs count="72">
    <dxf>
      <font>
        <color rgb="FF4EC1E0"/>
      </font>
    </dxf>
    <dxf>
      <font>
        <color rgb="FF066DBA"/>
      </font>
    </dxf>
    <dxf>
      <font>
        <color rgb="FF0070C0"/>
      </font>
      <fill>
        <patternFill>
          <bgColor theme="0" tint="-0.34998626667073579"/>
        </patternFill>
      </fill>
    </dxf>
    <dxf>
      <font>
        <color rgb="FF0070C0"/>
      </font>
    </dxf>
    <dxf>
      <font>
        <color rgb="FF0070C0"/>
      </font>
      <fill>
        <patternFill>
          <bgColor rgb="FF0070C0"/>
        </patternFill>
      </fill>
    </dxf>
    <dxf>
      <font>
        <color rgb="FF92D050"/>
      </font>
    </dxf>
    <dxf>
      <font>
        <color rgb="FFC00000"/>
      </font>
    </dxf>
    <dxf>
      <font>
        <color theme="5" tint="-0.24994659260841701"/>
      </font>
    </dxf>
    <dxf>
      <font>
        <color rgb="FF92D050"/>
      </font>
    </dxf>
    <dxf>
      <numFmt numFmtId="169" formatCode="[&gt;=1000000]\$0,,&quot;M&quot;;[&gt;=1000]\$0,&quot;K&quot;;0"/>
    </dxf>
    <dxf>
      <numFmt numFmtId="14" formatCode="0.00%"/>
    </dxf>
    <dxf>
      <numFmt numFmtId="14" formatCode="0.00%"/>
    </dxf>
    <dxf>
      <numFmt numFmtId="169" formatCode="[&gt;=1000000]\$0,,&quot;M&quot;;[&gt;=1000]\$0,&quot;K&quot;;0"/>
    </dxf>
    <dxf>
      <font>
        <b val="0"/>
      </font>
    </dxf>
    <dxf>
      <numFmt numFmtId="168" formatCode="\+0.0%;\-0.0%"/>
    </dxf>
    <dxf>
      <numFmt numFmtId="169" formatCode="[&gt;=1000000]\$0,,&quot;M&quot;;[&gt;=1000]\$0,&quot;K&quot;;0"/>
    </dxf>
    <dxf>
      <numFmt numFmtId="169" formatCode="[&gt;=1000000]\$0,,&quot;M&quot;;[&gt;=1000]\$0,&quot;K&quot;;0"/>
    </dxf>
    <dxf>
      <font>
        <b val="0"/>
      </font>
    </dxf>
    <dxf>
      <numFmt numFmtId="168" formatCode="\+0.0%;\-0.0%"/>
    </dxf>
    <dxf>
      <numFmt numFmtId="14" formatCode="0.00%"/>
    </dxf>
    <dxf>
      <numFmt numFmtId="166" formatCode="[&gt;=1000000]\$0.0,,&quot;M&quot;;[&gt;=1000]\$0.0,&quot;K&quot;;0"/>
    </dxf>
    <dxf>
      <font>
        <b val="0"/>
      </font>
    </dxf>
    <dxf>
      <numFmt numFmtId="168" formatCode="\+0.0%;\-0.0%"/>
    </dxf>
    <dxf>
      <numFmt numFmtId="169" formatCode="[&gt;=1000000]\$0,,&quot;M&quot;;[&gt;=1000]\$0,&quot;K&quot;;0"/>
    </dxf>
    <dxf>
      <numFmt numFmtId="169" formatCode="[&gt;=1000000]\$0,,&quot;M&quot;;[&gt;=1000]\$0,&quot;K&quot;;0"/>
    </dxf>
    <dxf>
      <font>
        <b val="0"/>
      </font>
    </dxf>
    <dxf>
      <numFmt numFmtId="168" formatCode="\+0.0%;\-0.0%"/>
    </dxf>
    <dxf>
      <numFmt numFmtId="169" formatCode="[&gt;=1000000]\$0,,&quot;M&quot;;[&gt;=1000]\$0,&quot;K&quot;;0"/>
    </dxf>
    <dxf>
      <font>
        <b val="0"/>
      </font>
    </dxf>
    <dxf>
      <numFmt numFmtId="168" formatCode="\+0.0%;\-0.0%"/>
    </dxf>
    <dxf>
      <numFmt numFmtId="169" formatCode="[&gt;=1000000]\$0,,&quot;M&quot;;[&gt;=1000]\$0,&quot;K&quot;;0"/>
    </dxf>
    <dxf>
      <numFmt numFmtId="166" formatCode="[&gt;=1000000]\$0.0,,&quot;M&quot;;[&gt;=1000]\$0.0,&quot;K&quot;;0"/>
    </dxf>
    <dxf>
      <numFmt numFmtId="169" formatCode="[&gt;=1000000]\$0,,&quot;M&quot;;[&gt;=1000]\$0,&quot;K&quot;;0"/>
    </dxf>
    <dxf>
      <numFmt numFmtId="166" formatCode="[&gt;=1000000]\$0.0,,&quot;M&quot;;[&gt;=1000]\$0.0,&quot;K&quot;;0"/>
    </dxf>
    <dxf>
      <font>
        <b val="0"/>
      </font>
    </dxf>
    <dxf>
      <numFmt numFmtId="168" formatCode="\+0.0%;\-0.0%"/>
    </dxf>
    <dxf>
      <numFmt numFmtId="168" formatCode="\+0.0%;\-0.0%"/>
    </dxf>
    <dxf>
      <numFmt numFmtId="14" formatCode="0.00%"/>
    </dxf>
    <dxf>
      <font>
        <b val="0"/>
      </font>
    </dxf>
    <dxf>
      <numFmt numFmtId="168" formatCode="\+0.0%;\-0.0%"/>
    </dxf>
    <dxf>
      <numFmt numFmtId="166" formatCode="[&gt;=1000000]\$0.0,,&quot;M&quot;;[&gt;=1000]\$0.0,&quot;K&quot;;0"/>
    </dxf>
    <dxf>
      <font>
        <b val="0"/>
      </font>
    </dxf>
    <dxf>
      <numFmt numFmtId="168" formatCode="\+0.0%;\-0.0%"/>
    </dxf>
    <dxf>
      <numFmt numFmtId="169" formatCode="[&gt;=1000000]\$0,,&quot;M&quot;;[&gt;=1000]\$0,&quot;K&quot;;0"/>
    </dxf>
    <dxf>
      <font>
        <b val="0"/>
      </font>
    </dxf>
    <dxf>
      <numFmt numFmtId="168" formatCode="\+0.0%;\-0.0%"/>
    </dxf>
    <dxf>
      <numFmt numFmtId="14" formatCode="0.00%"/>
    </dxf>
    <dxf>
      <numFmt numFmtId="169" formatCode="[&gt;=1000000]\$0,,&quot;M&quot;;[&gt;=1000]\$0,&quot;K&quot;;0"/>
    </dxf>
    <dxf>
      <numFmt numFmtId="169" formatCode="[&gt;=1000000]\$0,,&quot;M&quot;;[&gt;=1000]\$0,&quot;K&quot;;0"/>
    </dxf>
    <dxf>
      <numFmt numFmtId="169" formatCode="[&gt;=1000000]\$0,,&quot;M&quot;;[&gt;=1000]\$0,&quot;K&quot;;0"/>
    </dxf>
    <dxf>
      <numFmt numFmtId="168" formatCode="\+0.0%;\-0.0%"/>
    </dxf>
    <dxf>
      <numFmt numFmtId="14" formatCode="0.00%"/>
    </dxf>
    <dxf>
      <numFmt numFmtId="169" formatCode="[&gt;=1000000]\$0,,&quot;M&quot;;[&gt;=1000]\$0,&quot;K&quot;;0"/>
    </dxf>
    <dxf>
      <numFmt numFmtId="168" formatCode="\+0.0%;\-0.0%"/>
    </dxf>
    <dxf>
      <numFmt numFmtId="14" formatCode="0.00%"/>
    </dxf>
    <dxf>
      <numFmt numFmtId="169" formatCode="[&gt;=1000000]\$0,,&quot;M&quot;;[&gt;=1000]\$0,&quot;K&quot;;0"/>
    </dxf>
    <dxf>
      <numFmt numFmtId="167" formatCode="[&gt;=1000000]0.0,,&quot;M&quot;;[&gt;=1000]0.0,&quot;K&quot;;0"/>
    </dxf>
    <dxf>
      <numFmt numFmtId="167" formatCode="[&gt;=1000000]0.0,,&quot;M&quot;;[&gt;=1000]0.0,&quot;K&quot;;0"/>
    </dxf>
    <dxf>
      <numFmt numFmtId="167"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5" formatCode="#,##0;\-#,##0"/>
    </dxf>
    <dxf>
      <numFmt numFmtId="14" formatCode="0.00%"/>
    </dxf>
    <dxf>
      <font>
        <sz val="12"/>
        <color theme="3" tint="-0.24994659260841701"/>
      </font>
      <fill>
        <patternFill>
          <f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
      <font>
        <b val="0"/>
        <i/>
        <sz val="12"/>
        <color theme="8" tint="0.39994506668294322"/>
      </font>
      <fill>
        <patternFill>
          <bgColor rgb="FF333F50"/>
        </patternFill>
      </fill>
      <border diagonalUp="0" diagonalDown="0">
        <left/>
        <right/>
        <top/>
        <bottom/>
        <vertical/>
        <horizontal/>
      </border>
    </dxf>
    <dxf>
      <font>
        <color theme="1"/>
      </font>
      <fill>
        <patternFill>
          <bgColor rgb="FF333F50"/>
        </patternFill>
      </fill>
      <border diagonalUp="0" diagonalDown="0">
        <left/>
        <right/>
        <top/>
        <bottom/>
        <vertical/>
        <horizontal/>
      </border>
    </dxf>
    <dxf>
      <font>
        <b val="0"/>
        <i/>
        <sz val="14"/>
        <color theme="3" tint="0.39988402966399123"/>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s>
  <tableStyles count="3" defaultTableStyle="TableStyleMedium2" defaultPivotStyle="PivotStyleLight16">
    <tableStyle name="SlicerStyleLight1 2" pivot="0" table="0" count="10" xr9:uid="{0059240C-B09F-44F9-8BE6-E51B35527C17}">
      <tableStyleElement type="wholeTable" dxfId="71"/>
      <tableStyleElement type="headerRow" dxfId="70"/>
    </tableStyle>
    <tableStyle name="SlicerStyleLight1 3" pivot="0" table="0" count="10" xr9:uid="{2714B6F3-89E7-45DD-9065-741C174E2C10}">
      <tableStyleElement type="wholeTable" dxfId="69"/>
      <tableStyleElement type="headerRow" dxfId="68"/>
    </tableStyle>
    <tableStyle name="SlicerStyleLight3 2" pivot="0" table="0" count="10" xr9:uid="{5D118219-64A3-445F-A0B7-BE7B1FC25EF8}">
      <tableStyleElement type="wholeTable" dxfId="67"/>
      <tableStyleElement type="headerRow" dxfId="66"/>
    </tableStyle>
  </tableStyles>
  <colors>
    <mruColors>
      <color rgb="FF005392"/>
      <color rgb="FF2063A0"/>
      <color rgb="FF1F95B3"/>
      <color rgb="FF4EC1E0"/>
      <color rgb="FF333F50"/>
      <color rgb="FF066DBA"/>
      <color rgb="FF1045B0"/>
      <color rgb="FF1F8CB3"/>
      <color rgb="FFEC4AD9"/>
      <color rgb="FF1388AD"/>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sz val="14"/>
            <color theme="2" tint="-0.499984740745262"/>
          </font>
          <fill>
            <patternFill patternType="solid">
              <fgColor theme="6" tint="0.59999389629810485"/>
              <bgColor theme="6" tint="0.59999389629810485"/>
            </patternFill>
          </fill>
          <border diagonalUp="0" diagonalDown="0">
            <left/>
            <right/>
            <top/>
            <bottom style="thick">
              <color theme="2" tint="-0.49998474074526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sz val="12"/>
            <color rgb="FF000000"/>
          </font>
          <fill>
            <patternFill patternType="solid">
              <fgColor rgb="FFFFFFFF"/>
              <bgColor rgb="FFFFFFFF"/>
            </patternFill>
          </fill>
          <border diagonalUp="0" diagonalDown="0">
            <left/>
            <right/>
            <top/>
            <bottom style="medium">
              <color theme="2"/>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333F50"/>
            </patternFill>
          </fill>
          <border diagonalUp="0" diagonalDown="0">
            <left/>
            <right/>
            <top/>
            <bottom style="medium">
              <color theme="0" tint="-0.1499679555650502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24994659260841701"/>
          </font>
          <fill>
            <patternFill patternType="solid">
              <fgColor rgb="FFFFFFFF"/>
              <bgColor rgb="FF333F50"/>
            </patternFill>
          </fill>
          <border diagonalUp="0" diagonalDown="0">
            <left/>
            <right/>
            <top/>
            <bottom style="medium">
              <color theme="0" tint="-4.9989318521683403E-2"/>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sz val="12"/>
            <color theme="2" tint="-0.24994659260841701"/>
          </font>
          <fill>
            <patternFill patternType="solid">
              <fgColor theme="4" tint="0.59999389629810485"/>
              <bgColor theme="0"/>
            </patternFill>
          </fill>
          <border diagonalUp="1" diagonalDown="0">
            <left/>
            <right/>
            <top/>
            <bottom style="thin">
              <color theme="0" tint="-0.24994659260841701"/>
            </bottom>
            <diagonal style="thin">
              <color theme="0" tint="-0.2499465926084170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sz val="14"/>
            <color theme="2" tint="-0.499984740745262"/>
          </font>
          <fill>
            <patternFill patternType="solid">
              <fgColor rgb="FFFFFFFF"/>
              <bgColor theme="0"/>
            </patternFill>
          </fill>
          <border diagonalUp="0" diagonalDown="0">
            <left/>
            <right/>
            <top/>
            <bottom style="medium">
              <color theme="2" tint="-0.499984740745262"/>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eetMetadata" Target="metadata.xml"/><Relationship Id="rId47" Type="http://schemas.openxmlformats.org/officeDocument/2006/relationships/customXml" Target="../customXml/item2.xml"/><Relationship Id="rId63" Type="http://schemas.openxmlformats.org/officeDocument/2006/relationships/customXml" Target="../customXml/item18.xml"/><Relationship Id="rId68" Type="http://schemas.openxmlformats.org/officeDocument/2006/relationships/customXml" Target="../customXml/item23.xml"/><Relationship Id="rId84" Type="http://schemas.openxmlformats.org/officeDocument/2006/relationships/customXml" Target="../customXml/item39.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53" Type="http://schemas.openxmlformats.org/officeDocument/2006/relationships/customXml" Target="../customXml/item8.xml"/><Relationship Id="rId58" Type="http://schemas.openxmlformats.org/officeDocument/2006/relationships/customXml" Target="../customXml/item13.xml"/><Relationship Id="rId74" Type="http://schemas.openxmlformats.org/officeDocument/2006/relationships/customXml" Target="../customXml/item29.xml"/><Relationship Id="rId79"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16.xml"/><Relationship Id="rId82" Type="http://schemas.openxmlformats.org/officeDocument/2006/relationships/customXml" Target="../customXml/item37.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powerPivotData" Target="model/item.data"/><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69" Type="http://schemas.openxmlformats.org/officeDocument/2006/relationships/customXml" Target="../customXml/item24.xml"/><Relationship Id="rId77"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6.xml"/><Relationship Id="rId72" Type="http://schemas.openxmlformats.org/officeDocument/2006/relationships/customXml" Target="../customXml/item27.xml"/><Relationship Id="rId80"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1.xml"/><Relationship Id="rId59" Type="http://schemas.openxmlformats.org/officeDocument/2006/relationships/customXml" Target="../customXml/item14.xml"/><Relationship Id="rId67" Type="http://schemas.openxmlformats.org/officeDocument/2006/relationships/customXml" Target="../customXml/item22.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9.xml"/><Relationship Id="rId62" Type="http://schemas.openxmlformats.org/officeDocument/2006/relationships/customXml" Target="../customXml/item17.xml"/><Relationship Id="rId70" Type="http://schemas.openxmlformats.org/officeDocument/2006/relationships/customXml" Target="../customXml/item25.xml"/><Relationship Id="rId75" Type="http://schemas.openxmlformats.org/officeDocument/2006/relationships/customXml" Target="../customXml/item30.xml"/><Relationship Id="rId83"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microsoft.com/office/2017/10/relationships/person" Target="persons/person.xml"/><Relationship Id="rId52" Type="http://schemas.openxmlformats.org/officeDocument/2006/relationships/customXml" Target="../customXml/item7.xml"/><Relationship Id="rId60" Type="http://schemas.openxmlformats.org/officeDocument/2006/relationships/customXml" Target="../customXml/item15.xml"/><Relationship Id="rId65" Type="http://schemas.openxmlformats.org/officeDocument/2006/relationships/customXml" Target="../customXml/item20.xml"/><Relationship Id="rId73" Type="http://schemas.openxmlformats.org/officeDocument/2006/relationships/customXml" Target="../customXml/item28.xml"/><Relationship Id="rId78" Type="http://schemas.openxmlformats.org/officeDocument/2006/relationships/customXml" Target="../customXml/item33.xml"/><Relationship Id="rId81"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microsoft.com/office/2007/relationships/slicerCache" Target="slicerCaches/slicerCache1.xml"/><Relationship Id="rId50" Type="http://schemas.openxmlformats.org/officeDocument/2006/relationships/customXml" Target="../customXml/item5.xml"/><Relationship Id="rId55" Type="http://schemas.openxmlformats.org/officeDocument/2006/relationships/customXml" Target="../customXml/item10.xml"/><Relationship Id="rId76" Type="http://schemas.openxmlformats.org/officeDocument/2006/relationships/customXml" Target="../customXml/item31.xml"/><Relationship Id="rId7" Type="http://schemas.openxmlformats.org/officeDocument/2006/relationships/worksheet" Target="worksheets/sheet7.xml"/><Relationship Id="rId71" Type="http://schemas.openxmlformats.org/officeDocument/2006/relationships/customXml" Target="../customXml/item26.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tyles" Target="styles.xml"/><Relationship Id="rId45" Type="http://schemas.openxmlformats.org/officeDocument/2006/relationships/calcChain" Target="calcChain.xml"/><Relationship Id="rId66"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861035033664251E-2"/>
          <c:y val="0.10583064136213742"/>
          <c:w val="0.89066048299669065"/>
          <c:h val="0.61894103788207577"/>
        </c:manualLayout>
      </c:layout>
      <c:lineChart>
        <c:grouping val="standard"/>
        <c:varyColors val="0"/>
        <c:ser>
          <c:idx val="0"/>
          <c:order val="0"/>
          <c:tx>
            <c:strRef>
              <c:f>'Analysis 02'!$J$12</c:f>
              <c:strCache>
                <c:ptCount val="1"/>
                <c:pt idx="0">
                  <c:v>Total Revenue</c:v>
                </c:pt>
              </c:strCache>
            </c:strRef>
          </c:tx>
          <c:spPr>
            <a:ln w="28575" cap="rnd">
              <a:solidFill>
                <a:srgbClr val="0070C0"/>
              </a:solidFill>
              <a:round/>
            </a:ln>
            <a:effectLst/>
          </c:spPr>
          <c:marker>
            <c:symbol val="circle"/>
            <c:size val="5"/>
            <c:spPr>
              <a:solidFill>
                <a:srgbClr val="0070C0"/>
              </a:solidFill>
              <a:ln w="9525">
                <a:solidFill>
                  <a:schemeClr val="accent1"/>
                </a:solidFill>
              </a:ln>
              <a:effectLst/>
            </c:spPr>
          </c:marker>
          <c:dLbls>
            <c:dLbl>
              <c:idx val="0"/>
              <c:tx>
                <c:rich>
                  <a:bodyPr/>
                  <a:lstStyle/>
                  <a:p>
                    <a:fld id="{279949E3-2D96-4BB4-AB91-2DEC52B33A3A}"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AAB-4D4F-B5A6-D207468BD338}"/>
                </c:ext>
              </c:extLst>
            </c:dLbl>
            <c:dLbl>
              <c:idx val="1"/>
              <c:tx>
                <c:rich>
                  <a:bodyPr/>
                  <a:lstStyle/>
                  <a:p>
                    <a:fld id="{B1871E0C-20FD-441E-A6FA-E576E44722C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AB-4D4F-B5A6-D207468BD338}"/>
                </c:ext>
              </c:extLst>
            </c:dLbl>
            <c:dLbl>
              <c:idx val="2"/>
              <c:tx>
                <c:rich>
                  <a:bodyPr/>
                  <a:lstStyle/>
                  <a:p>
                    <a:fld id="{4622168F-D244-4A6E-92C2-F574550789D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AAB-4D4F-B5A6-D207468BD338}"/>
                </c:ext>
              </c:extLst>
            </c:dLbl>
            <c:dLbl>
              <c:idx val="3"/>
              <c:tx>
                <c:rich>
                  <a:bodyPr/>
                  <a:lstStyle/>
                  <a:p>
                    <a:fld id="{DC76C33C-8EC8-4E06-86ED-1154980C4C5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AB-4D4F-B5A6-D207468BD338}"/>
                </c:ext>
              </c:extLst>
            </c:dLbl>
            <c:dLbl>
              <c:idx val="4"/>
              <c:tx>
                <c:rich>
                  <a:bodyPr/>
                  <a:lstStyle/>
                  <a:p>
                    <a:fld id="{5A7E5B22-AA54-4160-82AE-AE0AC4D0217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AAB-4D4F-B5A6-D207468BD338}"/>
                </c:ext>
              </c:extLst>
            </c:dLbl>
            <c:dLbl>
              <c:idx val="5"/>
              <c:tx>
                <c:rich>
                  <a:bodyPr/>
                  <a:lstStyle/>
                  <a:p>
                    <a:fld id="{8D08D5A6-9F4C-4B69-B201-516E1F0897D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AB-4D4F-B5A6-D207468BD338}"/>
                </c:ext>
              </c:extLst>
            </c:dLbl>
            <c:dLbl>
              <c:idx val="6"/>
              <c:tx>
                <c:rich>
                  <a:bodyPr/>
                  <a:lstStyle/>
                  <a:p>
                    <a:fld id="{33E1BBBB-CFB3-4A9F-A5D4-8E4CDDF59B4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AB-4D4F-B5A6-D207468BD338}"/>
                </c:ext>
              </c:extLst>
            </c:dLbl>
            <c:dLbl>
              <c:idx val="7"/>
              <c:tx>
                <c:rich>
                  <a:bodyPr/>
                  <a:lstStyle/>
                  <a:p>
                    <a:fld id="{CF6F6BA8-3C10-4CA9-8360-1D701A3CAC3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AB-4D4F-B5A6-D207468BD338}"/>
                </c:ext>
              </c:extLst>
            </c:dLbl>
            <c:dLbl>
              <c:idx val="8"/>
              <c:tx>
                <c:rich>
                  <a:bodyPr/>
                  <a:lstStyle/>
                  <a:p>
                    <a:fld id="{A62B0B32-4ABC-4EDD-9ED0-67B92F6E4E4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AB-4D4F-B5A6-D207468BD338}"/>
                </c:ext>
              </c:extLst>
            </c:dLbl>
            <c:dLbl>
              <c:idx val="9"/>
              <c:tx>
                <c:rich>
                  <a:bodyPr/>
                  <a:lstStyle/>
                  <a:p>
                    <a:fld id="{A9FAFFD6-2C6D-4E40-9B2F-F297AF99F30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AB-4D4F-B5A6-D207468BD338}"/>
                </c:ext>
              </c:extLst>
            </c:dLbl>
            <c:dLbl>
              <c:idx val="10"/>
              <c:tx>
                <c:rich>
                  <a:bodyPr/>
                  <a:lstStyle/>
                  <a:p>
                    <a:fld id="{4CB0AD53-C054-42A7-B20E-7277EE594D9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AB-4D4F-B5A6-D207468BD338}"/>
                </c:ext>
              </c:extLst>
            </c:dLbl>
            <c:dLbl>
              <c:idx val="11"/>
              <c:tx>
                <c:rich>
                  <a:bodyPr/>
                  <a:lstStyle/>
                  <a:p>
                    <a:fld id="{BF800B75-346D-40DA-BDEC-7064A79EFBB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AB-4D4F-B5A6-D207468BD33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02'!$I$13:$I$24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02'!$J$13:$J$24</c:f>
              <c:numCache>
                <c:formatCode>[&gt;=1000000]\$0,,"M";[&gt;=1000]\$0,"K";0</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1"/>
          <c:extLst>
            <c:ext xmlns:c15="http://schemas.microsoft.com/office/drawing/2012/chart" uri="{02D57815-91ED-43cb-92C2-25804820EDAC}">
              <c15:datalabelsRange>
                <c15:f>'Analysis 02'!$L$13:$L$24</c15:f>
                <c15:dlblRangeCache>
                  <c:ptCount val="12"/>
                  <c:pt idx="4">
                    <c:v>$481K</c:v>
                  </c:pt>
                  <c:pt idx="7">
                    <c:v>$486K</c:v>
                  </c:pt>
                </c15:dlblRangeCache>
              </c15:datalabelsRange>
            </c:ext>
            <c:ext xmlns:c16="http://schemas.microsoft.com/office/drawing/2014/chart" uri="{C3380CC4-5D6E-409C-BE32-E72D297353CC}">
              <c16:uniqueId val="{0000000C-FAAB-4D4F-B5A6-D207468BD338}"/>
            </c:ext>
          </c:extLst>
        </c:ser>
        <c:ser>
          <c:idx val="1"/>
          <c:order val="1"/>
          <c:tx>
            <c:strRef>
              <c:f>'Analysis 02'!$K$12</c:f>
              <c:strCache>
                <c:ptCount val="1"/>
                <c:pt idx="0">
                  <c:v>Total Target</c:v>
                </c:pt>
              </c:strCache>
            </c:strRef>
          </c:tx>
          <c:spPr>
            <a:ln w="28575" cap="rnd">
              <a:solidFill>
                <a:schemeClr val="bg1">
                  <a:lumMod val="65000"/>
                </a:schemeClr>
              </a:solidFill>
              <a:round/>
            </a:ln>
            <a:effectLst/>
          </c:spPr>
          <c:marker>
            <c:symbol val="none"/>
          </c:marker>
          <c:cat>
            <c:strRef>
              <c:f>'Analysis 02'!$I$13:$I$24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02'!$K$13:$K$24</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FAAB-4D4F-B5A6-D207468BD338}"/>
            </c:ext>
          </c:extLst>
        </c:ser>
        <c:dLbls>
          <c:showLegendKey val="0"/>
          <c:showVal val="0"/>
          <c:showCatName val="0"/>
          <c:showSerName val="0"/>
          <c:showPercent val="0"/>
          <c:showBubbleSize val="0"/>
        </c:dLbls>
        <c:marker val="1"/>
        <c:smooth val="0"/>
        <c:axId val="242904976"/>
        <c:axId val="242905456"/>
      </c:lineChart>
      <c:catAx>
        <c:axId val="2429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905456"/>
        <c:crosses val="autoZero"/>
        <c:auto val="1"/>
        <c:lblAlgn val="ctr"/>
        <c:lblOffset val="100"/>
        <c:noMultiLvlLbl val="0"/>
      </c:catAx>
      <c:valAx>
        <c:axId val="242905456"/>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90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292181069958847E-2"/>
          <c:y val="0.37037037037037035"/>
          <c:w val="0.94341563786008231"/>
          <c:h val="0.55128205128205132"/>
        </c:manualLayout>
      </c:layout>
      <c:barChart>
        <c:barDir val="col"/>
        <c:grouping val="clustered"/>
        <c:varyColors val="0"/>
        <c:ser>
          <c:idx val="0"/>
          <c:order val="0"/>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02'!$O$13:$O$24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02'!$P$13:$P$24</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9BC-45F3-B850-0FAAE5C5AAFC}"/>
            </c:ext>
          </c:extLst>
        </c:ser>
        <c:dLbls>
          <c:dLblPos val="outEnd"/>
          <c:showLegendKey val="0"/>
          <c:showVal val="1"/>
          <c:showCatName val="0"/>
          <c:showSerName val="0"/>
          <c:showPercent val="0"/>
          <c:showBubbleSize val="0"/>
        </c:dLbls>
        <c:gapWidth val="58"/>
        <c:overlap val="-27"/>
        <c:axId val="242657712"/>
        <c:axId val="221244880"/>
      </c:barChart>
      <c:catAx>
        <c:axId val="242657712"/>
        <c:scaling>
          <c:orientation val="minMax"/>
        </c:scaling>
        <c:delete val="1"/>
        <c:axPos val="b"/>
        <c:numFmt formatCode="General" sourceLinked="1"/>
        <c:majorTickMark val="none"/>
        <c:minorTickMark val="none"/>
        <c:tickLblPos val="nextTo"/>
        <c:crossAx val="221244880"/>
        <c:crosses val="autoZero"/>
        <c:auto val="1"/>
        <c:lblAlgn val="ctr"/>
        <c:lblOffset val="100"/>
        <c:noMultiLvlLbl val="0"/>
      </c:catAx>
      <c:valAx>
        <c:axId val="221244880"/>
        <c:scaling>
          <c:orientation val="minMax"/>
        </c:scaling>
        <c:delete val="1"/>
        <c:axPos val="l"/>
        <c:numFmt formatCode="\+0.0%;\-0.0%" sourceLinked="1"/>
        <c:majorTickMark val="none"/>
        <c:minorTickMark val="none"/>
        <c:tickLblPos val="nextTo"/>
        <c:crossAx val="24265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785388127853878E-2"/>
          <c:y val="0.31050228310502281"/>
          <c:w val="0.87442922374429222"/>
          <c:h val="0.58356955380577424"/>
        </c:manualLayout>
      </c:layout>
      <c:barChart>
        <c:barDir val="col"/>
        <c:grouping val="clustered"/>
        <c:varyColors val="0"/>
        <c:ser>
          <c:idx val="0"/>
          <c:order val="0"/>
          <c:tx>
            <c:strRef>
              <c:f>'Analysis 02'!$AJ$21</c:f>
              <c:strCache>
                <c:ptCount val="1"/>
                <c:pt idx="0">
                  <c:v>Total Revenue</c:v>
                </c:pt>
              </c:strCache>
            </c:strRef>
          </c:tx>
          <c:spPr>
            <a:solidFill>
              <a:srgbClr val="2063A0"/>
            </a:solidFill>
            <a:ln>
              <a:noFill/>
            </a:ln>
            <a:effectLst/>
          </c:spPr>
          <c:invertIfNegative val="0"/>
          <c:dLbls>
            <c:dLbl>
              <c:idx val="0"/>
              <c:tx>
                <c:rich>
                  <a:bodyPr/>
                  <a:lstStyle/>
                  <a:p>
                    <a:fld id="{7006AAC1-27E7-4508-AC68-87F4F13BC826}" type="CELLRANGE">
                      <a:rPr lang="en-US"/>
                      <a:pPr/>
                      <a:t>[CELLRANGE]</a:t>
                    </a:fld>
                    <a:endParaRPr lang="en-US" baseline="0"/>
                  </a:p>
                  <a:p>
                    <a:fld id="{BB306D16-DD63-407B-BE90-D351A878D63D}"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6F69-49F6-849F-AA6C8D23CEEA}"/>
                </c:ext>
              </c:extLst>
            </c:dLbl>
            <c:dLbl>
              <c:idx val="1"/>
              <c:tx>
                <c:rich>
                  <a:bodyPr/>
                  <a:lstStyle/>
                  <a:p>
                    <a:fld id="{B9D7EF93-8AFD-4226-A707-CCF24F3A21D5}" type="CELLRANGE">
                      <a:rPr lang="en-US"/>
                      <a:pPr/>
                      <a:t>[CELLRANGE]</a:t>
                    </a:fld>
                    <a:endParaRPr lang="en-US" baseline="0"/>
                  </a:p>
                  <a:p>
                    <a:fld id="{9A66D178-3917-4347-B53F-D236CDA7CDA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F69-49F6-849F-AA6C8D23CEEA}"/>
                </c:ext>
              </c:extLst>
            </c:dLbl>
            <c:dLbl>
              <c:idx val="2"/>
              <c:tx>
                <c:rich>
                  <a:bodyPr/>
                  <a:lstStyle/>
                  <a:p>
                    <a:fld id="{FEBFC99C-8F29-427B-B80A-634A51A2793E}" type="CELLRANGE">
                      <a:rPr lang="en-US"/>
                      <a:pPr/>
                      <a:t>[CELLRANGE]</a:t>
                    </a:fld>
                    <a:endParaRPr lang="en-US" baseline="0"/>
                  </a:p>
                  <a:p>
                    <a:fld id="{23632D7C-9C24-443F-9702-C4BD6A5D4FA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F69-49F6-849F-AA6C8D23CEEA}"/>
                </c:ext>
              </c:extLst>
            </c:dLbl>
            <c:dLbl>
              <c:idx val="3"/>
              <c:tx>
                <c:rich>
                  <a:bodyPr/>
                  <a:lstStyle/>
                  <a:p>
                    <a:fld id="{881B10A7-5FC8-4257-8437-0EE43CCE53F1}" type="CELLRANGE">
                      <a:rPr lang="en-US"/>
                      <a:pPr/>
                      <a:t>[CELLRANGE]</a:t>
                    </a:fld>
                    <a:endParaRPr lang="en-US" baseline="0"/>
                  </a:p>
                  <a:p>
                    <a:fld id="{BBB9ED94-697C-4242-8404-E6048D243BD5}"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F69-49F6-849F-AA6C8D23C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02'!$AI$22:$AI$25</c:f>
              <c:strCache>
                <c:ptCount val="4"/>
                <c:pt idx="0">
                  <c:v>Q-1</c:v>
                </c:pt>
                <c:pt idx="1">
                  <c:v>Q-2</c:v>
                </c:pt>
                <c:pt idx="2">
                  <c:v>Q-3</c:v>
                </c:pt>
                <c:pt idx="3">
                  <c:v>Q-4</c:v>
                </c:pt>
              </c:strCache>
            </c:strRef>
          </c:cat>
          <c:val>
            <c:numRef>
              <c:f>'Analysis 02'!$AJ$22:$AJ$25</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02'!$AK$12:$AK$15</c15:f>
                <c15:dlblRangeCache>
                  <c:ptCount val="4"/>
                  <c:pt idx="1">
                    <c:v>+3.6%</c:v>
                  </c:pt>
                  <c:pt idx="2">
                    <c:v>-1.6%</c:v>
                  </c:pt>
                  <c:pt idx="3">
                    <c:v>-0.0%</c:v>
                  </c:pt>
                </c15:dlblRangeCache>
              </c15:datalabelsRange>
            </c:ext>
            <c:ext xmlns:c16="http://schemas.microsoft.com/office/drawing/2014/chart" uri="{C3380CC4-5D6E-409C-BE32-E72D297353CC}">
              <c16:uniqueId val="{00000004-6F69-49F6-849F-AA6C8D23CEEA}"/>
            </c:ext>
          </c:extLst>
        </c:ser>
        <c:ser>
          <c:idx val="1"/>
          <c:order val="1"/>
          <c:tx>
            <c:strRef>
              <c:f>'Analysis 02'!$AK$21</c:f>
              <c:strCache>
                <c:ptCount val="1"/>
                <c:pt idx="0">
                  <c:v>Highlight</c:v>
                </c:pt>
              </c:strCache>
            </c:strRef>
          </c:tx>
          <c:spPr>
            <a:solidFill>
              <a:srgbClr val="1F8CB3"/>
            </a:solidFill>
            <a:ln>
              <a:noFill/>
            </a:ln>
            <a:effectLst/>
          </c:spPr>
          <c:invertIfNegative val="0"/>
          <c:val>
            <c:numRef>
              <c:f>'Analysis 02'!$AK$22:$AK$25</c:f>
              <c:numCache>
                <c:formatCode>[&gt;=1000000]\$0,,"M";[&gt;=1000]\$0,"K";0</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6F69-49F6-849F-AA6C8D23CEEA}"/>
            </c:ext>
          </c:extLst>
        </c:ser>
        <c:dLbls>
          <c:showLegendKey val="0"/>
          <c:showVal val="0"/>
          <c:showCatName val="0"/>
          <c:showSerName val="0"/>
          <c:showPercent val="0"/>
          <c:showBubbleSize val="0"/>
        </c:dLbls>
        <c:gapWidth val="114"/>
        <c:overlap val="100"/>
        <c:axId val="1094516496"/>
        <c:axId val="1094515056"/>
      </c:barChart>
      <c:lineChart>
        <c:grouping val="standard"/>
        <c:varyColors val="0"/>
        <c:ser>
          <c:idx val="2"/>
          <c:order val="2"/>
          <c:tx>
            <c:strRef>
              <c:f>'Analysis 02'!$AL$21</c:f>
              <c:strCache>
                <c:ptCount val="1"/>
                <c:pt idx="0">
                  <c:v>Average</c:v>
                </c:pt>
              </c:strCache>
            </c:strRef>
          </c:tx>
          <c:spPr>
            <a:ln w="15875" cap="rnd">
              <a:solidFill>
                <a:schemeClr val="accent3"/>
              </a:solidFill>
              <a:prstDash val="lgDash"/>
              <a:round/>
            </a:ln>
            <a:effectLst/>
          </c:spPr>
          <c:marker>
            <c:symbol val="none"/>
          </c:marker>
          <c:val>
            <c:numRef>
              <c:f>'Analysis 02'!$AL$22:$AL$25</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6F69-49F6-849F-AA6C8D23CEEA}"/>
            </c:ext>
          </c:extLst>
        </c:ser>
        <c:dLbls>
          <c:showLegendKey val="0"/>
          <c:showVal val="0"/>
          <c:showCatName val="0"/>
          <c:showSerName val="0"/>
          <c:showPercent val="0"/>
          <c:showBubbleSize val="0"/>
        </c:dLbls>
        <c:marker val="1"/>
        <c:smooth val="0"/>
        <c:axId val="1094516496"/>
        <c:axId val="1094515056"/>
      </c:lineChart>
      <c:catAx>
        <c:axId val="109451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515056"/>
        <c:crosses val="autoZero"/>
        <c:auto val="1"/>
        <c:lblAlgn val="ctr"/>
        <c:lblOffset val="100"/>
        <c:noMultiLvlLbl val="0"/>
      </c:catAx>
      <c:valAx>
        <c:axId val="1094515056"/>
        <c:scaling>
          <c:orientation val="minMax"/>
        </c:scaling>
        <c:delete val="1"/>
        <c:axPos val="l"/>
        <c:numFmt formatCode="[&gt;=1000000]\$0,,&quot;M&quot;;[&gt;=1000]\$0,&quot;K&quot;;0" sourceLinked="1"/>
        <c:majorTickMark val="none"/>
        <c:minorTickMark val="none"/>
        <c:tickLblPos val="nextTo"/>
        <c:crossAx val="109451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735632183908046E-2"/>
          <c:y val="0.20525451559934318"/>
          <c:w val="0.94252873563218387"/>
          <c:h val="0.60428351628460231"/>
        </c:manualLayout>
      </c:layout>
      <c:barChart>
        <c:barDir val="col"/>
        <c:grouping val="clustered"/>
        <c:varyColors val="0"/>
        <c:ser>
          <c:idx val="0"/>
          <c:order val="0"/>
          <c:tx>
            <c:strRef>
              <c:f>'Analysis 02'!$AR$23</c:f>
              <c:strCache>
                <c:ptCount val="1"/>
                <c:pt idx="0">
                  <c:v>Total Revenue</c:v>
                </c:pt>
              </c:strCache>
            </c:strRef>
          </c:tx>
          <c:spPr>
            <a:solidFill>
              <a:srgbClr val="2063A0"/>
            </a:solidFill>
            <a:ln>
              <a:noFill/>
            </a:ln>
            <a:effectLst/>
          </c:spPr>
          <c:invertIfNegative val="0"/>
          <c:dLbls>
            <c:dLbl>
              <c:idx val="0"/>
              <c:tx>
                <c:rich>
                  <a:bodyPr/>
                  <a:lstStyle/>
                  <a:p>
                    <a:fld id="{244A85D1-A4B4-437B-B108-2446AE09474D}" type="CELLRANGE">
                      <a:rPr lang="en-US"/>
                      <a:pPr/>
                      <a:t>[CELLRANGE]</a:t>
                    </a:fld>
                    <a:endParaRPr lang="en-US" baseline="0"/>
                  </a:p>
                  <a:p>
                    <a:fld id="{31C876A5-A5EA-4D94-BDE4-9B0DFC13A12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F5AD-4526-BD53-45F4220D5D5F}"/>
                </c:ext>
              </c:extLst>
            </c:dLbl>
            <c:dLbl>
              <c:idx val="1"/>
              <c:tx>
                <c:rich>
                  <a:bodyPr/>
                  <a:lstStyle/>
                  <a:p>
                    <a:fld id="{3C220E99-D0C6-440B-8D97-99E557FBEAA3}" type="CELLRANGE">
                      <a:rPr lang="en-US"/>
                      <a:pPr/>
                      <a:t>[CELLRANGE]</a:t>
                    </a:fld>
                    <a:endParaRPr lang="en-US" baseline="0"/>
                  </a:p>
                  <a:p>
                    <a:fld id="{50C715EA-72AA-4F1C-98B1-320A2C76506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F5AD-4526-BD53-45F4220D5D5F}"/>
                </c:ext>
              </c:extLst>
            </c:dLbl>
            <c:dLbl>
              <c:idx val="2"/>
              <c:tx>
                <c:rich>
                  <a:bodyPr/>
                  <a:lstStyle/>
                  <a:p>
                    <a:fld id="{A2452932-72EE-4AB9-B0C6-03F1C2ADF056}" type="CELLRANGE">
                      <a:rPr lang="en-US"/>
                      <a:pPr/>
                      <a:t>[CELLRANGE]</a:t>
                    </a:fld>
                    <a:endParaRPr lang="en-US" baseline="0"/>
                  </a:p>
                  <a:p>
                    <a:fld id="{E061EFFF-FDB7-4F81-A0AA-16B70F846503}"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F5AD-4526-BD53-45F4220D5D5F}"/>
                </c:ext>
              </c:extLst>
            </c:dLbl>
            <c:dLbl>
              <c:idx val="3"/>
              <c:tx>
                <c:rich>
                  <a:bodyPr/>
                  <a:lstStyle/>
                  <a:p>
                    <a:fld id="{32B17042-03BE-40AF-8D33-802800F6558B}" type="CELLRANGE">
                      <a:rPr lang="en-US"/>
                      <a:pPr/>
                      <a:t>[CELLRANGE]</a:t>
                    </a:fld>
                    <a:endParaRPr lang="en-US" baseline="0"/>
                  </a:p>
                  <a:p>
                    <a:fld id="{66CEEC8F-52F5-49C1-9BF4-8BF91B7F72C3}"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F5AD-4526-BD53-45F4220D5D5F}"/>
                </c:ext>
              </c:extLst>
            </c:dLbl>
            <c:dLbl>
              <c:idx val="4"/>
              <c:tx>
                <c:rich>
                  <a:bodyPr/>
                  <a:lstStyle/>
                  <a:p>
                    <a:fld id="{7B26CD9C-D146-4CD9-8E02-A79FC1F764FC}" type="CELLRANGE">
                      <a:rPr lang="en-US"/>
                      <a:pPr/>
                      <a:t>[CELLRANGE]</a:t>
                    </a:fld>
                    <a:endParaRPr lang="en-US" baseline="0"/>
                  </a:p>
                  <a:p>
                    <a:fld id="{FC585BF7-5D33-4994-8143-8A91967D4FF1}"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F5AD-4526-BD53-45F4220D5D5F}"/>
                </c:ext>
              </c:extLst>
            </c:dLbl>
            <c:dLbl>
              <c:idx val="5"/>
              <c:tx>
                <c:rich>
                  <a:bodyPr/>
                  <a:lstStyle/>
                  <a:p>
                    <a:fld id="{3B486E56-209F-4E03-8FFD-7F38E40A3CEA}" type="CELLRANGE">
                      <a:rPr lang="en-US"/>
                      <a:pPr/>
                      <a:t>[CELLRANGE]</a:t>
                    </a:fld>
                    <a:endParaRPr lang="en-US" baseline="0"/>
                  </a:p>
                  <a:p>
                    <a:fld id="{B2D6C555-532A-49A2-A86D-D08C0D011E09}"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F5AD-4526-BD53-45F4220D5D5F}"/>
                </c:ext>
              </c:extLst>
            </c:dLbl>
            <c:dLbl>
              <c:idx val="6"/>
              <c:tx>
                <c:rich>
                  <a:bodyPr/>
                  <a:lstStyle/>
                  <a:p>
                    <a:fld id="{CB0F5E1C-55C6-417A-BF9C-2A6728B43591}" type="CELLRANGE">
                      <a:rPr lang="en-US"/>
                      <a:pPr/>
                      <a:t>[CELLRANGE]</a:t>
                    </a:fld>
                    <a:endParaRPr lang="en-US" baseline="0"/>
                  </a:p>
                  <a:p>
                    <a:fld id="{96AB4CFE-2E5F-499A-A0B6-6BD23EDEE77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F5AD-4526-BD53-45F4220D5D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02'!$AQ$24:$AQ$30</c:f>
              <c:strCache>
                <c:ptCount val="7"/>
                <c:pt idx="0">
                  <c:v>Sun</c:v>
                </c:pt>
                <c:pt idx="1">
                  <c:v>Mon</c:v>
                </c:pt>
                <c:pt idx="2">
                  <c:v>Tue</c:v>
                </c:pt>
                <c:pt idx="3">
                  <c:v>Wed</c:v>
                </c:pt>
                <c:pt idx="4">
                  <c:v>Thu</c:v>
                </c:pt>
                <c:pt idx="5">
                  <c:v>Fri</c:v>
                </c:pt>
                <c:pt idx="6">
                  <c:v>Sat</c:v>
                </c:pt>
              </c:strCache>
            </c:strRef>
          </c:cat>
          <c:val>
            <c:numRef>
              <c:f>'Analysis 02'!$AR$24:$AR$30</c:f>
              <c:numCache>
                <c:formatCode>[&gt;=1000000]\$0,,"M";[&gt;=1000]\$0,"K";0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02'!$AS$12:$AS$18</c15:f>
                <c15:dlblRangeCache>
                  <c:ptCount val="7"/>
                  <c:pt idx="1">
                    <c:v>+3.1%</c:v>
                  </c:pt>
                  <c:pt idx="2">
                    <c:v>-2.2%</c:v>
                  </c:pt>
                  <c:pt idx="3">
                    <c:v>+0.3%</c:v>
                  </c:pt>
                  <c:pt idx="4">
                    <c:v>+2.8%</c:v>
                  </c:pt>
                  <c:pt idx="5">
                    <c:v>-4.2%</c:v>
                  </c:pt>
                  <c:pt idx="6">
                    <c:v>+3.2%</c:v>
                  </c:pt>
                </c15:dlblRangeCache>
              </c15:datalabelsRange>
            </c:ext>
            <c:ext xmlns:c16="http://schemas.microsoft.com/office/drawing/2014/chart" uri="{C3380CC4-5D6E-409C-BE32-E72D297353CC}">
              <c16:uniqueId val="{00000007-F5AD-4526-BD53-45F4220D5D5F}"/>
            </c:ext>
          </c:extLst>
        </c:ser>
        <c:ser>
          <c:idx val="1"/>
          <c:order val="1"/>
          <c:tx>
            <c:strRef>
              <c:f>'Analysis 02'!$AS$23</c:f>
              <c:strCache>
                <c:ptCount val="1"/>
                <c:pt idx="0">
                  <c:v>Highlight</c:v>
                </c:pt>
              </c:strCache>
            </c:strRef>
          </c:tx>
          <c:spPr>
            <a:solidFill>
              <a:srgbClr val="1F95B3"/>
            </a:solidFill>
            <a:ln>
              <a:noFill/>
            </a:ln>
            <a:effectLst/>
          </c:spPr>
          <c:invertIfNegative val="0"/>
          <c:val>
            <c:numRef>
              <c:f>'Analysis 02'!$AS$24:$AS$30</c:f>
              <c:numCache>
                <c:formatCode>[&gt;=1000000]\$0,,"M";[&gt;=1000]\$0,"K";0</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8-F5AD-4526-BD53-45F4220D5D5F}"/>
            </c:ext>
          </c:extLst>
        </c:ser>
        <c:dLbls>
          <c:showLegendKey val="0"/>
          <c:showVal val="0"/>
          <c:showCatName val="0"/>
          <c:showSerName val="0"/>
          <c:showPercent val="0"/>
          <c:showBubbleSize val="0"/>
        </c:dLbls>
        <c:gapWidth val="60"/>
        <c:overlap val="100"/>
        <c:axId val="886223071"/>
        <c:axId val="886207231"/>
      </c:barChart>
      <c:lineChart>
        <c:grouping val="standard"/>
        <c:varyColors val="0"/>
        <c:ser>
          <c:idx val="2"/>
          <c:order val="2"/>
          <c:tx>
            <c:strRef>
              <c:f>'Analysis 02'!$AT$23</c:f>
              <c:strCache>
                <c:ptCount val="1"/>
                <c:pt idx="0">
                  <c:v>Average</c:v>
                </c:pt>
              </c:strCache>
            </c:strRef>
          </c:tx>
          <c:spPr>
            <a:ln w="22225" cap="rnd">
              <a:solidFill>
                <a:schemeClr val="accent3"/>
              </a:solidFill>
              <a:prstDash val="dash"/>
              <a:round/>
            </a:ln>
            <a:effectLst/>
          </c:spPr>
          <c:marker>
            <c:symbol val="none"/>
          </c:marker>
          <c:val>
            <c:numRef>
              <c:f>'Analysis 02'!$AT$24:$AT$30</c:f>
              <c:numCache>
                <c:formatCode>[&gt;=1000000]\$0,,"M";[&gt;=1000]\$0,"K";0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F5AD-4526-BD53-45F4220D5D5F}"/>
            </c:ext>
          </c:extLst>
        </c:ser>
        <c:dLbls>
          <c:showLegendKey val="0"/>
          <c:showVal val="0"/>
          <c:showCatName val="0"/>
          <c:showSerName val="0"/>
          <c:showPercent val="0"/>
          <c:showBubbleSize val="0"/>
        </c:dLbls>
        <c:marker val="1"/>
        <c:smooth val="0"/>
        <c:axId val="886223071"/>
        <c:axId val="886207231"/>
      </c:lineChart>
      <c:catAx>
        <c:axId val="88622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207231"/>
        <c:crosses val="autoZero"/>
        <c:auto val="1"/>
        <c:lblAlgn val="ctr"/>
        <c:lblOffset val="100"/>
        <c:noMultiLvlLbl val="0"/>
      </c:catAx>
      <c:valAx>
        <c:axId val="886207231"/>
        <c:scaling>
          <c:orientation val="minMax"/>
        </c:scaling>
        <c:delete val="1"/>
        <c:axPos val="l"/>
        <c:numFmt formatCode="[&gt;=1000000]\$0,,&quot;M&quot;;[&gt;=1000]\$0,&quot;K&quot;;0" sourceLinked="1"/>
        <c:majorTickMark val="none"/>
        <c:minorTickMark val="none"/>
        <c:tickLblPos val="nextTo"/>
        <c:crossAx val="88622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375834777409567E-2"/>
          <c:y val="0.32814154809596163"/>
          <c:w val="0.91797166293810584"/>
          <c:h val="0.53181205967675094"/>
        </c:manualLayout>
      </c:layout>
      <c:barChart>
        <c:barDir val="col"/>
        <c:grouping val="clustered"/>
        <c:varyColors val="0"/>
        <c:ser>
          <c:idx val="0"/>
          <c:order val="0"/>
          <c:tx>
            <c:strRef>
              <c:f>'Analysis 03'!$N$21</c:f>
              <c:strCache>
                <c:ptCount val="1"/>
                <c:pt idx="0">
                  <c:v>Profit Margin</c:v>
                </c:pt>
              </c:strCache>
            </c:strRef>
          </c:tx>
          <c:spPr>
            <a:solidFill>
              <a:srgbClr val="1F8CB3"/>
            </a:solidFill>
            <a:ln>
              <a:noFill/>
            </a:ln>
            <a:effectLst/>
          </c:spPr>
          <c:invertIfNegative val="0"/>
          <c:dLbls>
            <c:numFmt formatCode="[&gt;=1000000]\$0.0,,&quot;M&quot;;[&gt;=1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03'!$M$22:$M$26</c:f>
              <c:strCache>
                <c:ptCount val="5"/>
                <c:pt idx="0">
                  <c:v>John Brown</c:v>
                </c:pt>
                <c:pt idx="1">
                  <c:v>Paul Noble</c:v>
                </c:pt>
                <c:pt idx="2">
                  <c:v>Laura Gross</c:v>
                </c:pt>
                <c:pt idx="3">
                  <c:v>Judith Simmons</c:v>
                </c:pt>
                <c:pt idx="4">
                  <c:v>Kristine Barrett</c:v>
                </c:pt>
              </c:strCache>
            </c:strRef>
          </c:cat>
          <c:val>
            <c:numRef>
              <c:f>'Analysis 03'!$N$22:$N$26</c:f>
              <c:numCache>
                <c:formatCode>[&gt;=1000000]\$0,,"M";[&gt;=1000]\$0,"K";0</c:formatCode>
                <c:ptCount val="5"/>
                <c:pt idx="0">
                  <c:v>8477.4799999999977</c:v>
                </c:pt>
                <c:pt idx="1">
                  <c:v>7569.0199999999959</c:v>
                </c:pt>
                <c:pt idx="2">
                  <c:v>7236.9200000000019</c:v>
                </c:pt>
                <c:pt idx="3">
                  <c:v>7191.9699999999975</c:v>
                </c:pt>
                <c:pt idx="4">
                  <c:v>6966.5800000000008</c:v>
                </c:pt>
              </c:numCache>
            </c:numRef>
          </c:val>
          <c:extLst>
            <c:ext xmlns:c16="http://schemas.microsoft.com/office/drawing/2014/chart" uri="{C3380CC4-5D6E-409C-BE32-E72D297353CC}">
              <c16:uniqueId val="{00000000-4E89-4A25-8D27-19C1918B51A4}"/>
            </c:ext>
          </c:extLst>
        </c:ser>
        <c:dLbls>
          <c:dLblPos val="outEnd"/>
          <c:showLegendKey val="0"/>
          <c:showVal val="1"/>
          <c:showCatName val="0"/>
          <c:showSerName val="0"/>
          <c:showPercent val="0"/>
          <c:showBubbleSize val="0"/>
        </c:dLbls>
        <c:gapWidth val="85"/>
        <c:overlap val="-27"/>
        <c:axId val="1145695600"/>
        <c:axId val="1145691760"/>
      </c:barChart>
      <c:catAx>
        <c:axId val="114569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691760"/>
        <c:crosses val="autoZero"/>
        <c:auto val="1"/>
        <c:lblAlgn val="ctr"/>
        <c:lblOffset val="100"/>
        <c:noMultiLvlLbl val="0"/>
      </c:catAx>
      <c:valAx>
        <c:axId val="1145691760"/>
        <c:scaling>
          <c:orientation val="minMax"/>
        </c:scaling>
        <c:delete val="1"/>
        <c:axPos val="l"/>
        <c:numFmt formatCode="[&gt;=1000000]\$0,,&quot;M&quot;;[&gt;=1000]\$0,&quot;K&quot;;0" sourceLinked="1"/>
        <c:majorTickMark val="none"/>
        <c:minorTickMark val="none"/>
        <c:tickLblPos val="nextTo"/>
        <c:crossAx val="114569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03!Customeragegroup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06615776081425E-2"/>
          <c:y val="0.19636901028964296"/>
          <c:w val="0.94214351545751451"/>
          <c:h val="0.58170827050873963"/>
        </c:manualLayout>
      </c:layout>
      <c:barChart>
        <c:barDir val="col"/>
        <c:grouping val="clustered"/>
        <c:varyColors val="0"/>
        <c:ser>
          <c:idx val="0"/>
          <c:order val="0"/>
          <c:tx>
            <c:strRef>
              <c:f>'Analysis 03'!$AD$6</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03'!$AC$7:$AC$11</c:f>
              <c:strCache>
                <c:ptCount val="5"/>
                <c:pt idx="0">
                  <c:v>0-20</c:v>
                </c:pt>
                <c:pt idx="1">
                  <c:v>21-30</c:v>
                </c:pt>
                <c:pt idx="2">
                  <c:v>31-40</c:v>
                </c:pt>
                <c:pt idx="3">
                  <c:v>41-50</c:v>
                </c:pt>
                <c:pt idx="4">
                  <c:v>Above 50</c:v>
                </c:pt>
              </c:strCache>
            </c:strRef>
          </c:cat>
          <c:val>
            <c:numRef>
              <c:f>'Analysis 03'!$AD$7:$AD$11</c:f>
              <c:numCache>
                <c:formatCode>[&gt;=1000000]\$0,,"M";[&gt;=1000]\$0,"K";0</c:formatCode>
                <c:ptCount val="5"/>
                <c:pt idx="0">
                  <c:v>77466.27</c:v>
                </c:pt>
                <c:pt idx="1">
                  <c:v>404975.14999999909</c:v>
                </c:pt>
                <c:pt idx="2">
                  <c:v>421763.69999999844</c:v>
                </c:pt>
                <c:pt idx="3">
                  <c:v>478685.83000000147</c:v>
                </c:pt>
                <c:pt idx="4">
                  <c:v>914621.10999999498</c:v>
                </c:pt>
              </c:numCache>
            </c:numRef>
          </c:val>
          <c:extLst>
            <c:ext xmlns:c16="http://schemas.microsoft.com/office/drawing/2014/chart" uri="{C3380CC4-5D6E-409C-BE32-E72D297353CC}">
              <c16:uniqueId val="{00000000-7759-4674-848B-7DD2B9388C5A}"/>
            </c:ext>
          </c:extLst>
        </c:ser>
        <c:dLbls>
          <c:dLblPos val="outEnd"/>
          <c:showLegendKey val="0"/>
          <c:showVal val="1"/>
          <c:showCatName val="0"/>
          <c:showSerName val="0"/>
          <c:showPercent val="0"/>
          <c:showBubbleSize val="0"/>
        </c:dLbls>
        <c:gapWidth val="85"/>
        <c:overlap val="-27"/>
        <c:axId val="273968272"/>
        <c:axId val="273965872"/>
      </c:barChart>
      <c:catAx>
        <c:axId val="27396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65872"/>
        <c:crosses val="autoZero"/>
        <c:auto val="1"/>
        <c:lblAlgn val="ctr"/>
        <c:lblOffset val="100"/>
        <c:noMultiLvlLbl val="0"/>
      </c:catAx>
      <c:valAx>
        <c:axId val="273965872"/>
        <c:scaling>
          <c:orientation val="minMax"/>
        </c:scaling>
        <c:delete val="1"/>
        <c:axPos val="l"/>
        <c:numFmt formatCode="[&gt;=1000000]\$0,,&quot;M&quot;;[&gt;=1000]\$0,&quot;K&quot;;0" sourceLinked="1"/>
        <c:majorTickMark val="none"/>
        <c:minorTickMark val="none"/>
        <c:tickLblPos val="nextTo"/>
        <c:crossAx val="27396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570496801672246E-2"/>
          <c:y val="0.19384527259825418"/>
          <c:w val="0.98629414399547366"/>
          <c:h val="0.70595253362059385"/>
        </c:manualLayout>
      </c:layout>
      <c:areaChart>
        <c:grouping val="stacked"/>
        <c:varyColors val="0"/>
        <c:ser>
          <c:idx val="1"/>
          <c:order val="1"/>
          <c:tx>
            <c:strRef>
              <c:f>'Analysis 03'!$AW$11</c:f>
              <c:strCache>
                <c:ptCount val="1"/>
                <c:pt idx="0">
                  <c:v>Profit Margin</c:v>
                </c:pt>
              </c:strCache>
            </c:strRef>
          </c:tx>
          <c:spPr>
            <a:gradFill flip="none" rotWithShape="1">
              <a:gsLst>
                <a:gs pos="72000">
                  <a:srgbClr val="066DBA">
                    <a:alpha val="10000"/>
                  </a:srgbClr>
                </a:gs>
                <a:gs pos="100000">
                  <a:srgbClr val="066DBA">
                    <a:alpha val="5000"/>
                  </a:srgbClr>
                </a:gs>
                <a:gs pos="45000">
                  <a:srgbClr val="066DBA">
                    <a:alpha val="45000"/>
                  </a:srgbClr>
                </a:gs>
                <a:gs pos="0">
                  <a:srgbClr val="066DBA"/>
                </a:gs>
              </a:gsLst>
              <a:path path="circle">
                <a:fillToRect l="50000" t="-80000" r="50000" b="180000"/>
              </a:path>
              <a:tileRect/>
            </a:gradFill>
            <a:ln>
              <a:noFill/>
            </a:ln>
            <a:effectLst/>
          </c:spPr>
          <c:dLbls>
            <c:delete val="1"/>
          </c:dLbls>
          <c:val>
            <c:numRef>
              <c:f>'Analysis 03'!$AW$12:$AW$23</c:f>
              <c:numCache>
                <c:formatCode>[&gt;=1000000]\$0.0,,"M";[&gt;=1000]\$0.0,"K";0</c:formatCode>
                <c:ptCount val="12"/>
                <c:pt idx="0">
                  <c:v>177715.37999999989</c:v>
                </c:pt>
                <c:pt idx="1">
                  <c:v>177756.56999999966</c:v>
                </c:pt>
                <c:pt idx="2">
                  <c:v>204515.86999999953</c:v>
                </c:pt>
                <c:pt idx="3">
                  <c:v>192977.03999999998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8C41-4D8C-8DBC-3334777659ED}"/>
            </c:ext>
          </c:extLst>
        </c:ser>
        <c:dLbls>
          <c:showLegendKey val="0"/>
          <c:showVal val="1"/>
          <c:showCatName val="0"/>
          <c:showSerName val="0"/>
          <c:showPercent val="0"/>
          <c:showBubbleSize val="0"/>
        </c:dLbls>
        <c:axId val="47551200"/>
        <c:axId val="47551680"/>
      </c:areaChart>
      <c:lineChart>
        <c:grouping val="standard"/>
        <c:varyColors val="0"/>
        <c:ser>
          <c:idx val="0"/>
          <c:order val="0"/>
          <c:tx>
            <c:strRef>
              <c:f>'Analysis 03'!$AV$11</c:f>
              <c:strCache>
                <c:ptCount val="1"/>
                <c:pt idx="0">
                  <c:v>Profit Margin</c:v>
                </c:pt>
              </c:strCache>
            </c:strRef>
          </c:tx>
          <c:spPr>
            <a:ln w="28575" cap="rnd">
              <a:solidFill>
                <a:srgbClr val="1F8CB3"/>
              </a:solidFill>
              <a:round/>
            </a:ln>
            <a:effectLst/>
          </c:spPr>
          <c:marker>
            <c:symbol val="circle"/>
            <c:size val="6"/>
            <c:spPr>
              <a:solidFill>
                <a:srgbClr val="1F8CB3"/>
              </a:solidFill>
              <a:ln w="9525">
                <a:solidFill>
                  <a:schemeClr val="accent1"/>
                </a:solidFill>
              </a:ln>
              <a:effectLst/>
            </c:spPr>
          </c:marker>
          <c:dLbls>
            <c:dLbl>
              <c:idx val="0"/>
              <c:tx>
                <c:rich>
                  <a:bodyPr/>
                  <a:lstStyle/>
                  <a:p>
                    <a:fld id="{5D1D1561-5FE5-4436-BFF0-1E6444B60E03}"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C41-4D8C-8DBC-3334777659ED}"/>
                </c:ext>
              </c:extLst>
            </c:dLbl>
            <c:dLbl>
              <c:idx val="1"/>
              <c:tx>
                <c:rich>
                  <a:bodyPr/>
                  <a:lstStyle/>
                  <a:p>
                    <a:fld id="{EEC020F0-4608-4AC2-BD21-61D4649D2F1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C41-4D8C-8DBC-3334777659ED}"/>
                </c:ext>
              </c:extLst>
            </c:dLbl>
            <c:dLbl>
              <c:idx val="2"/>
              <c:tx>
                <c:rich>
                  <a:bodyPr/>
                  <a:lstStyle/>
                  <a:p>
                    <a:fld id="{4FB4348D-A4FC-4CD2-A896-4FE852FA1B4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C41-4D8C-8DBC-3334777659ED}"/>
                </c:ext>
              </c:extLst>
            </c:dLbl>
            <c:dLbl>
              <c:idx val="3"/>
              <c:tx>
                <c:rich>
                  <a:bodyPr/>
                  <a:lstStyle/>
                  <a:p>
                    <a:fld id="{2150CB71-B139-40E6-82D9-F2BFEF4E62B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C41-4D8C-8DBC-3334777659ED}"/>
                </c:ext>
              </c:extLst>
            </c:dLbl>
            <c:dLbl>
              <c:idx val="4"/>
              <c:tx>
                <c:rich>
                  <a:bodyPr/>
                  <a:lstStyle/>
                  <a:p>
                    <a:fld id="{09CFABA4-FA6B-4586-B4EF-7D0544D22E5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41-4D8C-8DBC-3334777659ED}"/>
                </c:ext>
              </c:extLst>
            </c:dLbl>
            <c:dLbl>
              <c:idx val="5"/>
              <c:tx>
                <c:rich>
                  <a:bodyPr/>
                  <a:lstStyle/>
                  <a:p>
                    <a:fld id="{A7C8D2E3-74CF-47F8-B5A2-FA0FCD6D096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41-4D8C-8DBC-3334777659ED}"/>
                </c:ext>
              </c:extLst>
            </c:dLbl>
            <c:dLbl>
              <c:idx val="6"/>
              <c:tx>
                <c:rich>
                  <a:bodyPr/>
                  <a:lstStyle/>
                  <a:p>
                    <a:fld id="{71FAC50E-BEBE-4E89-96A1-BC23A715FDC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41-4D8C-8DBC-3334777659ED}"/>
                </c:ext>
              </c:extLst>
            </c:dLbl>
            <c:dLbl>
              <c:idx val="7"/>
              <c:tx>
                <c:rich>
                  <a:bodyPr/>
                  <a:lstStyle/>
                  <a:p>
                    <a:fld id="{D0540A73-A319-4529-853B-FA39063B437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41-4D8C-8DBC-3334777659ED}"/>
                </c:ext>
              </c:extLst>
            </c:dLbl>
            <c:dLbl>
              <c:idx val="8"/>
              <c:tx>
                <c:rich>
                  <a:bodyPr/>
                  <a:lstStyle/>
                  <a:p>
                    <a:fld id="{B997E744-EAA0-4150-A2D9-E75A5EBE103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41-4D8C-8DBC-3334777659ED}"/>
                </c:ext>
              </c:extLst>
            </c:dLbl>
            <c:dLbl>
              <c:idx val="9"/>
              <c:tx>
                <c:rich>
                  <a:bodyPr/>
                  <a:lstStyle/>
                  <a:p>
                    <a:fld id="{4AB108AA-994F-4696-8E4C-96831096A37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41-4D8C-8DBC-3334777659ED}"/>
                </c:ext>
              </c:extLst>
            </c:dLbl>
            <c:dLbl>
              <c:idx val="10"/>
              <c:tx>
                <c:rich>
                  <a:bodyPr/>
                  <a:lstStyle/>
                  <a:p>
                    <a:fld id="{EDE11906-6E6C-4DEB-9399-E3ED73B595C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C41-4D8C-8DBC-3334777659ED}"/>
                </c:ext>
              </c:extLst>
            </c:dLbl>
            <c:dLbl>
              <c:idx val="11"/>
              <c:tx>
                <c:rich>
                  <a:bodyPr/>
                  <a:lstStyle/>
                  <a:p>
                    <a:fld id="{377B3A1D-27DC-46D5-B90A-6F9356E10C2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C41-4D8C-8DBC-3334777659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03'!$AU$12:$AU$23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03'!$AV$12:$AV$23</c:f>
              <c:numCache>
                <c:formatCode>[&gt;=1000000]\$0.0,,"M";[&gt;=1000]\$0.0,"K";0</c:formatCode>
                <c:ptCount val="12"/>
                <c:pt idx="0">
                  <c:v>177715.37999999989</c:v>
                </c:pt>
                <c:pt idx="1">
                  <c:v>177756.56999999966</c:v>
                </c:pt>
                <c:pt idx="2">
                  <c:v>204515.86999999953</c:v>
                </c:pt>
                <c:pt idx="3">
                  <c:v>192977.03999999998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03'!$AM$12:$AM$23</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8C41-4D8C-8DBC-3334777659ED}"/>
            </c:ext>
          </c:extLst>
        </c:ser>
        <c:dLbls>
          <c:showLegendKey val="0"/>
          <c:showVal val="1"/>
          <c:showCatName val="0"/>
          <c:showSerName val="0"/>
          <c:showPercent val="0"/>
          <c:showBubbleSize val="0"/>
        </c:dLbls>
        <c:marker val="1"/>
        <c:smooth val="0"/>
        <c:axId val="47551200"/>
        <c:axId val="47551680"/>
      </c:lineChart>
      <c:catAx>
        <c:axId val="4755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51680"/>
        <c:crosses val="autoZero"/>
        <c:auto val="1"/>
        <c:lblAlgn val="ctr"/>
        <c:lblOffset val="100"/>
        <c:noMultiLvlLbl val="0"/>
      </c:catAx>
      <c:valAx>
        <c:axId val="47551680"/>
        <c:scaling>
          <c:orientation val="minMax"/>
        </c:scaling>
        <c:delete val="1"/>
        <c:axPos val="l"/>
        <c:numFmt formatCode="[&gt;=1000000]\$0.0,,&quot;M&quot;;[&gt;=1000]\$0.0,&quot;K&quot;;0" sourceLinked="1"/>
        <c:majorTickMark val="none"/>
        <c:minorTickMark val="none"/>
        <c:tickLblPos val="nextTo"/>
        <c:crossAx val="4755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03!weekdaysname</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03'!$BC$11</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03'!$BB$12:$BB$18</c:f>
              <c:strCache>
                <c:ptCount val="7"/>
                <c:pt idx="0">
                  <c:v>Sun</c:v>
                </c:pt>
                <c:pt idx="1">
                  <c:v>Mon</c:v>
                </c:pt>
                <c:pt idx="2">
                  <c:v>Tue</c:v>
                </c:pt>
                <c:pt idx="3">
                  <c:v>Wed</c:v>
                </c:pt>
                <c:pt idx="4">
                  <c:v>Thu</c:v>
                </c:pt>
                <c:pt idx="5">
                  <c:v>Fri</c:v>
                </c:pt>
                <c:pt idx="6">
                  <c:v>Sat</c:v>
                </c:pt>
              </c:strCache>
            </c:strRef>
          </c:cat>
          <c:val>
            <c:numRef>
              <c:f>'Analysis 03'!$BC$12:$BC$18</c:f>
              <c:numCache>
                <c:formatCode>[&gt;=1000000]\$0,,"M";[&gt;=1000]\$0,"K";0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950E-495C-BA32-5B9E18339E9E}"/>
            </c:ext>
          </c:extLst>
        </c:ser>
        <c:dLbls>
          <c:dLblPos val="outEnd"/>
          <c:showLegendKey val="0"/>
          <c:showVal val="1"/>
          <c:showCatName val="0"/>
          <c:showSerName val="0"/>
          <c:showPercent val="0"/>
          <c:showBubbleSize val="0"/>
        </c:dLbls>
        <c:gapWidth val="84"/>
        <c:overlap val="-27"/>
        <c:axId val="293660176"/>
        <c:axId val="293660656"/>
      </c:barChart>
      <c:catAx>
        <c:axId val="29366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660656"/>
        <c:crosses val="autoZero"/>
        <c:auto val="1"/>
        <c:lblAlgn val="ctr"/>
        <c:lblOffset val="100"/>
        <c:noMultiLvlLbl val="0"/>
      </c:catAx>
      <c:valAx>
        <c:axId val="293660656"/>
        <c:scaling>
          <c:orientation val="minMax"/>
        </c:scaling>
        <c:delete val="1"/>
        <c:axPos val="l"/>
        <c:numFmt formatCode="[&gt;=1000000]\$0,,&quot;M&quot;;[&gt;=1000]\$0,&quot;K&quot;;0" sourceLinked="1"/>
        <c:majorTickMark val="none"/>
        <c:minorTickMark val="none"/>
        <c:tickLblPos val="nextTo"/>
        <c:crossAx val="29366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557023521098325"/>
          <c:y val="7.1895424836601302E-2"/>
          <c:w val="0.50811566222491422"/>
          <c:h val="0.85620915032679734"/>
        </c:manualLayout>
      </c:layout>
      <c:barChart>
        <c:barDir val="bar"/>
        <c:grouping val="clustered"/>
        <c:varyColors val="0"/>
        <c:ser>
          <c:idx val="0"/>
          <c:order val="0"/>
          <c:tx>
            <c:strRef>
              <c:f>'Analysis 03'!$BP$21</c:f>
              <c:strCache>
                <c:ptCount val="1"/>
                <c:pt idx="0">
                  <c:v>Quantity</c:v>
                </c:pt>
              </c:strCache>
            </c:strRef>
          </c:tx>
          <c:spPr>
            <a:solidFill>
              <a:srgbClr val="4EC1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03'!$BO$22:$BO$26</c:f>
              <c:strCache>
                <c:ptCount val="5"/>
                <c:pt idx="0">
                  <c:v>Begin Brew</c:v>
                </c:pt>
                <c:pt idx="1">
                  <c:v>Common Splash</c:v>
                </c:pt>
                <c:pt idx="2">
                  <c:v>Onto Dew</c:v>
                </c:pt>
                <c:pt idx="3">
                  <c:v>Eight Brew</c:v>
                </c:pt>
                <c:pt idx="4">
                  <c:v>Attorney Mist</c:v>
                </c:pt>
              </c:strCache>
            </c:strRef>
          </c:cat>
          <c:val>
            <c:numRef>
              <c:f>'Analysis 03'!$BP$22:$BP$26</c:f>
              <c:numCache>
                <c:formatCode>[&gt;=1000000]\$0,,"M";[&gt;=1000]\$0,"K";0</c:formatCode>
                <c:ptCount val="5"/>
                <c:pt idx="0">
                  <c:v>6861</c:v>
                </c:pt>
                <c:pt idx="1">
                  <c:v>6137</c:v>
                </c:pt>
                <c:pt idx="2">
                  <c:v>6262</c:v>
                </c:pt>
                <c:pt idx="3">
                  <c:v>6671</c:v>
                </c:pt>
                <c:pt idx="4">
                  <c:v>6545</c:v>
                </c:pt>
              </c:numCache>
            </c:numRef>
          </c:val>
          <c:extLst>
            <c:ext xmlns:c16="http://schemas.microsoft.com/office/drawing/2014/chart" uri="{C3380CC4-5D6E-409C-BE32-E72D297353CC}">
              <c16:uniqueId val="{00000000-CAF0-465F-89F1-E73185A92599}"/>
            </c:ext>
          </c:extLst>
        </c:ser>
        <c:dLbls>
          <c:dLblPos val="outEnd"/>
          <c:showLegendKey val="0"/>
          <c:showVal val="1"/>
          <c:showCatName val="0"/>
          <c:showSerName val="0"/>
          <c:showPercent val="0"/>
          <c:showBubbleSize val="0"/>
        </c:dLbls>
        <c:gapWidth val="54"/>
        <c:axId val="817808031"/>
        <c:axId val="817807551"/>
      </c:barChart>
      <c:catAx>
        <c:axId val="8178080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817807551"/>
        <c:crosses val="autoZero"/>
        <c:auto val="1"/>
        <c:lblAlgn val="ctr"/>
        <c:lblOffset val="100"/>
        <c:noMultiLvlLbl val="0"/>
      </c:catAx>
      <c:valAx>
        <c:axId val="817807551"/>
        <c:scaling>
          <c:orientation val="minMax"/>
        </c:scaling>
        <c:delete val="1"/>
        <c:axPos val="t"/>
        <c:numFmt formatCode="[&gt;=1000000]\$0,,&quot;M&quot;;[&gt;=1000]\$0,&quot;K&quot;;0" sourceLinked="1"/>
        <c:majorTickMark val="none"/>
        <c:minorTickMark val="none"/>
        <c:tickLblPos val="nextTo"/>
        <c:crossAx val="8178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03!PivotTable15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EC1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83333333333336E-2"/>
          <c:y val="4.7292334505617636E-2"/>
          <c:w val="0.54244350722650436"/>
          <c:h val="0.8395386594462253"/>
        </c:manualLayout>
      </c:layout>
      <c:barChart>
        <c:barDir val="bar"/>
        <c:grouping val="clustered"/>
        <c:varyColors val="0"/>
        <c:ser>
          <c:idx val="0"/>
          <c:order val="0"/>
          <c:tx>
            <c:strRef>
              <c:f>'Analysis 03'!$CE$9</c:f>
              <c:strCache>
                <c:ptCount val="1"/>
                <c:pt idx="0">
                  <c:v>Total</c:v>
                </c:pt>
              </c:strCache>
            </c:strRef>
          </c:tx>
          <c:spPr>
            <a:solidFill>
              <a:srgbClr val="4EC1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03'!$CD$10:$CD$17</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03'!$CE$10:$CE$17</c:f>
              <c:numCache>
                <c:formatCode>[&gt;=1000000]\$0,,"M";[&gt;=1000]\$0,"K";0</c:formatCode>
                <c:ptCount val="8"/>
                <c:pt idx="0">
                  <c:v>718216.26999999932</c:v>
                </c:pt>
                <c:pt idx="1">
                  <c:v>417457.83000000106</c:v>
                </c:pt>
                <c:pt idx="2">
                  <c:v>367414.25000000041</c:v>
                </c:pt>
                <c:pt idx="3">
                  <c:v>339210.4900000029</c:v>
                </c:pt>
                <c:pt idx="4">
                  <c:v>174072.76000000047</c:v>
                </c:pt>
                <c:pt idx="5">
                  <c:v>142236.05999999959</c:v>
                </c:pt>
                <c:pt idx="6">
                  <c:v>86449.160000000265</c:v>
                </c:pt>
                <c:pt idx="7">
                  <c:v>52455.239999999583</c:v>
                </c:pt>
              </c:numCache>
            </c:numRef>
          </c:val>
          <c:extLst>
            <c:ext xmlns:c16="http://schemas.microsoft.com/office/drawing/2014/chart" uri="{C3380CC4-5D6E-409C-BE32-E72D297353CC}">
              <c16:uniqueId val="{00000000-CCC5-475F-850A-0FC03AADF4AD}"/>
            </c:ext>
          </c:extLst>
        </c:ser>
        <c:dLbls>
          <c:dLblPos val="outEnd"/>
          <c:showLegendKey val="0"/>
          <c:showVal val="1"/>
          <c:showCatName val="0"/>
          <c:showSerName val="0"/>
          <c:showPercent val="0"/>
          <c:showBubbleSize val="0"/>
        </c:dLbls>
        <c:gapWidth val="85"/>
        <c:axId val="840852687"/>
        <c:axId val="840851727"/>
      </c:barChart>
      <c:catAx>
        <c:axId val="840852687"/>
        <c:scaling>
          <c:orientation val="maxMin"/>
        </c:scaling>
        <c:delete val="0"/>
        <c:axPos val="l"/>
        <c:numFmt formatCode="General" sourceLinked="1"/>
        <c:majorTickMark val="none"/>
        <c:minorTickMark val="none"/>
        <c:tickLblPos val="high"/>
        <c:spPr>
          <a:noFill/>
          <a:ln w="9525" cap="flat" cmpd="sng" algn="ctr">
            <a:solidFill>
              <a:schemeClr val="bg1">
                <a:lumMod val="9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840851727"/>
        <c:crosses val="autoZero"/>
        <c:auto val="1"/>
        <c:lblAlgn val="ctr"/>
        <c:lblOffset val="100"/>
        <c:noMultiLvlLbl val="0"/>
      </c:catAx>
      <c:valAx>
        <c:axId val="840851727"/>
        <c:scaling>
          <c:orientation val="minMax"/>
        </c:scaling>
        <c:delete val="1"/>
        <c:axPos val="t"/>
        <c:numFmt formatCode="[&gt;=1000000]\$0,,&quot;M&quot;;[&gt;=1000]\$0,&quot;K&quot;;0" sourceLinked="1"/>
        <c:majorTickMark val="none"/>
        <c:minorTickMark val="none"/>
        <c:tickLblPos val="nextTo"/>
        <c:crossAx val="8408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I$2"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6" fmlaLink="'Analysis 03'!$I$3" fmlaRange="'Analysis 03'!$L$2:$L$3" noThreeD="1" sel="1" val="0"/>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hyperlink" Target="#'Profit View'!A1"/><Relationship Id="rId3" Type="http://schemas.openxmlformats.org/officeDocument/2006/relationships/image" Target="../media/image1.emf"/><Relationship Id="rId7" Type="http://schemas.openxmlformats.org/officeDocument/2006/relationships/hyperlink" Target="#'Store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3.emf"/><Relationship Id="rId4" Type="http://schemas.openxmlformats.org/officeDocument/2006/relationships/image" Target="../media/image2.emf"/><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png"/><Relationship Id="rId1" Type="http://schemas.microsoft.com/office/2011/relationships/webextension" Target="../webextensions/webextension1.xml"/><Relationship Id="rId5" Type="http://schemas.openxmlformats.org/officeDocument/2006/relationships/hyperlink" Target="#'Profit View'!A1"/><Relationship Id="rId4" Type="http://schemas.openxmlformats.org/officeDocument/2006/relationships/hyperlink" Target="#'Time Frame'!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Store Dashboard'!A1"/><Relationship Id="rId3" Type="http://schemas.openxmlformats.org/officeDocument/2006/relationships/image" Target="../media/image12.png"/><Relationship Id="rId7" Type="http://schemas.openxmlformats.org/officeDocument/2006/relationships/image" Target="../media/image14.emf"/><Relationship Id="rId12" Type="http://schemas.openxmlformats.org/officeDocument/2006/relationships/hyperlink" Target="#'Time Frame'!A1"/><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image" Target="../media/image13.png"/><Relationship Id="rId9"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9</xdr:col>
      <xdr:colOff>205740</xdr:colOff>
      <xdr:row>8</xdr:row>
      <xdr:rowOff>22860</xdr:rowOff>
    </xdr:from>
    <xdr:to>
      <xdr:col>18</xdr:col>
      <xdr:colOff>470916</xdr:colOff>
      <xdr:row>41</xdr:row>
      <xdr:rowOff>129540</xdr:rowOff>
    </xdr:to>
    <xdr:sp macro="" textlink="">
      <xdr:nvSpPr>
        <xdr:cNvPr id="2" name="Rectangle: Diagonal Corners Rounded 1">
          <a:extLst>
            <a:ext uri="{FF2B5EF4-FFF2-40B4-BE49-F238E27FC236}">
              <a16:creationId xmlns:a16="http://schemas.microsoft.com/office/drawing/2014/main" id="{00000000-0008-0000-0100-000002000000}"/>
            </a:ext>
          </a:extLst>
        </xdr:cNvPr>
        <xdr:cNvSpPr/>
      </xdr:nvSpPr>
      <xdr:spPr>
        <a:xfrm>
          <a:off x="5692140" y="876300"/>
          <a:ext cx="5751576" cy="6141720"/>
        </a:xfrm>
        <a:prstGeom prst="round2DiagRect">
          <a:avLst>
            <a:gd name="adj1" fmla="val 59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0</xdr:colOff>
      <xdr:row>0</xdr:row>
      <xdr:rowOff>0</xdr:rowOff>
    </xdr:from>
    <xdr:to>
      <xdr:col>25</xdr:col>
      <xdr:colOff>0</xdr:colOff>
      <xdr:row>17</xdr:row>
      <xdr:rowOff>160020</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12801600" y="0"/>
          <a:ext cx="2438400" cy="26593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0</xdr:row>
      <xdr:rowOff>144780</xdr:rowOff>
    </xdr:from>
    <xdr:to>
      <xdr:col>18</xdr:col>
      <xdr:colOff>175260</xdr:colOff>
      <xdr:row>6</xdr:row>
      <xdr:rowOff>1524</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0" y="15240"/>
          <a:ext cx="11148060" cy="473964"/>
        </a:xfrm>
        <a:prstGeom prst="rect">
          <a:avLst/>
        </a:prstGeom>
        <a:gradFill flip="none" rotWithShape="1">
          <a:gsLst>
            <a:gs pos="0">
              <a:schemeClr val="bg1">
                <a:lumMod val="95000"/>
                <a:alpha val="97000"/>
              </a:schemeClr>
            </a:gs>
            <a:gs pos="43000">
              <a:schemeClr val="bg1"/>
            </a:gs>
            <a:gs pos="100000">
              <a:schemeClr val="bg1">
                <a:lumMod val="95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121730</xdr:colOff>
      <xdr:row>0</xdr:row>
      <xdr:rowOff>0</xdr:rowOff>
    </xdr:from>
    <xdr:to>
      <xdr:col>26</xdr:col>
      <xdr:colOff>219646</xdr:colOff>
      <xdr:row>46</xdr:row>
      <xdr:rowOff>114300</xdr:rowOff>
    </xdr:to>
    <xdr:sp macro="" textlink="">
      <xdr:nvSpPr>
        <xdr:cNvPr id="6" name="Moon 5">
          <a:extLst>
            <a:ext uri="{FF2B5EF4-FFF2-40B4-BE49-F238E27FC236}">
              <a16:creationId xmlns:a16="http://schemas.microsoft.com/office/drawing/2014/main" id="{00000000-0008-0000-0100-000006000000}"/>
            </a:ext>
          </a:extLst>
        </xdr:cNvPr>
        <xdr:cNvSpPr/>
      </xdr:nvSpPr>
      <xdr:spPr>
        <a:xfrm flipH="1">
          <a:off x="11094530" y="0"/>
          <a:ext cx="4974716" cy="7917180"/>
        </a:xfrm>
        <a:prstGeom prst="moon">
          <a:avLst>
            <a:gd name="adj" fmla="val 6518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3</a:t>
          </a:r>
        </a:p>
      </xdr:txBody>
    </xdr:sp>
    <xdr:clientData/>
  </xdr:twoCellAnchor>
  <xdr:twoCellAnchor>
    <xdr:from>
      <xdr:col>19</xdr:col>
      <xdr:colOff>99060</xdr:colOff>
      <xdr:row>0</xdr:row>
      <xdr:rowOff>0</xdr:rowOff>
    </xdr:from>
    <xdr:to>
      <xdr:col>23</xdr:col>
      <xdr:colOff>148590</xdr:colOff>
      <xdr:row>6</xdr:row>
      <xdr:rowOff>15240</xdr:rowOff>
    </xdr:to>
    <xdr:sp macro="" textlink="">
      <xdr:nvSpPr>
        <xdr:cNvPr id="7" name="Right Triangle 6">
          <a:extLst>
            <a:ext uri="{FF2B5EF4-FFF2-40B4-BE49-F238E27FC236}">
              <a16:creationId xmlns:a16="http://schemas.microsoft.com/office/drawing/2014/main" id="{00000000-0008-0000-0100-000007000000}"/>
            </a:ext>
          </a:extLst>
        </xdr:cNvPr>
        <xdr:cNvSpPr/>
      </xdr:nvSpPr>
      <xdr:spPr>
        <a:xfrm rot="5400000">
          <a:off x="12673965" y="-992505"/>
          <a:ext cx="502920" cy="2487930"/>
        </a:xfrm>
        <a:prstGeom prst="rtTriangl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381000</xdr:colOff>
      <xdr:row>36</xdr:row>
      <xdr:rowOff>114300</xdr:rowOff>
    </xdr:from>
    <xdr:to>
      <xdr:col>24</xdr:col>
      <xdr:colOff>381000</xdr:colOff>
      <xdr:row>51</xdr:row>
      <xdr:rowOff>30480</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12573000" y="6088380"/>
          <a:ext cx="2438400" cy="26593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40</xdr:row>
      <xdr:rowOff>99060</xdr:rowOff>
    </xdr:from>
    <xdr:to>
      <xdr:col>0</xdr:col>
      <xdr:colOff>0</xdr:colOff>
      <xdr:row>41</xdr:row>
      <xdr:rowOff>175260</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0" y="6804660"/>
          <a:ext cx="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Total Revenue</a:t>
          </a:r>
        </a:p>
      </xdr:txBody>
    </xdr:sp>
    <xdr:clientData/>
  </xdr:twoCellAnchor>
  <xdr:twoCellAnchor>
    <xdr:from>
      <xdr:col>9</xdr:col>
      <xdr:colOff>274320</xdr:colOff>
      <xdr:row>25</xdr:row>
      <xdr:rowOff>175260</xdr:rowOff>
    </xdr:from>
    <xdr:to>
      <xdr:col>18</xdr:col>
      <xdr:colOff>396240</xdr:colOff>
      <xdr:row>38</xdr:row>
      <xdr:rowOff>175260</xdr:rowOff>
    </xdr:to>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152400</xdr:colOff>
      <xdr:row>17</xdr:row>
      <xdr:rowOff>0</xdr:rowOff>
    </xdr:from>
    <xdr:to>
      <xdr:col>18</xdr:col>
      <xdr:colOff>213360</xdr:colOff>
      <xdr:row>26</xdr:row>
      <xdr:rowOff>137160</xdr:rowOff>
    </xdr:to>
    <xdr:graphicFrame macro="">
      <xdr:nvGraphicFramePr>
        <xdr:cNvPr id="62" name="Chart 61">
          <a:extLst>
            <a:ext uri="{FF2B5EF4-FFF2-40B4-BE49-F238E27FC236}">
              <a16:creationId xmlns:a16="http://schemas.microsoft.com/office/drawing/2014/main" id="{00000000-0008-0000-01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594360</xdr:colOff>
      <xdr:row>14</xdr:row>
      <xdr:rowOff>76200</xdr:rowOff>
    </xdr:from>
    <xdr:to>
      <xdr:col>13</xdr:col>
      <xdr:colOff>464820</xdr:colOff>
      <xdr:row>16</xdr:row>
      <xdr:rowOff>129540</xdr:rowOff>
    </xdr:to>
    <xdr:sp macro="" textlink="">
      <xdr:nvSpPr>
        <xdr:cNvPr id="63" name="TextBox 62">
          <a:extLst>
            <a:ext uri="{FF2B5EF4-FFF2-40B4-BE49-F238E27FC236}">
              <a16:creationId xmlns:a16="http://schemas.microsoft.com/office/drawing/2014/main" id="{00000000-0008-0000-0100-00003F000000}"/>
            </a:ext>
          </a:extLst>
        </xdr:cNvPr>
        <xdr:cNvSpPr txBox="1"/>
      </xdr:nvSpPr>
      <xdr:spPr>
        <a:xfrm>
          <a:off x="6080760" y="2026920"/>
          <a:ext cx="2308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2">
                  <a:lumMod val="50000"/>
                </a:schemeClr>
              </a:solidFill>
            </a:rPr>
            <a:t>Revenue vs Target By Month</a:t>
          </a:r>
        </a:p>
      </xdr:txBody>
    </xdr:sp>
    <xdr:clientData/>
  </xdr:twoCellAnchor>
  <xdr:twoCellAnchor>
    <xdr:from>
      <xdr:col>10</xdr:col>
      <xdr:colOff>144780</xdr:colOff>
      <xdr:row>16</xdr:row>
      <xdr:rowOff>22860</xdr:rowOff>
    </xdr:from>
    <xdr:to>
      <xdr:col>12</xdr:col>
      <xdr:colOff>30480</xdr:colOff>
      <xdr:row>16</xdr:row>
      <xdr:rowOff>22860</xdr:rowOff>
    </xdr:to>
    <xdr:cxnSp macro="">
      <xdr:nvCxnSpPr>
        <xdr:cNvPr id="65" name="Straight Connector 64">
          <a:extLst>
            <a:ext uri="{FF2B5EF4-FFF2-40B4-BE49-F238E27FC236}">
              <a16:creationId xmlns:a16="http://schemas.microsoft.com/office/drawing/2014/main" id="{00000000-0008-0000-0100-000041000000}"/>
            </a:ext>
          </a:extLst>
        </xdr:cNvPr>
        <xdr:cNvCxnSpPr/>
      </xdr:nvCxnSpPr>
      <xdr:spPr>
        <a:xfrm>
          <a:off x="6240780" y="2339340"/>
          <a:ext cx="1104900" cy="0"/>
        </a:xfrm>
        <a:prstGeom prst="line">
          <a:avLst/>
        </a:prstGeom>
        <a:ln w="12700">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396240</xdr:colOff>
      <xdr:row>6</xdr:row>
      <xdr:rowOff>167640</xdr:rowOff>
    </xdr:from>
    <xdr:to>
      <xdr:col>23</xdr:col>
      <xdr:colOff>396240</xdr:colOff>
      <xdr:row>20</xdr:row>
      <xdr:rowOff>74295</xdr:rowOff>
    </xdr:to>
    <mc:AlternateContent xmlns:mc="http://schemas.openxmlformats.org/markup-compatibility/2006" xmlns:a14="http://schemas.microsoft.com/office/drawing/2010/main">
      <mc:Choice Requires="a14">
        <xdr:graphicFrame macro="">
          <xdr:nvGraphicFramePr>
            <xdr:cNvPr id="67" name="Store Name">
              <a:extLst>
                <a:ext uri="{FF2B5EF4-FFF2-40B4-BE49-F238E27FC236}">
                  <a16:creationId xmlns:a16="http://schemas.microsoft.com/office/drawing/2014/main" id="{00000000-0008-0000-0100-000043000000}"/>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2588240" y="655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586740</xdr:colOff>
      <xdr:row>8</xdr:row>
      <xdr:rowOff>176415</xdr:rowOff>
    </xdr:from>
    <xdr:to>
      <xdr:col>12</xdr:col>
      <xdr:colOff>152400</xdr:colOff>
      <xdr:row>10</xdr:row>
      <xdr:rowOff>176415</xdr:rowOff>
    </xdr:to>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6073140" y="1029855"/>
          <a:ext cx="13944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2">
                  <a:lumMod val="50000"/>
                </a:schemeClr>
              </a:solidFill>
            </a:rPr>
            <a:t>Total Revenue </a:t>
          </a:r>
        </a:p>
      </xdr:txBody>
    </xdr:sp>
    <xdr:clientData/>
  </xdr:twoCellAnchor>
  <xdr:twoCellAnchor>
    <xdr:from>
      <xdr:col>12</xdr:col>
      <xdr:colOff>567690</xdr:colOff>
      <xdr:row>8</xdr:row>
      <xdr:rowOff>150495</xdr:rowOff>
    </xdr:from>
    <xdr:to>
      <xdr:col>15</xdr:col>
      <xdr:colOff>133350</xdr:colOff>
      <xdr:row>11</xdr:row>
      <xdr:rowOff>19455</xdr:rowOff>
    </xdr:to>
    <xdr:sp macro="" textlink="">
      <xdr:nvSpPr>
        <xdr:cNvPr id="72" name="TextBox 71">
          <a:extLst>
            <a:ext uri="{FF2B5EF4-FFF2-40B4-BE49-F238E27FC236}">
              <a16:creationId xmlns:a16="http://schemas.microsoft.com/office/drawing/2014/main" id="{00000000-0008-0000-0100-000048000000}"/>
            </a:ext>
          </a:extLst>
        </xdr:cNvPr>
        <xdr:cNvSpPr txBox="1"/>
      </xdr:nvSpPr>
      <xdr:spPr>
        <a:xfrm>
          <a:off x="7882890" y="1003935"/>
          <a:ext cx="1394460" cy="417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2">
                  <a:lumMod val="50000"/>
                </a:schemeClr>
              </a:solidFill>
            </a:rPr>
            <a:t>Total Target</a:t>
          </a:r>
        </a:p>
      </xdr:txBody>
    </xdr:sp>
    <xdr:clientData/>
  </xdr:twoCellAnchor>
  <xdr:twoCellAnchor>
    <xdr:from>
      <xdr:col>15</xdr:col>
      <xdr:colOff>548640</xdr:colOff>
      <xdr:row>8</xdr:row>
      <xdr:rowOff>150495</xdr:rowOff>
    </xdr:from>
    <xdr:to>
      <xdr:col>18</xdr:col>
      <xdr:colOff>114300</xdr:colOff>
      <xdr:row>11</xdr:row>
      <xdr:rowOff>19455</xdr:rowOff>
    </xdr:to>
    <xdr:sp macro="" textlink="">
      <xdr:nvSpPr>
        <xdr:cNvPr id="73" name="TextBox 72">
          <a:extLst>
            <a:ext uri="{FF2B5EF4-FFF2-40B4-BE49-F238E27FC236}">
              <a16:creationId xmlns:a16="http://schemas.microsoft.com/office/drawing/2014/main" id="{00000000-0008-0000-0100-000049000000}"/>
            </a:ext>
          </a:extLst>
        </xdr:cNvPr>
        <xdr:cNvSpPr txBox="1"/>
      </xdr:nvSpPr>
      <xdr:spPr>
        <a:xfrm>
          <a:off x="9692640" y="1003935"/>
          <a:ext cx="1394460" cy="417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2">
                  <a:lumMod val="50000"/>
                </a:schemeClr>
              </a:solidFill>
            </a:rPr>
            <a:t>Variance %</a:t>
          </a:r>
        </a:p>
      </xdr:txBody>
    </xdr:sp>
    <xdr:clientData/>
  </xdr:twoCellAnchor>
  <xdr:twoCellAnchor>
    <xdr:from>
      <xdr:col>9</xdr:col>
      <xdr:colOff>579120</xdr:colOff>
      <xdr:row>10</xdr:row>
      <xdr:rowOff>94331</xdr:rowOff>
    </xdr:from>
    <xdr:to>
      <xdr:col>12</xdr:col>
      <xdr:colOff>144780</xdr:colOff>
      <xdr:row>12</xdr:row>
      <xdr:rowOff>146582</xdr:rowOff>
    </xdr:to>
    <xdr:sp macro="" textlink="'Analysis 02'!X13">
      <xdr:nvSpPr>
        <xdr:cNvPr id="82" name="TextBox 81">
          <a:extLst>
            <a:ext uri="{FF2B5EF4-FFF2-40B4-BE49-F238E27FC236}">
              <a16:creationId xmlns:a16="http://schemas.microsoft.com/office/drawing/2014/main" id="{00000000-0008-0000-0100-000052000000}"/>
            </a:ext>
          </a:extLst>
        </xdr:cNvPr>
        <xdr:cNvSpPr txBox="1"/>
      </xdr:nvSpPr>
      <xdr:spPr>
        <a:xfrm>
          <a:off x="6065520" y="1313531"/>
          <a:ext cx="1394460" cy="41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8722A1-EE00-450D-9191-9E450231972C}" type="TxLink">
            <a:rPr lang="en-US" sz="1800" b="0" i="0" u="none" strike="noStrike">
              <a:solidFill>
                <a:srgbClr val="0070C0"/>
              </a:solidFill>
              <a:latin typeface="Calibri"/>
              <a:ea typeface="Calibri"/>
              <a:cs typeface="Calibri"/>
            </a:rPr>
            <a:pPr algn="ctr"/>
            <a:t>$5M</a:t>
          </a:fld>
          <a:endParaRPr lang="en-US" sz="3600">
            <a:solidFill>
              <a:srgbClr val="0070C0"/>
            </a:solidFill>
          </a:endParaRPr>
        </a:p>
      </xdr:txBody>
    </xdr:sp>
    <xdr:clientData/>
  </xdr:twoCellAnchor>
  <xdr:twoCellAnchor>
    <xdr:from>
      <xdr:col>13</xdr:col>
      <xdr:colOff>0</xdr:colOff>
      <xdr:row>10</xdr:row>
      <xdr:rowOff>94536</xdr:rowOff>
    </xdr:from>
    <xdr:to>
      <xdr:col>15</xdr:col>
      <xdr:colOff>175260</xdr:colOff>
      <xdr:row>12</xdr:row>
      <xdr:rowOff>146376</xdr:rowOff>
    </xdr:to>
    <xdr:sp macro="" textlink="'Analysis 02'!Y13">
      <xdr:nvSpPr>
        <xdr:cNvPr id="83" name="TextBox 82">
          <a:extLst>
            <a:ext uri="{FF2B5EF4-FFF2-40B4-BE49-F238E27FC236}">
              <a16:creationId xmlns:a16="http://schemas.microsoft.com/office/drawing/2014/main" id="{00000000-0008-0000-0100-000053000000}"/>
            </a:ext>
          </a:extLst>
        </xdr:cNvPr>
        <xdr:cNvSpPr txBox="1"/>
      </xdr:nvSpPr>
      <xdr:spPr>
        <a:xfrm>
          <a:off x="7924800" y="1313736"/>
          <a:ext cx="1394460" cy="417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D588FC-E888-47F5-A7EC-3AE9FC964562}" type="TxLink">
            <a:rPr lang="en-US" sz="2000" b="0" i="0" u="none" strike="noStrike">
              <a:solidFill>
                <a:schemeClr val="bg2">
                  <a:lumMod val="50000"/>
                </a:schemeClr>
              </a:solidFill>
              <a:latin typeface="Calibri"/>
              <a:ea typeface="Calibri"/>
              <a:cs typeface="Calibri"/>
            </a:rPr>
            <a:pPr algn="ctr"/>
            <a:t>$5M</a:t>
          </a:fld>
          <a:endParaRPr lang="en-IN" sz="2800" b="1">
            <a:solidFill>
              <a:schemeClr val="bg2">
                <a:lumMod val="50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16</xdr:col>
          <xdr:colOff>30480</xdr:colOff>
          <xdr:row>10</xdr:row>
          <xdr:rowOff>116646</xdr:rowOff>
        </xdr:from>
        <xdr:to>
          <xdr:col>18</xdr:col>
          <xdr:colOff>0</xdr:colOff>
          <xdr:row>12</xdr:row>
          <xdr:rowOff>124266</xdr:rowOff>
        </xdr:to>
        <xdr:pic>
          <xdr:nvPicPr>
            <xdr:cNvPr id="86" name="Picture 85">
              <a:extLst>
                <a:ext uri="{FF2B5EF4-FFF2-40B4-BE49-F238E27FC236}">
                  <a16:creationId xmlns:a16="http://schemas.microsoft.com/office/drawing/2014/main" id="{00000000-0008-0000-0100-000056000000}"/>
                </a:ext>
              </a:extLst>
            </xdr:cNvPr>
            <xdr:cNvPicPr>
              <a:picLocks noChangeAspect="1" noChangeArrowheads="1"/>
              <a:extLst>
                <a:ext uri="{84589F7E-364E-4C9E-8A38-B11213B215E9}">
                  <a14:cameraTool cellRange="'Analysis 02'!$Y$22" spid="_x0000_s3417"/>
                </a:ext>
              </a:extLst>
            </xdr:cNvPicPr>
          </xdr:nvPicPr>
          <xdr:blipFill>
            <a:blip xmlns:r="http://schemas.openxmlformats.org/officeDocument/2006/relationships" r:embed="rId3"/>
            <a:srcRect/>
            <a:stretch>
              <a:fillRect/>
            </a:stretch>
          </xdr:blipFill>
          <xdr:spPr bwMode="auto">
            <a:xfrm>
              <a:off x="9784080" y="1335846"/>
              <a:ext cx="1188720" cy="3733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45720</xdr:colOff>
      <xdr:row>9</xdr:row>
      <xdr:rowOff>114300</xdr:rowOff>
    </xdr:from>
    <xdr:to>
      <xdr:col>10</xdr:col>
      <xdr:colOff>91439</xdr:colOff>
      <xdr:row>12</xdr:row>
      <xdr:rowOff>121920</xdr:rowOff>
    </xdr:to>
    <xdr:sp macro="" textlink="">
      <xdr:nvSpPr>
        <xdr:cNvPr id="87" name="Rectangle 86">
          <a:extLst>
            <a:ext uri="{FF2B5EF4-FFF2-40B4-BE49-F238E27FC236}">
              <a16:creationId xmlns:a16="http://schemas.microsoft.com/office/drawing/2014/main" id="{00000000-0008-0000-0100-000057000000}"/>
            </a:ext>
          </a:extLst>
        </xdr:cNvPr>
        <xdr:cNvSpPr/>
      </xdr:nvSpPr>
      <xdr:spPr>
        <a:xfrm>
          <a:off x="6141720" y="1150620"/>
          <a:ext cx="45719" cy="55626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137160</xdr:colOff>
      <xdr:row>9</xdr:row>
      <xdr:rowOff>114300</xdr:rowOff>
    </xdr:from>
    <xdr:to>
      <xdr:col>13</xdr:col>
      <xdr:colOff>182879</xdr:colOff>
      <xdr:row>12</xdr:row>
      <xdr:rowOff>121920</xdr:rowOff>
    </xdr:to>
    <xdr:sp macro="" textlink="">
      <xdr:nvSpPr>
        <xdr:cNvPr id="88" name="Rectangle 87">
          <a:extLst>
            <a:ext uri="{FF2B5EF4-FFF2-40B4-BE49-F238E27FC236}">
              <a16:creationId xmlns:a16="http://schemas.microsoft.com/office/drawing/2014/main" id="{00000000-0008-0000-0100-000058000000}"/>
            </a:ext>
          </a:extLst>
        </xdr:cNvPr>
        <xdr:cNvSpPr/>
      </xdr:nvSpPr>
      <xdr:spPr>
        <a:xfrm>
          <a:off x="8061960" y="1150620"/>
          <a:ext cx="45719" cy="55626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601980</xdr:colOff>
      <xdr:row>9</xdr:row>
      <xdr:rowOff>114300</xdr:rowOff>
    </xdr:from>
    <xdr:to>
      <xdr:col>16</xdr:col>
      <xdr:colOff>38099</xdr:colOff>
      <xdr:row>12</xdr:row>
      <xdr:rowOff>121920</xdr:rowOff>
    </xdr:to>
    <xdr:sp macro="" textlink="">
      <xdr:nvSpPr>
        <xdr:cNvPr id="89" name="Rectangle 88">
          <a:extLst>
            <a:ext uri="{FF2B5EF4-FFF2-40B4-BE49-F238E27FC236}">
              <a16:creationId xmlns:a16="http://schemas.microsoft.com/office/drawing/2014/main" id="{00000000-0008-0000-0100-000059000000}"/>
            </a:ext>
          </a:extLst>
        </xdr:cNvPr>
        <xdr:cNvSpPr/>
      </xdr:nvSpPr>
      <xdr:spPr>
        <a:xfrm>
          <a:off x="9745980" y="1150620"/>
          <a:ext cx="45719" cy="55626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8</xdr:row>
      <xdr:rowOff>68580</xdr:rowOff>
    </xdr:from>
    <xdr:to>
      <xdr:col>0</xdr:col>
      <xdr:colOff>0</xdr:colOff>
      <xdr:row>23</xdr:row>
      <xdr:rowOff>4572</xdr:rowOff>
    </xdr:to>
    <xdr:sp macro="" textlink="">
      <xdr:nvSpPr>
        <xdr:cNvPr id="93" name="Rectangle: Diagonal Corners Rounded 92">
          <a:extLst>
            <a:ext uri="{FF2B5EF4-FFF2-40B4-BE49-F238E27FC236}">
              <a16:creationId xmlns:a16="http://schemas.microsoft.com/office/drawing/2014/main" id="{00000000-0008-0000-0100-00005D000000}"/>
            </a:ext>
          </a:extLst>
        </xdr:cNvPr>
        <xdr:cNvSpPr/>
      </xdr:nvSpPr>
      <xdr:spPr>
        <a:xfrm>
          <a:off x="0" y="922020"/>
          <a:ext cx="0" cy="2679192"/>
        </a:xfrm>
        <a:prstGeom prst="round2DiagRect">
          <a:avLst>
            <a:gd name="adj1" fmla="val 5900"/>
            <a:gd name="adj2" fmla="val 124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350520</xdr:colOff>
      <xdr:row>8</xdr:row>
      <xdr:rowOff>83820</xdr:rowOff>
    </xdr:from>
    <xdr:to>
      <xdr:col>9</xdr:col>
      <xdr:colOff>15240</xdr:colOff>
      <xdr:row>26</xdr:row>
      <xdr:rowOff>137160</xdr:rowOff>
    </xdr:to>
    <xdr:sp macro="" textlink="">
      <xdr:nvSpPr>
        <xdr:cNvPr id="94" name="Rectangle: Diagonal Corners Rounded 93">
          <a:extLst>
            <a:ext uri="{FF2B5EF4-FFF2-40B4-BE49-F238E27FC236}">
              <a16:creationId xmlns:a16="http://schemas.microsoft.com/office/drawing/2014/main" id="{00000000-0008-0000-0100-00005E000000}"/>
            </a:ext>
          </a:extLst>
        </xdr:cNvPr>
        <xdr:cNvSpPr/>
      </xdr:nvSpPr>
      <xdr:spPr>
        <a:xfrm>
          <a:off x="2788920" y="937260"/>
          <a:ext cx="2712720" cy="3345180"/>
        </a:xfrm>
        <a:prstGeom prst="round2DiagRect">
          <a:avLst>
            <a:gd name="adj1" fmla="val 5900"/>
            <a:gd name="adj2" fmla="val 570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8</xdr:row>
      <xdr:rowOff>76200</xdr:rowOff>
    </xdr:from>
    <xdr:to>
      <xdr:col>4</xdr:col>
      <xdr:colOff>213360</xdr:colOff>
      <xdr:row>26</xdr:row>
      <xdr:rowOff>114300</xdr:rowOff>
    </xdr:to>
    <xdr:sp macro="" textlink="">
      <xdr:nvSpPr>
        <xdr:cNvPr id="95" name="Rectangle: Diagonal Corners Rounded 94">
          <a:extLst>
            <a:ext uri="{FF2B5EF4-FFF2-40B4-BE49-F238E27FC236}">
              <a16:creationId xmlns:a16="http://schemas.microsoft.com/office/drawing/2014/main" id="{00000000-0008-0000-0100-00005F000000}"/>
            </a:ext>
          </a:extLst>
        </xdr:cNvPr>
        <xdr:cNvSpPr/>
      </xdr:nvSpPr>
      <xdr:spPr>
        <a:xfrm>
          <a:off x="259080" y="929640"/>
          <a:ext cx="2392680" cy="3329940"/>
        </a:xfrm>
        <a:prstGeom prst="round2DiagRect">
          <a:avLst>
            <a:gd name="adj1" fmla="val 5900"/>
            <a:gd name="adj2" fmla="val 575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4</xdr:col>
          <xdr:colOff>426720</xdr:colOff>
          <xdr:row>11</xdr:row>
          <xdr:rowOff>15239</xdr:rowOff>
        </xdr:from>
        <xdr:to>
          <xdr:col>6</xdr:col>
          <xdr:colOff>563880</xdr:colOff>
          <xdr:row>17</xdr:row>
          <xdr:rowOff>4844</xdr:rowOff>
        </xdr:to>
        <xdr:pic>
          <xdr:nvPicPr>
            <xdr:cNvPr id="99" name="Picture 98">
              <a:extLst>
                <a:ext uri="{FF2B5EF4-FFF2-40B4-BE49-F238E27FC236}">
                  <a16:creationId xmlns:a16="http://schemas.microsoft.com/office/drawing/2014/main" id="{00000000-0008-0000-0100-000063000000}"/>
                </a:ext>
              </a:extLst>
            </xdr:cNvPr>
            <xdr:cNvPicPr>
              <a:picLocks noChangeAspect="1" noChangeArrowheads="1"/>
              <a:extLst>
                <a:ext uri="{84589F7E-364E-4C9E-8A38-B11213B215E9}">
                  <a14:cameraTool cellRange="'Wafle Chart'!$G$21:$P$30" spid="_x0000_s3418"/>
                </a:ext>
              </a:extLst>
            </xdr:cNvPicPr>
          </xdr:nvPicPr>
          <xdr:blipFill>
            <a:blip xmlns:r="http://schemas.openxmlformats.org/officeDocument/2006/relationships" r:embed="rId4"/>
            <a:srcRect/>
            <a:stretch>
              <a:fillRect/>
            </a:stretch>
          </xdr:blipFill>
          <xdr:spPr bwMode="auto">
            <a:xfrm>
              <a:off x="2865120" y="1417319"/>
              <a:ext cx="1356360" cy="108688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464820</xdr:colOff>
          <xdr:row>20</xdr:row>
          <xdr:rowOff>0</xdr:rowOff>
        </xdr:from>
        <xdr:to>
          <xdr:col>6</xdr:col>
          <xdr:colOff>602820</xdr:colOff>
          <xdr:row>25</xdr:row>
          <xdr:rowOff>173157</xdr:rowOff>
        </xdr:to>
        <xdr:pic>
          <xdr:nvPicPr>
            <xdr:cNvPr id="101" name="Picture 100">
              <a:extLst>
                <a:ext uri="{FF2B5EF4-FFF2-40B4-BE49-F238E27FC236}">
                  <a16:creationId xmlns:a16="http://schemas.microsoft.com/office/drawing/2014/main" id="{00000000-0008-0000-0100-000065000000}"/>
                </a:ext>
              </a:extLst>
            </xdr:cNvPr>
            <xdr:cNvPicPr>
              <a:picLocks noChangeAspect="1" noChangeArrowheads="1"/>
              <a:extLst>
                <a:ext uri="{84589F7E-364E-4C9E-8A38-B11213B215E9}">
                  <a14:cameraTool cellRange="'Wafle Chart'!$G$35:$P$44" spid="_x0000_s3419"/>
                </a:ext>
              </a:extLst>
            </xdr:cNvPicPr>
          </xdr:nvPicPr>
          <xdr:blipFill>
            <a:blip xmlns:r="http://schemas.openxmlformats.org/officeDocument/2006/relationships" r:embed="rId5"/>
            <a:srcRect/>
            <a:stretch>
              <a:fillRect/>
            </a:stretch>
          </xdr:blipFill>
          <xdr:spPr bwMode="auto">
            <a:xfrm>
              <a:off x="2903220" y="3048000"/>
              <a:ext cx="1357200" cy="10875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464820</xdr:colOff>
      <xdr:row>8</xdr:row>
      <xdr:rowOff>60960</xdr:rowOff>
    </xdr:from>
    <xdr:to>
      <xdr:col>6</xdr:col>
      <xdr:colOff>144780</xdr:colOff>
      <xdr:row>10</xdr:row>
      <xdr:rowOff>60960</xdr:rowOff>
    </xdr:to>
    <xdr:sp macro="" textlink="">
      <xdr:nvSpPr>
        <xdr:cNvPr id="102" name="TextBox 101">
          <a:extLst>
            <a:ext uri="{FF2B5EF4-FFF2-40B4-BE49-F238E27FC236}">
              <a16:creationId xmlns:a16="http://schemas.microsoft.com/office/drawing/2014/main" id="{00000000-0008-0000-0100-000066000000}"/>
            </a:ext>
          </a:extLst>
        </xdr:cNvPr>
        <xdr:cNvSpPr txBox="1"/>
      </xdr:nvSpPr>
      <xdr:spPr>
        <a:xfrm>
          <a:off x="2903220" y="914400"/>
          <a:ext cx="8991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25000"/>
                </a:schemeClr>
              </a:solidFill>
            </a:rPr>
            <a:t>Revenue</a:t>
          </a:r>
          <a:r>
            <a:rPr lang="en-IN" sz="1200" b="0">
              <a:solidFill>
                <a:schemeClr val="bg1">
                  <a:lumMod val="65000"/>
                </a:schemeClr>
              </a:solidFill>
            </a:rPr>
            <a:t> </a:t>
          </a:r>
        </a:p>
      </xdr:txBody>
    </xdr:sp>
    <xdr:clientData/>
  </xdr:twoCellAnchor>
  <xdr:twoCellAnchor>
    <xdr:from>
      <xdr:col>4</xdr:col>
      <xdr:colOff>457200</xdr:colOff>
      <xdr:row>9</xdr:row>
      <xdr:rowOff>53340</xdr:rowOff>
    </xdr:from>
    <xdr:to>
      <xdr:col>6</xdr:col>
      <xdr:colOff>152400</xdr:colOff>
      <xdr:row>10</xdr:row>
      <xdr:rowOff>121920</xdr:rowOff>
    </xdr:to>
    <xdr:sp macro="" textlink="">
      <xdr:nvSpPr>
        <xdr:cNvPr id="103" name="TextBox 102">
          <a:extLst>
            <a:ext uri="{FF2B5EF4-FFF2-40B4-BE49-F238E27FC236}">
              <a16:creationId xmlns:a16="http://schemas.microsoft.com/office/drawing/2014/main" id="{00000000-0008-0000-0100-000067000000}"/>
            </a:ext>
          </a:extLst>
        </xdr:cNvPr>
        <xdr:cNvSpPr txBox="1"/>
      </xdr:nvSpPr>
      <xdr:spPr>
        <a:xfrm>
          <a:off x="2895600" y="1089660"/>
          <a:ext cx="9144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25000"/>
                </a:schemeClr>
              </a:solidFill>
            </a:rPr>
            <a:t>Generated</a:t>
          </a:r>
          <a:r>
            <a:rPr lang="en-IN" sz="1100" b="0">
              <a:solidFill>
                <a:schemeClr val="bg2">
                  <a:lumMod val="25000"/>
                </a:schemeClr>
              </a:solidFill>
            </a:rPr>
            <a:t> </a:t>
          </a:r>
        </a:p>
      </xdr:txBody>
    </xdr:sp>
    <xdr:clientData/>
  </xdr:twoCellAnchor>
  <xdr:twoCellAnchor>
    <xdr:from>
      <xdr:col>4</xdr:col>
      <xdr:colOff>381000</xdr:colOff>
      <xdr:row>17</xdr:row>
      <xdr:rowOff>76200</xdr:rowOff>
    </xdr:from>
    <xdr:to>
      <xdr:col>6</xdr:col>
      <xdr:colOff>91440</xdr:colOff>
      <xdr:row>19</xdr:row>
      <xdr:rowOff>7620</xdr:rowOff>
    </xdr:to>
    <xdr:sp macro="" textlink="">
      <xdr:nvSpPr>
        <xdr:cNvPr id="104" name="TextBox 103">
          <a:extLst>
            <a:ext uri="{FF2B5EF4-FFF2-40B4-BE49-F238E27FC236}">
              <a16:creationId xmlns:a16="http://schemas.microsoft.com/office/drawing/2014/main" id="{00000000-0008-0000-0100-000068000000}"/>
            </a:ext>
          </a:extLst>
        </xdr:cNvPr>
        <xdr:cNvSpPr txBox="1"/>
      </xdr:nvSpPr>
      <xdr:spPr>
        <a:xfrm>
          <a:off x="2819400" y="2575560"/>
          <a:ext cx="929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25000"/>
                </a:schemeClr>
              </a:solidFill>
            </a:rPr>
            <a:t>Revenue</a:t>
          </a:r>
          <a:r>
            <a:rPr lang="en-IN" sz="1200" b="0">
              <a:solidFill>
                <a:schemeClr val="bg1">
                  <a:lumMod val="65000"/>
                </a:schemeClr>
              </a:solidFill>
            </a:rPr>
            <a:t> </a:t>
          </a:r>
        </a:p>
      </xdr:txBody>
    </xdr:sp>
    <xdr:clientData/>
  </xdr:twoCellAnchor>
  <xdr:twoCellAnchor>
    <xdr:from>
      <xdr:col>4</xdr:col>
      <xdr:colOff>373380</xdr:colOff>
      <xdr:row>18</xdr:row>
      <xdr:rowOff>22860</xdr:rowOff>
    </xdr:from>
    <xdr:to>
      <xdr:col>6</xdr:col>
      <xdr:colOff>312420</xdr:colOff>
      <xdr:row>19</xdr:row>
      <xdr:rowOff>106680</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a:off x="2811780" y="2705100"/>
          <a:ext cx="11582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25000"/>
                </a:schemeClr>
              </a:solidFill>
            </a:rPr>
            <a:t>Generated</a:t>
          </a:r>
          <a:r>
            <a:rPr lang="en-IN" sz="1100" b="0">
              <a:solidFill>
                <a:schemeClr val="bg2">
                  <a:lumMod val="25000"/>
                </a:schemeClr>
              </a:solidFill>
            </a:rPr>
            <a:t> </a:t>
          </a:r>
        </a:p>
      </xdr:txBody>
    </xdr:sp>
    <xdr:clientData/>
  </xdr:twoCellAnchor>
  <xdr:twoCellAnchor>
    <xdr:from>
      <xdr:col>6</xdr:col>
      <xdr:colOff>579120</xdr:colOff>
      <xdr:row>11</xdr:row>
      <xdr:rowOff>60960</xdr:rowOff>
    </xdr:from>
    <xdr:to>
      <xdr:col>8</xdr:col>
      <xdr:colOff>388620</xdr:colOff>
      <xdr:row>13</xdr:row>
      <xdr:rowOff>60960</xdr:rowOff>
    </xdr:to>
    <xdr:sp macro="" textlink="">
      <xdr:nvSpPr>
        <xdr:cNvPr id="106" name="TextBox 105">
          <a:extLst>
            <a:ext uri="{FF2B5EF4-FFF2-40B4-BE49-F238E27FC236}">
              <a16:creationId xmlns:a16="http://schemas.microsoft.com/office/drawing/2014/main" id="{00000000-0008-0000-0100-00006A000000}"/>
            </a:ext>
          </a:extLst>
        </xdr:cNvPr>
        <xdr:cNvSpPr txBox="1"/>
      </xdr:nvSpPr>
      <xdr:spPr>
        <a:xfrm>
          <a:off x="4236720" y="1463040"/>
          <a:ext cx="1028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25000"/>
                </a:schemeClr>
              </a:solidFill>
            </a:rPr>
            <a:t>Revenue by </a:t>
          </a:r>
          <a:r>
            <a:rPr lang="en-IN" sz="1200" b="0">
              <a:solidFill>
                <a:schemeClr val="bg1">
                  <a:lumMod val="65000"/>
                </a:schemeClr>
              </a:solidFill>
            </a:rPr>
            <a:t>by</a:t>
          </a:r>
        </a:p>
      </xdr:txBody>
    </xdr:sp>
    <xdr:clientData/>
  </xdr:twoCellAnchor>
  <xdr:twoCellAnchor>
    <xdr:from>
      <xdr:col>6</xdr:col>
      <xdr:colOff>571500</xdr:colOff>
      <xdr:row>12</xdr:row>
      <xdr:rowOff>60960</xdr:rowOff>
    </xdr:from>
    <xdr:to>
      <xdr:col>8</xdr:col>
      <xdr:colOff>563880</xdr:colOff>
      <xdr:row>13</xdr:row>
      <xdr:rowOff>144780</xdr:rowOff>
    </xdr:to>
    <xdr:sp macro="" textlink="">
      <xdr:nvSpPr>
        <xdr:cNvPr id="107" name="TextBox 106">
          <a:extLst>
            <a:ext uri="{FF2B5EF4-FFF2-40B4-BE49-F238E27FC236}">
              <a16:creationId xmlns:a16="http://schemas.microsoft.com/office/drawing/2014/main" id="{00000000-0008-0000-0100-00006B000000}"/>
            </a:ext>
          </a:extLst>
        </xdr:cNvPr>
        <xdr:cNvSpPr txBox="1"/>
      </xdr:nvSpPr>
      <xdr:spPr>
        <a:xfrm>
          <a:off x="4229100" y="1645920"/>
          <a:ext cx="12115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70C0"/>
              </a:solidFill>
            </a:rPr>
            <a:t>Weekends</a:t>
          </a:r>
          <a:endParaRPr lang="en-IN" sz="1200" b="1">
            <a:solidFill>
              <a:srgbClr val="0070C0"/>
            </a:solidFill>
          </a:endParaRPr>
        </a:p>
      </xdr:txBody>
    </xdr:sp>
    <xdr:clientData/>
  </xdr:twoCellAnchor>
  <xdr:twoCellAnchor>
    <xdr:from>
      <xdr:col>7</xdr:col>
      <xdr:colOff>60960</xdr:colOff>
      <xdr:row>20</xdr:row>
      <xdr:rowOff>152400</xdr:rowOff>
    </xdr:from>
    <xdr:to>
      <xdr:col>8</xdr:col>
      <xdr:colOff>480060</xdr:colOff>
      <xdr:row>22</xdr:row>
      <xdr:rowOff>152400</xdr:rowOff>
    </xdr:to>
    <xdr:sp macro="" textlink="">
      <xdr:nvSpPr>
        <xdr:cNvPr id="111" name="TextBox 110">
          <a:extLst>
            <a:ext uri="{FF2B5EF4-FFF2-40B4-BE49-F238E27FC236}">
              <a16:creationId xmlns:a16="http://schemas.microsoft.com/office/drawing/2014/main" id="{00000000-0008-0000-0100-00006F000000}"/>
            </a:ext>
          </a:extLst>
        </xdr:cNvPr>
        <xdr:cNvSpPr txBox="1"/>
      </xdr:nvSpPr>
      <xdr:spPr>
        <a:xfrm>
          <a:off x="4328160" y="3200400"/>
          <a:ext cx="1028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25000"/>
                </a:schemeClr>
              </a:solidFill>
            </a:rPr>
            <a:t>Revenue by </a:t>
          </a:r>
          <a:r>
            <a:rPr lang="en-IN" sz="1200" b="0">
              <a:solidFill>
                <a:schemeClr val="bg1">
                  <a:lumMod val="65000"/>
                </a:schemeClr>
              </a:solidFill>
            </a:rPr>
            <a:t>by</a:t>
          </a:r>
        </a:p>
      </xdr:txBody>
    </xdr:sp>
    <xdr:clientData/>
  </xdr:twoCellAnchor>
  <xdr:twoCellAnchor>
    <xdr:from>
      <xdr:col>7</xdr:col>
      <xdr:colOff>53340</xdr:colOff>
      <xdr:row>21</xdr:row>
      <xdr:rowOff>129540</xdr:rowOff>
    </xdr:from>
    <xdr:to>
      <xdr:col>9</xdr:col>
      <xdr:colOff>45720</xdr:colOff>
      <xdr:row>23</xdr:row>
      <xdr:rowOff>30480</xdr:rowOff>
    </xdr:to>
    <xdr:sp macro="" textlink="">
      <xdr:nvSpPr>
        <xdr:cNvPr id="112" name="TextBox 111">
          <a:extLst>
            <a:ext uri="{FF2B5EF4-FFF2-40B4-BE49-F238E27FC236}">
              <a16:creationId xmlns:a16="http://schemas.microsoft.com/office/drawing/2014/main" id="{00000000-0008-0000-0100-000070000000}"/>
            </a:ext>
          </a:extLst>
        </xdr:cNvPr>
        <xdr:cNvSpPr txBox="1"/>
      </xdr:nvSpPr>
      <xdr:spPr>
        <a:xfrm>
          <a:off x="4320540" y="3360420"/>
          <a:ext cx="12115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lumMod val="65000"/>
                </a:schemeClr>
              </a:solidFill>
            </a:rPr>
            <a:t>Weekdays </a:t>
          </a:r>
          <a:endParaRPr lang="en-IN" sz="1200" b="1">
            <a:solidFill>
              <a:schemeClr val="bg1">
                <a:lumMod val="65000"/>
              </a:schemeClr>
            </a:solidFill>
          </a:endParaRPr>
        </a:p>
      </xdr:txBody>
    </xdr:sp>
    <xdr:clientData/>
  </xdr:twoCellAnchor>
  <xdr:twoCellAnchor>
    <xdr:from>
      <xdr:col>7</xdr:col>
      <xdr:colOff>22860</xdr:colOff>
      <xdr:row>22</xdr:row>
      <xdr:rowOff>132431</xdr:rowOff>
    </xdr:from>
    <xdr:to>
      <xdr:col>8</xdr:col>
      <xdr:colOff>327660</xdr:colOff>
      <xdr:row>25</xdr:row>
      <xdr:rowOff>1802</xdr:rowOff>
    </xdr:to>
    <xdr:sp macro="" textlink="'Wafle Chart'!E8">
      <xdr:nvSpPr>
        <xdr:cNvPr id="113" name="TextBox 112">
          <a:extLst>
            <a:ext uri="{FF2B5EF4-FFF2-40B4-BE49-F238E27FC236}">
              <a16:creationId xmlns:a16="http://schemas.microsoft.com/office/drawing/2014/main" id="{00000000-0008-0000-0100-000071000000}"/>
            </a:ext>
          </a:extLst>
        </xdr:cNvPr>
        <xdr:cNvSpPr txBox="1"/>
      </xdr:nvSpPr>
      <xdr:spPr>
        <a:xfrm>
          <a:off x="4290060" y="3546191"/>
          <a:ext cx="914400" cy="41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3462F92-E470-4CA7-A033-DCD63B17E11F}" type="TxLink">
            <a:rPr lang="en-US" sz="2400" b="1">
              <a:solidFill>
                <a:schemeClr val="bg1">
                  <a:lumMod val="65000"/>
                </a:schemeClr>
              </a:solidFill>
              <a:latin typeface="+mn-lt"/>
              <a:ea typeface="+mn-ea"/>
              <a:cs typeface="+mn-cs"/>
            </a:rPr>
            <a:pPr marL="0" indent="0" algn="ctr"/>
            <a:t>71%</a:t>
          </a:fld>
          <a:endParaRPr lang="en-US" sz="2400" b="1">
            <a:solidFill>
              <a:schemeClr val="bg1">
                <a:lumMod val="65000"/>
              </a:schemeClr>
            </a:solidFill>
            <a:latin typeface="+mn-lt"/>
            <a:ea typeface="+mn-ea"/>
            <a:cs typeface="+mn-cs"/>
          </a:endParaRPr>
        </a:p>
      </xdr:txBody>
    </xdr:sp>
    <xdr:clientData/>
  </xdr:twoCellAnchor>
  <xdr:twoCellAnchor>
    <xdr:from>
      <xdr:col>6</xdr:col>
      <xdr:colOff>586740</xdr:colOff>
      <xdr:row>13</xdr:row>
      <xdr:rowOff>109571</xdr:rowOff>
    </xdr:from>
    <xdr:to>
      <xdr:col>8</xdr:col>
      <xdr:colOff>281940</xdr:colOff>
      <xdr:row>15</xdr:row>
      <xdr:rowOff>161822</xdr:rowOff>
    </xdr:to>
    <xdr:sp macro="" textlink="'Wafle Chart'!E9">
      <xdr:nvSpPr>
        <xdr:cNvPr id="114" name="TextBox 113">
          <a:extLst>
            <a:ext uri="{FF2B5EF4-FFF2-40B4-BE49-F238E27FC236}">
              <a16:creationId xmlns:a16="http://schemas.microsoft.com/office/drawing/2014/main" id="{00000000-0008-0000-0100-000072000000}"/>
            </a:ext>
          </a:extLst>
        </xdr:cNvPr>
        <xdr:cNvSpPr txBox="1"/>
      </xdr:nvSpPr>
      <xdr:spPr>
        <a:xfrm>
          <a:off x="4244340" y="1877411"/>
          <a:ext cx="914400" cy="41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83EBF8-3DC5-4A39-8F7E-2853CF9344A9}" type="TxLink">
            <a:rPr lang="en-US" sz="2400" b="1" i="0" u="none" strike="noStrike">
              <a:solidFill>
                <a:srgbClr val="0070C0"/>
              </a:solidFill>
              <a:latin typeface="Calibri"/>
              <a:ea typeface="Calibri"/>
              <a:cs typeface="Calibri"/>
            </a:rPr>
            <a:pPr algn="ctr"/>
            <a:t>29%</a:t>
          </a:fld>
          <a:endParaRPr lang="en-US" sz="6600" b="1">
            <a:solidFill>
              <a:srgbClr val="0070C0"/>
            </a:solidFill>
          </a:endParaRPr>
        </a:p>
      </xdr:txBody>
    </xdr:sp>
    <xdr:clientData/>
  </xdr:twoCellAnchor>
  <xdr:twoCellAnchor>
    <xdr:from>
      <xdr:col>5</xdr:col>
      <xdr:colOff>441960</xdr:colOff>
      <xdr:row>17</xdr:row>
      <xdr:rowOff>132431</xdr:rowOff>
    </xdr:from>
    <xdr:to>
      <xdr:col>6</xdr:col>
      <xdr:colOff>525780</xdr:colOff>
      <xdr:row>20</xdr:row>
      <xdr:rowOff>1802</xdr:rowOff>
    </xdr:to>
    <xdr:sp macro="" textlink="'Analysis 02'!AE13">
      <xdr:nvSpPr>
        <xdr:cNvPr id="115" name="TextBox 114">
          <a:extLst>
            <a:ext uri="{FF2B5EF4-FFF2-40B4-BE49-F238E27FC236}">
              <a16:creationId xmlns:a16="http://schemas.microsoft.com/office/drawing/2014/main" id="{00000000-0008-0000-0100-000073000000}"/>
            </a:ext>
          </a:extLst>
        </xdr:cNvPr>
        <xdr:cNvSpPr txBox="1"/>
      </xdr:nvSpPr>
      <xdr:spPr>
        <a:xfrm>
          <a:off x="3489960" y="2631791"/>
          <a:ext cx="693420" cy="41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16DCA6-4ED0-4F8C-AB4F-AFE66905EE64}" type="TxLink">
            <a:rPr lang="en-US" sz="1400" b="0" i="0" u="none" strike="noStrike">
              <a:solidFill>
                <a:schemeClr val="tx1">
                  <a:lumMod val="85000"/>
                  <a:lumOff val="15000"/>
                </a:schemeClr>
              </a:solidFill>
              <a:latin typeface="Calibri"/>
              <a:ea typeface="Calibri"/>
              <a:cs typeface="Calibri"/>
            </a:rPr>
            <a:pPr algn="ctr"/>
            <a:t>$4M</a:t>
          </a:fld>
          <a:endParaRPr lang="en-US" sz="8000" b="1">
            <a:solidFill>
              <a:schemeClr val="tx1">
                <a:lumMod val="85000"/>
                <a:lumOff val="15000"/>
              </a:schemeClr>
            </a:solidFill>
          </a:endParaRPr>
        </a:p>
      </xdr:txBody>
    </xdr:sp>
    <xdr:clientData/>
  </xdr:twoCellAnchor>
  <xdr:twoCellAnchor>
    <xdr:from>
      <xdr:col>5</xdr:col>
      <xdr:colOff>548640</xdr:colOff>
      <xdr:row>8</xdr:row>
      <xdr:rowOff>162911</xdr:rowOff>
    </xdr:from>
    <xdr:to>
      <xdr:col>7</xdr:col>
      <xdr:colOff>22860</xdr:colOff>
      <xdr:row>11</xdr:row>
      <xdr:rowOff>32282</xdr:rowOff>
    </xdr:to>
    <xdr:sp macro="" textlink="'Analysis 02'!AE14">
      <xdr:nvSpPr>
        <xdr:cNvPr id="117" name="TextBox 116">
          <a:extLst>
            <a:ext uri="{FF2B5EF4-FFF2-40B4-BE49-F238E27FC236}">
              <a16:creationId xmlns:a16="http://schemas.microsoft.com/office/drawing/2014/main" id="{00000000-0008-0000-0100-000075000000}"/>
            </a:ext>
          </a:extLst>
        </xdr:cNvPr>
        <xdr:cNvSpPr txBox="1"/>
      </xdr:nvSpPr>
      <xdr:spPr>
        <a:xfrm>
          <a:off x="3596640" y="1016351"/>
          <a:ext cx="693420" cy="41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412859-28D9-476C-AD7A-74FCC052C627}" type="TxLink">
            <a:rPr lang="en-US" sz="1400" b="0" i="0" u="none" strike="noStrike">
              <a:solidFill>
                <a:schemeClr val="tx1">
                  <a:lumMod val="85000"/>
                  <a:lumOff val="15000"/>
                </a:schemeClr>
              </a:solidFill>
              <a:latin typeface="Calibri"/>
              <a:ea typeface="Calibri"/>
              <a:cs typeface="Calibri"/>
            </a:rPr>
            <a:pPr marL="0" indent="0" algn="ctr"/>
            <a:t>$2M</a:t>
          </a:fld>
          <a:endParaRPr lang="en-US" sz="1400" b="0" i="0" u="none" strike="noStrike">
            <a:solidFill>
              <a:schemeClr val="tx1">
                <a:lumMod val="85000"/>
                <a:lumOff val="15000"/>
              </a:schemeClr>
            </a:solidFill>
            <a:latin typeface="Calibri"/>
            <a:ea typeface="Calibri"/>
            <a:cs typeface="Calibri"/>
          </a:endParaRPr>
        </a:p>
      </xdr:txBody>
    </xdr:sp>
    <xdr:clientData/>
  </xdr:twoCellAnchor>
  <xdr:twoCellAnchor>
    <xdr:from>
      <xdr:col>0</xdr:col>
      <xdr:colOff>281940</xdr:colOff>
      <xdr:row>13</xdr:row>
      <xdr:rowOff>45720</xdr:rowOff>
    </xdr:from>
    <xdr:to>
      <xdr:col>4</xdr:col>
      <xdr:colOff>121920</xdr:colOff>
      <xdr:row>22</xdr:row>
      <xdr:rowOff>114300</xdr:rowOff>
    </xdr:to>
    <xdr:graphicFrame macro="">
      <xdr:nvGraphicFramePr>
        <xdr:cNvPr id="121" name="Chart 120">
          <a:extLst>
            <a:ext uri="{FF2B5EF4-FFF2-40B4-BE49-F238E27FC236}">
              <a16:creationId xmlns:a16="http://schemas.microsoft.com/office/drawing/2014/main" id="{00000000-0008-0000-0100-00007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281940</xdr:colOff>
      <xdr:row>8</xdr:row>
      <xdr:rowOff>68580</xdr:rowOff>
    </xdr:from>
    <xdr:to>
      <xdr:col>4</xdr:col>
      <xdr:colOff>205740</xdr:colOff>
      <xdr:row>11</xdr:row>
      <xdr:rowOff>76200</xdr:rowOff>
    </xdr:to>
    <xdr:sp macro="" textlink="">
      <xdr:nvSpPr>
        <xdr:cNvPr id="122" name="TextBox 121">
          <a:extLst>
            <a:ext uri="{FF2B5EF4-FFF2-40B4-BE49-F238E27FC236}">
              <a16:creationId xmlns:a16="http://schemas.microsoft.com/office/drawing/2014/main" id="{00000000-0008-0000-0100-00007A000000}"/>
            </a:ext>
          </a:extLst>
        </xdr:cNvPr>
        <xdr:cNvSpPr txBox="1"/>
      </xdr:nvSpPr>
      <xdr:spPr>
        <a:xfrm>
          <a:off x="281940" y="922020"/>
          <a:ext cx="2362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2">
                  <a:lumMod val="50000"/>
                </a:schemeClr>
              </a:solidFill>
            </a:rPr>
            <a:t>Revenue</a:t>
          </a:r>
          <a:r>
            <a:rPr lang="en-IN" sz="1400" b="1" baseline="0">
              <a:solidFill>
                <a:schemeClr val="bg2">
                  <a:lumMod val="50000"/>
                </a:schemeClr>
              </a:solidFill>
            </a:rPr>
            <a:t> by Quarter vs Percentage Change</a:t>
          </a:r>
          <a:endParaRPr lang="en-IN" sz="1400" b="1">
            <a:solidFill>
              <a:schemeClr val="bg2">
                <a:lumMod val="50000"/>
              </a:schemeClr>
            </a:solidFill>
          </a:endParaRPr>
        </a:p>
      </xdr:txBody>
    </xdr:sp>
    <xdr:clientData/>
  </xdr:twoCellAnchor>
  <xdr:twoCellAnchor>
    <xdr:from>
      <xdr:col>0</xdr:col>
      <xdr:colOff>0</xdr:colOff>
      <xdr:row>0</xdr:row>
      <xdr:rowOff>0</xdr:rowOff>
    </xdr:from>
    <xdr:to>
      <xdr:col>0</xdr:col>
      <xdr:colOff>0</xdr:colOff>
      <xdr:row>5</xdr:row>
      <xdr:rowOff>68580</xdr:rowOff>
    </xdr:to>
    <xdr:sp macro="" textlink="">
      <xdr:nvSpPr>
        <xdr:cNvPr id="123" name="TextBox 122">
          <a:extLst>
            <a:ext uri="{FF2B5EF4-FFF2-40B4-BE49-F238E27FC236}">
              <a16:creationId xmlns:a16="http://schemas.microsoft.com/office/drawing/2014/main" id="{00000000-0008-0000-0100-00007B000000}"/>
            </a:ext>
          </a:extLst>
        </xdr:cNvPr>
        <xdr:cNvSpPr txBox="1"/>
      </xdr:nvSpPr>
      <xdr:spPr>
        <a:xfrm>
          <a:off x="0" y="0"/>
          <a:ext cx="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2">
                  <a:lumMod val="50000"/>
                </a:schemeClr>
              </a:solidFill>
            </a:rPr>
            <a:t>Revenue</a:t>
          </a:r>
          <a:r>
            <a:rPr lang="en-IN" sz="1400" b="1" baseline="0">
              <a:solidFill>
                <a:schemeClr val="bg2">
                  <a:lumMod val="50000"/>
                </a:schemeClr>
              </a:solidFill>
            </a:rPr>
            <a:t> by Quarter vs Percentage</a:t>
          </a:r>
          <a:endParaRPr lang="en-IN" sz="1400" b="1">
            <a:solidFill>
              <a:schemeClr val="bg2">
                <a:lumMod val="50000"/>
              </a:schemeClr>
            </a:solidFill>
          </a:endParaRPr>
        </a:p>
      </xdr:txBody>
    </xdr:sp>
    <xdr:clientData/>
  </xdr:twoCellAnchor>
  <xdr:twoCellAnchor>
    <xdr:from>
      <xdr:col>0</xdr:col>
      <xdr:colOff>228600</xdr:colOff>
      <xdr:row>10</xdr:row>
      <xdr:rowOff>167640</xdr:rowOff>
    </xdr:from>
    <xdr:to>
      <xdr:col>4</xdr:col>
      <xdr:colOff>259080</xdr:colOff>
      <xdr:row>13</xdr:row>
      <xdr:rowOff>175260</xdr:rowOff>
    </xdr:to>
    <xdr:sp macro="" textlink="'Analysis 02'!AI33">
      <xdr:nvSpPr>
        <xdr:cNvPr id="124" name="TextBox 123">
          <a:extLst>
            <a:ext uri="{FF2B5EF4-FFF2-40B4-BE49-F238E27FC236}">
              <a16:creationId xmlns:a16="http://schemas.microsoft.com/office/drawing/2014/main" id="{00000000-0008-0000-0100-00007C000000}"/>
            </a:ext>
          </a:extLst>
        </xdr:cNvPr>
        <xdr:cNvSpPr txBox="1"/>
      </xdr:nvSpPr>
      <xdr:spPr>
        <a:xfrm>
          <a:off x="228600" y="1386840"/>
          <a:ext cx="246888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70DBD93-36BB-4A1C-B6EC-ED8277A89452}" type="TxLink">
            <a:rPr lang="en-US" sz="1200" b="1" i="1" u="none" strike="noStrike">
              <a:solidFill>
                <a:schemeClr val="bg2">
                  <a:lumMod val="75000"/>
                </a:schemeClr>
              </a:solidFill>
              <a:latin typeface="Calibri"/>
              <a:ea typeface="Calibri"/>
              <a:cs typeface="Calibri"/>
            </a:rPr>
            <a:pPr marL="0" indent="0"/>
            <a:t> The line in chart indicates $13,61,702 Average Revenue</a:t>
          </a:fld>
          <a:endParaRPr lang="en-IN" sz="1200" b="1" i="1" u="none" strike="noStrike">
            <a:solidFill>
              <a:schemeClr val="bg2">
                <a:lumMod val="75000"/>
              </a:schemeClr>
            </a:solidFill>
            <a:latin typeface="Calibri"/>
            <a:ea typeface="Calibri"/>
            <a:cs typeface="Calibri"/>
          </a:endParaRPr>
        </a:p>
      </xdr:txBody>
    </xdr:sp>
    <xdr:clientData/>
  </xdr:twoCellAnchor>
  <xdr:twoCellAnchor>
    <xdr:from>
      <xdr:col>0</xdr:col>
      <xdr:colOff>426720</xdr:colOff>
      <xdr:row>23</xdr:row>
      <xdr:rowOff>160020</xdr:rowOff>
    </xdr:from>
    <xdr:to>
      <xdr:col>0</xdr:col>
      <xdr:colOff>563880</xdr:colOff>
      <xdr:row>24</xdr:row>
      <xdr:rowOff>114300</xdr:rowOff>
    </xdr:to>
    <xdr:sp macro="" textlink="">
      <xdr:nvSpPr>
        <xdr:cNvPr id="125" name="Oval 124">
          <a:extLst>
            <a:ext uri="{FF2B5EF4-FFF2-40B4-BE49-F238E27FC236}">
              <a16:creationId xmlns:a16="http://schemas.microsoft.com/office/drawing/2014/main" id="{00000000-0008-0000-0100-00007D000000}"/>
            </a:ext>
          </a:extLst>
        </xdr:cNvPr>
        <xdr:cNvSpPr/>
      </xdr:nvSpPr>
      <xdr:spPr>
        <a:xfrm>
          <a:off x="426720" y="3756660"/>
          <a:ext cx="137160" cy="137160"/>
        </a:xfrm>
        <a:prstGeom prst="ellipse">
          <a:avLst/>
        </a:prstGeom>
        <a:solidFill>
          <a:srgbClr val="1388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441960</xdr:colOff>
      <xdr:row>25</xdr:row>
      <xdr:rowOff>45720</xdr:rowOff>
    </xdr:from>
    <xdr:to>
      <xdr:col>0</xdr:col>
      <xdr:colOff>579120</xdr:colOff>
      <xdr:row>26</xdr:row>
      <xdr:rowOff>0</xdr:rowOff>
    </xdr:to>
    <xdr:sp macro="" textlink="">
      <xdr:nvSpPr>
        <xdr:cNvPr id="126" name="Oval 125">
          <a:extLst>
            <a:ext uri="{FF2B5EF4-FFF2-40B4-BE49-F238E27FC236}">
              <a16:creationId xmlns:a16="http://schemas.microsoft.com/office/drawing/2014/main" id="{00000000-0008-0000-0100-00007E000000}"/>
            </a:ext>
          </a:extLst>
        </xdr:cNvPr>
        <xdr:cNvSpPr/>
      </xdr:nvSpPr>
      <xdr:spPr>
        <a:xfrm>
          <a:off x="441960" y="4008120"/>
          <a:ext cx="137160" cy="137160"/>
        </a:xfrm>
        <a:prstGeom prst="ellipse">
          <a:avLst/>
        </a:prstGeom>
        <a:solidFill>
          <a:srgbClr val="2063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175260</xdr:colOff>
      <xdr:row>25</xdr:row>
      <xdr:rowOff>68580</xdr:rowOff>
    </xdr:from>
    <xdr:to>
      <xdr:col>4</xdr:col>
      <xdr:colOff>53340</xdr:colOff>
      <xdr:row>25</xdr:row>
      <xdr:rowOff>68580</xdr:rowOff>
    </xdr:to>
    <xdr:cxnSp macro="">
      <xdr:nvCxnSpPr>
        <xdr:cNvPr id="128" name="Straight Connector 127">
          <a:extLst>
            <a:ext uri="{FF2B5EF4-FFF2-40B4-BE49-F238E27FC236}">
              <a16:creationId xmlns:a16="http://schemas.microsoft.com/office/drawing/2014/main" id="{00000000-0008-0000-0100-000080000000}"/>
            </a:ext>
          </a:extLst>
        </xdr:cNvPr>
        <xdr:cNvCxnSpPr/>
      </xdr:nvCxnSpPr>
      <xdr:spPr>
        <a:xfrm>
          <a:off x="2004060" y="4030980"/>
          <a:ext cx="487680" cy="0"/>
        </a:xfrm>
        <a:prstGeom prst="line">
          <a:avLst/>
        </a:prstGeom>
        <a:ln w="15875">
          <a:solidFill>
            <a:schemeClr val="bg2">
              <a:lumMod val="7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548640</xdr:colOff>
      <xdr:row>25</xdr:row>
      <xdr:rowOff>7620</xdr:rowOff>
    </xdr:from>
    <xdr:to>
      <xdr:col>2</xdr:col>
      <xdr:colOff>502920</xdr:colOff>
      <xdr:row>26</xdr:row>
      <xdr:rowOff>99060</xdr:rowOff>
    </xdr:to>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548640" y="3970020"/>
          <a:ext cx="1173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Below Average</a:t>
          </a:r>
        </a:p>
      </xdr:txBody>
    </xdr:sp>
    <xdr:clientData/>
  </xdr:twoCellAnchor>
  <xdr:twoCellAnchor>
    <xdr:from>
      <xdr:col>0</xdr:col>
      <xdr:colOff>548640</xdr:colOff>
      <xdr:row>23</xdr:row>
      <xdr:rowOff>99060</xdr:rowOff>
    </xdr:from>
    <xdr:to>
      <xdr:col>2</xdr:col>
      <xdr:colOff>502920</xdr:colOff>
      <xdr:row>25</xdr:row>
      <xdr:rowOff>7620</xdr:rowOff>
    </xdr:to>
    <xdr:sp macro="" textlink="">
      <xdr:nvSpPr>
        <xdr:cNvPr id="131" name="TextBox 130">
          <a:extLst>
            <a:ext uri="{FF2B5EF4-FFF2-40B4-BE49-F238E27FC236}">
              <a16:creationId xmlns:a16="http://schemas.microsoft.com/office/drawing/2014/main" id="{00000000-0008-0000-0100-000083000000}"/>
            </a:ext>
          </a:extLst>
        </xdr:cNvPr>
        <xdr:cNvSpPr txBox="1"/>
      </xdr:nvSpPr>
      <xdr:spPr>
        <a:xfrm>
          <a:off x="548640" y="3695700"/>
          <a:ext cx="1173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Above Average</a:t>
          </a:r>
        </a:p>
      </xdr:txBody>
    </xdr:sp>
    <xdr:clientData/>
  </xdr:twoCellAnchor>
  <xdr:twoCellAnchor>
    <xdr:from>
      <xdr:col>2</xdr:col>
      <xdr:colOff>548640</xdr:colOff>
      <xdr:row>23</xdr:row>
      <xdr:rowOff>144780</xdr:rowOff>
    </xdr:from>
    <xdr:to>
      <xdr:col>4</xdr:col>
      <xdr:colOff>502920</xdr:colOff>
      <xdr:row>25</xdr:row>
      <xdr:rowOff>53340</xdr:rowOff>
    </xdr:to>
    <xdr:sp macro="" textlink="">
      <xdr:nvSpPr>
        <xdr:cNvPr id="132" name="TextBox 131">
          <a:extLst>
            <a:ext uri="{FF2B5EF4-FFF2-40B4-BE49-F238E27FC236}">
              <a16:creationId xmlns:a16="http://schemas.microsoft.com/office/drawing/2014/main" id="{00000000-0008-0000-0100-000084000000}"/>
            </a:ext>
          </a:extLst>
        </xdr:cNvPr>
        <xdr:cNvSpPr txBox="1"/>
      </xdr:nvSpPr>
      <xdr:spPr>
        <a:xfrm>
          <a:off x="1767840" y="3741420"/>
          <a:ext cx="1173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Average Line</a:t>
          </a:r>
        </a:p>
      </xdr:txBody>
    </xdr:sp>
    <xdr:clientData/>
  </xdr:twoCellAnchor>
  <xdr:twoCellAnchor>
    <xdr:from>
      <xdr:col>0</xdr:col>
      <xdr:colOff>251460</xdr:colOff>
      <xdr:row>0</xdr:row>
      <xdr:rowOff>0</xdr:rowOff>
    </xdr:from>
    <xdr:to>
      <xdr:col>6</xdr:col>
      <xdr:colOff>525780</xdr:colOff>
      <xdr:row>5</xdr:row>
      <xdr:rowOff>144780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51460" y="0"/>
          <a:ext cx="393192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2000" b="0" i="0" u="none" strike="noStrike">
              <a:solidFill>
                <a:srgbClr val="1F95B3"/>
              </a:solidFill>
              <a:latin typeface="+mn-lt"/>
              <a:ea typeface="+mn-ea"/>
              <a:cs typeface="+mn-cs"/>
            </a:rPr>
            <a:t>Kix Business</a:t>
          </a:r>
          <a:r>
            <a:rPr lang="en-US" sz="2000" b="0" i="0" u="none" strike="noStrike" baseline="0">
              <a:solidFill>
                <a:srgbClr val="1F95B3"/>
              </a:solidFill>
              <a:latin typeface="+mn-lt"/>
              <a:ea typeface="+mn-ea"/>
              <a:cs typeface="+mn-cs"/>
            </a:rPr>
            <a:t> Dashboard</a:t>
          </a:r>
          <a:endParaRPr lang="en-US" sz="2000" b="0" i="0" u="none" strike="noStrike">
            <a:solidFill>
              <a:srgbClr val="1F95B3"/>
            </a:solidFill>
            <a:latin typeface="+mn-lt"/>
            <a:ea typeface="+mn-ea"/>
            <a:cs typeface="+mn-cs"/>
          </a:endParaRPr>
        </a:p>
      </xdr:txBody>
    </xdr:sp>
    <xdr:clientData/>
  </xdr:twoCellAnchor>
  <xdr:twoCellAnchor>
    <xdr:from>
      <xdr:col>8</xdr:col>
      <xdr:colOff>342900</xdr:colOff>
      <xdr:row>1</xdr:row>
      <xdr:rowOff>87630</xdr:rowOff>
    </xdr:from>
    <xdr:to>
      <xdr:col>10</xdr:col>
      <xdr:colOff>45720</xdr:colOff>
      <xdr:row>5</xdr:row>
      <xdr:rowOff>87630</xdr:rowOff>
    </xdr:to>
    <xdr:sp macro="" textlink="">
      <xdr:nvSpPr>
        <xdr:cNvPr id="13" name="Rectangle: Diagonal Corners Rounded 12">
          <a:extLst>
            <a:ext uri="{FF2B5EF4-FFF2-40B4-BE49-F238E27FC236}">
              <a16:creationId xmlns:a16="http://schemas.microsoft.com/office/drawing/2014/main" id="{AAADA413-5F7F-4B54-B896-3473DD285A70}"/>
            </a:ext>
          </a:extLst>
        </xdr:cNvPr>
        <xdr:cNvSpPr/>
      </xdr:nvSpPr>
      <xdr:spPr>
        <a:xfrm>
          <a:off x="5219700" y="102870"/>
          <a:ext cx="922020" cy="289560"/>
        </a:xfrm>
        <a:prstGeom prst="round2DiagRect">
          <a:avLst/>
        </a:prstGeom>
        <a:solidFill>
          <a:srgbClr val="0053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solidFill>
            </a:rPr>
            <a:t>Time Frame</a:t>
          </a:r>
        </a:p>
      </xdr:txBody>
    </xdr:sp>
    <xdr:clientData/>
  </xdr:twoCellAnchor>
  <xdr:twoCellAnchor>
    <xdr:from>
      <xdr:col>10</xdr:col>
      <xdr:colOff>194310</xdr:colOff>
      <xdr:row>1</xdr:row>
      <xdr:rowOff>87630</xdr:rowOff>
    </xdr:from>
    <xdr:to>
      <xdr:col>11</xdr:col>
      <xdr:colOff>506730</xdr:colOff>
      <xdr:row>5</xdr:row>
      <xdr:rowOff>87630</xdr:rowOff>
    </xdr:to>
    <xdr:sp macro="" textlink="">
      <xdr:nvSpPr>
        <xdr:cNvPr id="14" name="Rectangle: Diagonal Corners Rounded 13">
          <a:hlinkClick xmlns:r="http://schemas.openxmlformats.org/officeDocument/2006/relationships" r:id="rId7" tooltip="GoTo Store Dashboard"/>
          <a:extLst>
            <a:ext uri="{FF2B5EF4-FFF2-40B4-BE49-F238E27FC236}">
              <a16:creationId xmlns:a16="http://schemas.microsoft.com/office/drawing/2014/main" id="{C4DA69E6-402C-496E-9389-E9A87471E6E9}"/>
            </a:ext>
          </a:extLst>
        </xdr:cNvPr>
        <xdr:cNvSpPr/>
      </xdr:nvSpPr>
      <xdr:spPr>
        <a:xfrm>
          <a:off x="6290310" y="102870"/>
          <a:ext cx="922020" cy="289560"/>
        </a:xfrm>
        <a:prstGeom prst="round2Diag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85000"/>
                  <a:lumOff val="15000"/>
                </a:schemeClr>
              </a:solidFill>
            </a:rPr>
            <a:t>Store</a:t>
          </a:r>
        </a:p>
      </xdr:txBody>
    </xdr:sp>
    <xdr:clientData/>
  </xdr:twoCellAnchor>
  <xdr:twoCellAnchor>
    <xdr:from>
      <xdr:col>12</xdr:col>
      <xdr:colOff>45720</xdr:colOff>
      <xdr:row>1</xdr:row>
      <xdr:rowOff>87630</xdr:rowOff>
    </xdr:from>
    <xdr:to>
      <xdr:col>13</xdr:col>
      <xdr:colOff>358140</xdr:colOff>
      <xdr:row>5</xdr:row>
      <xdr:rowOff>87630</xdr:rowOff>
    </xdr:to>
    <xdr:sp macro="" textlink="">
      <xdr:nvSpPr>
        <xdr:cNvPr id="15" name="Rectangle: Diagonal Corners Rounded 14">
          <a:hlinkClick xmlns:r="http://schemas.openxmlformats.org/officeDocument/2006/relationships" r:id="rId8" tooltip="GoTo ProfileView Dashbaord"/>
          <a:extLst>
            <a:ext uri="{FF2B5EF4-FFF2-40B4-BE49-F238E27FC236}">
              <a16:creationId xmlns:a16="http://schemas.microsoft.com/office/drawing/2014/main" id="{829B786E-0D4D-45DA-A064-EEC1AC83A6A7}"/>
            </a:ext>
          </a:extLst>
        </xdr:cNvPr>
        <xdr:cNvSpPr/>
      </xdr:nvSpPr>
      <xdr:spPr>
        <a:xfrm>
          <a:off x="7360920" y="102870"/>
          <a:ext cx="922020" cy="289560"/>
        </a:xfrm>
        <a:prstGeom prst="round2Diag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85000"/>
                  <a:lumOff val="15000"/>
                </a:schemeClr>
              </a:solidFill>
            </a:rPr>
            <a:t>Profit View</a:t>
          </a:r>
        </a:p>
      </xdr:txBody>
    </xdr:sp>
    <xdr:clientData/>
  </xdr:twoCellAnchor>
  <xdr:twoCellAnchor>
    <xdr:from>
      <xdr:col>0</xdr:col>
      <xdr:colOff>289560</xdr:colOff>
      <xdr:row>27</xdr:row>
      <xdr:rowOff>15240</xdr:rowOff>
    </xdr:from>
    <xdr:to>
      <xdr:col>8</xdr:col>
      <xdr:colOff>601980</xdr:colOff>
      <xdr:row>41</xdr:row>
      <xdr:rowOff>106680</xdr:rowOff>
    </xdr:to>
    <xdr:sp macro="" textlink="">
      <xdr:nvSpPr>
        <xdr:cNvPr id="17" name="Rectangle: Diagonal Corners Rounded 16">
          <a:extLst>
            <a:ext uri="{FF2B5EF4-FFF2-40B4-BE49-F238E27FC236}">
              <a16:creationId xmlns:a16="http://schemas.microsoft.com/office/drawing/2014/main" id="{740C1FA5-DBD8-E4F2-D61F-E109B43D73FF}"/>
            </a:ext>
          </a:extLst>
        </xdr:cNvPr>
        <xdr:cNvSpPr/>
      </xdr:nvSpPr>
      <xdr:spPr>
        <a:xfrm>
          <a:off x="289560" y="4343400"/>
          <a:ext cx="5189220" cy="2651760"/>
        </a:xfrm>
        <a:prstGeom prst="round2DiagRect">
          <a:avLst>
            <a:gd name="adj1" fmla="val 5900"/>
            <a:gd name="adj2" fmla="val 575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388620</xdr:colOff>
      <xdr:row>30</xdr:row>
      <xdr:rowOff>114300</xdr:rowOff>
    </xdr:from>
    <xdr:to>
      <xdr:col>8</xdr:col>
      <xdr:colOff>373380</xdr:colOff>
      <xdr:row>39</xdr:row>
      <xdr:rowOff>15240</xdr:rowOff>
    </xdr:to>
    <xdr:graphicFrame macro="">
      <xdr:nvGraphicFramePr>
        <xdr:cNvPr id="18" name="Chart 17">
          <a:extLst>
            <a:ext uri="{FF2B5EF4-FFF2-40B4-BE49-F238E27FC236}">
              <a16:creationId xmlns:a16="http://schemas.microsoft.com/office/drawing/2014/main" id="{F0967611-2CA9-4EAF-B8AA-FBA53C019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434340</xdr:colOff>
      <xdr:row>27</xdr:row>
      <xdr:rowOff>121920</xdr:rowOff>
    </xdr:from>
    <xdr:to>
      <xdr:col>5</xdr:col>
      <xdr:colOff>571500</xdr:colOff>
      <xdr:row>29</xdr:row>
      <xdr:rowOff>114300</xdr:rowOff>
    </xdr:to>
    <xdr:sp macro="" textlink="">
      <xdr:nvSpPr>
        <xdr:cNvPr id="19" name="TextBox 18">
          <a:extLst>
            <a:ext uri="{FF2B5EF4-FFF2-40B4-BE49-F238E27FC236}">
              <a16:creationId xmlns:a16="http://schemas.microsoft.com/office/drawing/2014/main" id="{402F321A-5334-AF7E-13E2-9AAE53A97A71}"/>
            </a:ext>
          </a:extLst>
        </xdr:cNvPr>
        <xdr:cNvSpPr txBox="1"/>
      </xdr:nvSpPr>
      <xdr:spPr>
        <a:xfrm>
          <a:off x="434340" y="4450080"/>
          <a:ext cx="31851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2">
                  <a:lumMod val="50000"/>
                </a:schemeClr>
              </a:solidFill>
            </a:rPr>
            <a:t>Revenue</a:t>
          </a:r>
          <a:r>
            <a:rPr lang="en-IN" sz="1200" b="1" baseline="0">
              <a:solidFill>
                <a:schemeClr val="bg2">
                  <a:lumMod val="50000"/>
                </a:schemeClr>
              </a:solidFill>
            </a:rPr>
            <a:t> by Weekdays vs Percentage Change</a:t>
          </a:r>
          <a:endParaRPr lang="en-IN" sz="1200" b="1">
            <a:solidFill>
              <a:schemeClr val="bg2">
                <a:lumMod val="50000"/>
              </a:schemeClr>
            </a:solidFill>
          </a:endParaRPr>
        </a:p>
      </xdr:txBody>
    </xdr:sp>
    <xdr:clientData/>
  </xdr:twoCellAnchor>
  <xdr:twoCellAnchor>
    <xdr:from>
      <xdr:col>0</xdr:col>
      <xdr:colOff>388620</xdr:colOff>
      <xdr:row>28</xdr:row>
      <xdr:rowOff>167640</xdr:rowOff>
    </xdr:from>
    <xdr:to>
      <xdr:col>6</xdr:col>
      <xdr:colOff>388620</xdr:colOff>
      <xdr:row>30</xdr:row>
      <xdr:rowOff>129540</xdr:rowOff>
    </xdr:to>
    <xdr:sp macro="" textlink="'Analysis 02'!AQ34">
      <xdr:nvSpPr>
        <xdr:cNvPr id="20" name="TextBox 19">
          <a:extLst>
            <a:ext uri="{FF2B5EF4-FFF2-40B4-BE49-F238E27FC236}">
              <a16:creationId xmlns:a16="http://schemas.microsoft.com/office/drawing/2014/main" id="{C5A48A94-B039-2D73-F450-0CBFB3FA5BCC}"/>
            </a:ext>
          </a:extLst>
        </xdr:cNvPr>
        <xdr:cNvSpPr txBox="1"/>
      </xdr:nvSpPr>
      <xdr:spPr>
        <a:xfrm>
          <a:off x="388620" y="4678680"/>
          <a:ext cx="36576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727357-B4FA-4F89-B18D-C699CFD98048}" type="TxLink">
            <a:rPr lang="en-US" sz="1200" b="1" i="1" u="none" strike="noStrike">
              <a:solidFill>
                <a:schemeClr val="bg2">
                  <a:lumMod val="75000"/>
                </a:schemeClr>
              </a:solidFill>
              <a:latin typeface="Calibri"/>
              <a:ea typeface="Calibri"/>
              <a:cs typeface="Calibri"/>
            </a:rPr>
            <a:pPr/>
            <a:t> The line in chart indicates $7,78,116 Average Revenue</a:t>
          </a:fld>
          <a:endParaRPr lang="en-IN" sz="1800" b="1" i="1">
            <a:solidFill>
              <a:schemeClr val="bg2">
                <a:lumMod val="75000"/>
              </a:schemeClr>
            </a:solidFill>
          </a:endParaRPr>
        </a:p>
      </xdr:txBody>
    </xdr:sp>
    <xdr:clientData/>
  </xdr:twoCellAnchor>
  <xdr:twoCellAnchor>
    <xdr:from>
      <xdr:col>1</xdr:col>
      <xdr:colOff>76200</xdr:colOff>
      <xdr:row>39</xdr:row>
      <xdr:rowOff>68580</xdr:rowOff>
    </xdr:from>
    <xdr:to>
      <xdr:col>3</xdr:col>
      <xdr:colOff>30480</xdr:colOff>
      <xdr:row>40</xdr:row>
      <xdr:rowOff>160020</xdr:rowOff>
    </xdr:to>
    <xdr:sp macro="" textlink="">
      <xdr:nvSpPr>
        <xdr:cNvPr id="22" name="TextBox 21">
          <a:extLst>
            <a:ext uri="{FF2B5EF4-FFF2-40B4-BE49-F238E27FC236}">
              <a16:creationId xmlns:a16="http://schemas.microsoft.com/office/drawing/2014/main" id="{96F7359C-CE59-C4FC-7D61-42C7BB85A86B}"/>
            </a:ext>
          </a:extLst>
        </xdr:cNvPr>
        <xdr:cNvSpPr txBox="1"/>
      </xdr:nvSpPr>
      <xdr:spPr>
        <a:xfrm>
          <a:off x="685800" y="6591300"/>
          <a:ext cx="1173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Above Average</a:t>
          </a:r>
        </a:p>
      </xdr:txBody>
    </xdr:sp>
    <xdr:clientData/>
  </xdr:twoCellAnchor>
  <xdr:twoCellAnchor>
    <xdr:from>
      <xdr:col>0</xdr:col>
      <xdr:colOff>563880</xdr:colOff>
      <xdr:row>39</xdr:row>
      <xdr:rowOff>152400</xdr:rowOff>
    </xdr:from>
    <xdr:to>
      <xdr:col>1</xdr:col>
      <xdr:colOff>91440</xdr:colOff>
      <xdr:row>40</xdr:row>
      <xdr:rowOff>106680</xdr:rowOff>
    </xdr:to>
    <xdr:sp macro="" textlink="">
      <xdr:nvSpPr>
        <xdr:cNvPr id="23" name="Oval 22">
          <a:extLst>
            <a:ext uri="{FF2B5EF4-FFF2-40B4-BE49-F238E27FC236}">
              <a16:creationId xmlns:a16="http://schemas.microsoft.com/office/drawing/2014/main" id="{CBC983A4-E45E-924E-AFD7-04EABF7AD7C5}"/>
            </a:ext>
          </a:extLst>
        </xdr:cNvPr>
        <xdr:cNvSpPr/>
      </xdr:nvSpPr>
      <xdr:spPr>
        <a:xfrm>
          <a:off x="563880" y="6675120"/>
          <a:ext cx="137160" cy="137160"/>
        </a:xfrm>
        <a:prstGeom prst="ellipse">
          <a:avLst/>
        </a:prstGeom>
        <a:solidFill>
          <a:srgbClr val="1388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220980</xdr:colOff>
      <xdr:row>39</xdr:row>
      <xdr:rowOff>152400</xdr:rowOff>
    </xdr:from>
    <xdr:to>
      <xdr:col>3</xdr:col>
      <xdr:colOff>358140</xdr:colOff>
      <xdr:row>40</xdr:row>
      <xdr:rowOff>106680</xdr:rowOff>
    </xdr:to>
    <xdr:sp macro="" textlink="">
      <xdr:nvSpPr>
        <xdr:cNvPr id="24" name="Oval 23">
          <a:extLst>
            <a:ext uri="{FF2B5EF4-FFF2-40B4-BE49-F238E27FC236}">
              <a16:creationId xmlns:a16="http://schemas.microsoft.com/office/drawing/2014/main" id="{B434F418-5B72-9A6C-C5FC-CAD177BABF3F}"/>
            </a:ext>
          </a:extLst>
        </xdr:cNvPr>
        <xdr:cNvSpPr/>
      </xdr:nvSpPr>
      <xdr:spPr>
        <a:xfrm>
          <a:off x="2049780" y="6675120"/>
          <a:ext cx="137160" cy="137160"/>
        </a:xfrm>
        <a:prstGeom prst="ellipse">
          <a:avLst/>
        </a:prstGeom>
        <a:solidFill>
          <a:srgbClr val="2063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335280</xdr:colOff>
      <xdr:row>39</xdr:row>
      <xdr:rowOff>91440</xdr:rowOff>
    </xdr:from>
    <xdr:to>
      <xdr:col>5</xdr:col>
      <xdr:colOff>289560</xdr:colOff>
      <xdr:row>41</xdr:row>
      <xdr:rowOff>0</xdr:rowOff>
    </xdr:to>
    <xdr:sp macro="" textlink="">
      <xdr:nvSpPr>
        <xdr:cNvPr id="25" name="TextBox 24">
          <a:extLst>
            <a:ext uri="{FF2B5EF4-FFF2-40B4-BE49-F238E27FC236}">
              <a16:creationId xmlns:a16="http://schemas.microsoft.com/office/drawing/2014/main" id="{4C30516D-7C21-3930-6BAF-7D99514DA23E}"/>
            </a:ext>
          </a:extLst>
        </xdr:cNvPr>
        <xdr:cNvSpPr txBox="1"/>
      </xdr:nvSpPr>
      <xdr:spPr>
        <a:xfrm>
          <a:off x="2164080" y="6614160"/>
          <a:ext cx="1173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Below Average</a:t>
          </a:r>
        </a:p>
      </xdr:txBody>
    </xdr:sp>
    <xdr:clientData/>
  </xdr:twoCellAnchor>
  <xdr:twoCellAnchor>
    <xdr:from>
      <xdr:col>7</xdr:col>
      <xdr:colOff>91440</xdr:colOff>
      <xdr:row>40</xdr:row>
      <xdr:rowOff>53340</xdr:rowOff>
    </xdr:from>
    <xdr:to>
      <xdr:col>7</xdr:col>
      <xdr:colOff>579120</xdr:colOff>
      <xdr:row>40</xdr:row>
      <xdr:rowOff>53340</xdr:rowOff>
    </xdr:to>
    <xdr:cxnSp macro="">
      <xdr:nvCxnSpPr>
        <xdr:cNvPr id="26" name="Straight Connector 25">
          <a:extLst>
            <a:ext uri="{FF2B5EF4-FFF2-40B4-BE49-F238E27FC236}">
              <a16:creationId xmlns:a16="http://schemas.microsoft.com/office/drawing/2014/main" id="{9E1622C9-1C56-B877-976B-9E122418F6D2}"/>
            </a:ext>
          </a:extLst>
        </xdr:cNvPr>
        <xdr:cNvCxnSpPr/>
      </xdr:nvCxnSpPr>
      <xdr:spPr>
        <a:xfrm>
          <a:off x="4358640" y="6758940"/>
          <a:ext cx="487680" cy="0"/>
        </a:xfrm>
        <a:prstGeom prst="line">
          <a:avLst/>
        </a:prstGeom>
        <a:ln w="15875">
          <a:solidFill>
            <a:schemeClr val="bg2">
              <a:lumMod val="7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335280</xdr:colOff>
      <xdr:row>39</xdr:row>
      <xdr:rowOff>91440</xdr:rowOff>
    </xdr:from>
    <xdr:to>
      <xdr:col>7</xdr:col>
      <xdr:colOff>289560</xdr:colOff>
      <xdr:row>41</xdr:row>
      <xdr:rowOff>0</xdr:rowOff>
    </xdr:to>
    <xdr:sp macro="" textlink="">
      <xdr:nvSpPr>
        <xdr:cNvPr id="27" name="TextBox 26">
          <a:extLst>
            <a:ext uri="{FF2B5EF4-FFF2-40B4-BE49-F238E27FC236}">
              <a16:creationId xmlns:a16="http://schemas.microsoft.com/office/drawing/2014/main" id="{ED43DF95-2E66-1FC8-B99E-ABFAB0F1A646}"/>
            </a:ext>
          </a:extLst>
        </xdr:cNvPr>
        <xdr:cNvSpPr txBox="1"/>
      </xdr:nvSpPr>
      <xdr:spPr>
        <a:xfrm>
          <a:off x="3383280" y="6614160"/>
          <a:ext cx="1173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lumMod val="50000"/>
                </a:schemeClr>
              </a:solidFill>
            </a:rPr>
            <a:t>Average Line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9</xdr:row>
      <xdr:rowOff>15240</xdr:rowOff>
    </xdr:from>
    <xdr:to>
      <xdr:col>18</xdr:col>
      <xdr:colOff>129540</xdr:colOff>
      <xdr:row>44</xdr:row>
      <xdr:rowOff>45720</xdr:rowOff>
    </xdr:to>
    <xdr:sp macro="" textlink="">
      <xdr:nvSpPr>
        <xdr:cNvPr id="15" name="Rectangle: Diagonal Corners Rounded 14">
          <a:extLst>
            <a:ext uri="{FF2B5EF4-FFF2-40B4-BE49-F238E27FC236}">
              <a16:creationId xmlns:a16="http://schemas.microsoft.com/office/drawing/2014/main" id="{00000000-0008-0000-0400-00000F000000}"/>
            </a:ext>
          </a:extLst>
        </xdr:cNvPr>
        <xdr:cNvSpPr/>
      </xdr:nvSpPr>
      <xdr:spPr>
        <a:xfrm>
          <a:off x="457200" y="1051560"/>
          <a:ext cx="10645140" cy="6431280"/>
        </a:xfrm>
        <a:prstGeom prst="round2DiagRect">
          <a:avLst>
            <a:gd name="adj1" fmla="val 59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xdr:row>
      <xdr:rowOff>83820</xdr:rowOff>
    </xdr:from>
    <xdr:to>
      <xdr:col>5</xdr:col>
      <xdr:colOff>434340</xdr:colOff>
      <xdr:row>23</xdr:row>
      <xdr:rowOff>91440</xdr:rowOff>
    </xdr:to>
    <xdr:sp macro="" textlink="">
      <xdr:nvSpPr>
        <xdr:cNvPr id="18" name="Oval 17">
          <a:extLst>
            <a:ext uri="{FF2B5EF4-FFF2-40B4-BE49-F238E27FC236}">
              <a16:creationId xmlns:a16="http://schemas.microsoft.com/office/drawing/2014/main" id="{00000000-0008-0000-0400-000012000000}"/>
            </a:ext>
          </a:extLst>
        </xdr:cNvPr>
        <xdr:cNvSpPr/>
      </xdr:nvSpPr>
      <xdr:spPr>
        <a:xfrm>
          <a:off x="0" y="205740"/>
          <a:ext cx="3482340" cy="348234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0</xdr:colOff>
      <xdr:row>0</xdr:row>
      <xdr:rowOff>0</xdr:rowOff>
    </xdr:from>
    <xdr:to>
      <xdr:col>25</xdr:col>
      <xdr:colOff>0</xdr:colOff>
      <xdr:row>17</xdr:row>
      <xdr:rowOff>160020</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12801600" y="0"/>
          <a:ext cx="2438400" cy="26593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0</xdr:row>
      <xdr:rowOff>144780</xdr:rowOff>
    </xdr:from>
    <xdr:to>
      <xdr:col>18</xdr:col>
      <xdr:colOff>175260</xdr:colOff>
      <xdr:row>6</xdr:row>
      <xdr:rowOff>1524</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a:off x="0" y="144780"/>
          <a:ext cx="11148060" cy="512064"/>
        </a:xfrm>
        <a:prstGeom prst="rect">
          <a:avLst/>
        </a:prstGeom>
        <a:gradFill flip="none" rotWithShape="1">
          <a:gsLst>
            <a:gs pos="0">
              <a:schemeClr val="bg1">
                <a:lumMod val="95000"/>
                <a:alpha val="97000"/>
              </a:schemeClr>
            </a:gs>
            <a:gs pos="43000">
              <a:schemeClr val="bg1"/>
            </a:gs>
            <a:gs pos="100000">
              <a:schemeClr val="bg1">
                <a:lumMod val="95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121730</xdr:colOff>
      <xdr:row>0</xdr:row>
      <xdr:rowOff>0</xdr:rowOff>
    </xdr:from>
    <xdr:to>
      <xdr:col>26</xdr:col>
      <xdr:colOff>219646</xdr:colOff>
      <xdr:row>46</xdr:row>
      <xdr:rowOff>114300</xdr:rowOff>
    </xdr:to>
    <xdr:sp macro="" textlink="">
      <xdr:nvSpPr>
        <xdr:cNvPr id="2" name="Moon 1">
          <a:extLst>
            <a:ext uri="{FF2B5EF4-FFF2-40B4-BE49-F238E27FC236}">
              <a16:creationId xmlns:a16="http://schemas.microsoft.com/office/drawing/2014/main" id="{00000000-0008-0000-0400-000002000000}"/>
            </a:ext>
          </a:extLst>
        </xdr:cNvPr>
        <xdr:cNvSpPr/>
      </xdr:nvSpPr>
      <xdr:spPr>
        <a:xfrm flipH="1">
          <a:off x="11094530" y="0"/>
          <a:ext cx="4974716" cy="7917180"/>
        </a:xfrm>
        <a:prstGeom prst="moon">
          <a:avLst>
            <a:gd name="adj" fmla="val 6518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3</a:t>
          </a:r>
        </a:p>
      </xdr:txBody>
    </xdr:sp>
    <xdr:clientData/>
  </xdr:twoCellAnchor>
  <xdr:twoCellAnchor>
    <xdr:from>
      <xdr:col>19</xdr:col>
      <xdr:colOff>99060</xdr:colOff>
      <xdr:row>0</xdr:row>
      <xdr:rowOff>0</xdr:rowOff>
    </xdr:from>
    <xdr:to>
      <xdr:col>23</xdr:col>
      <xdr:colOff>148590</xdr:colOff>
      <xdr:row>6</xdr:row>
      <xdr:rowOff>15240</xdr:rowOff>
    </xdr:to>
    <xdr:sp macro="" textlink="">
      <xdr:nvSpPr>
        <xdr:cNvPr id="11" name="Right Triangle 10">
          <a:extLst>
            <a:ext uri="{FF2B5EF4-FFF2-40B4-BE49-F238E27FC236}">
              <a16:creationId xmlns:a16="http://schemas.microsoft.com/office/drawing/2014/main" id="{00000000-0008-0000-0400-00000B000000}"/>
            </a:ext>
          </a:extLst>
        </xdr:cNvPr>
        <xdr:cNvSpPr/>
      </xdr:nvSpPr>
      <xdr:spPr>
        <a:xfrm rot="5400000">
          <a:off x="12673965" y="-992505"/>
          <a:ext cx="502920" cy="2487930"/>
        </a:xfrm>
        <a:prstGeom prst="rtTriangl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381000</xdr:colOff>
      <xdr:row>36</xdr:row>
      <xdr:rowOff>114300</xdr:rowOff>
    </xdr:from>
    <xdr:to>
      <xdr:col>24</xdr:col>
      <xdr:colOff>381000</xdr:colOff>
      <xdr:row>51</xdr:row>
      <xdr:rowOff>30480</xdr:rowOff>
    </xdr:to>
    <xdr:sp macro="" textlink="">
      <xdr:nvSpPr>
        <xdr:cNvPr id="16" name="Rectangle 15">
          <a:extLst>
            <a:ext uri="{FF2B5EF4-FFF2-40B4-BE49-F238E27FC236}">
              <a16:creationId xmlns:a16="http://schemas.microsoft.com/office/drawing/2014/main" id="{00000000-0008-0000-0400-000010000000}"/>
            </a:ext>
          </a:extLst>
        </xdr:cNvPr>
        <xdr:cNvSpPr/>
      </xdr:nvSpPr>
      <xdr:spPr>
        <a:xfrm>
          <a:off x="12573000" y="6088380"/>
          <a:ext cx="2438400" cy="26593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579120</xdr:colOff>
      <xdr:row>9</xdr:row>
      <xdr:rowOff>175260</xdr:rowOff>
    </xdr:from>
    <xdr:to>
      <xdr:col>17</xdr:col>
      <xdr:colOff>472440</xdr:colOff>
      <xdr:row>41</xdr:row>
      <xdr:rowOff>106680</xdr:rowOff>
    </xdr:to>
    <xdr:sp macro="" textlink="">
      <xdr:nvSpPr>
        <xdr:cNvPr id="17" name="Rectangle: Diagonal Corners Rounded 16">
          <a:extLst>
            <a:ext uri="{FF2B5EF4-FFF2-40B4-BE49-F238E27FC236}">
              <a16:creationId xmlns:a16="http://schemas.microsoft.com/office/drawing/2014/main" id="{00000000-0008-0000-0400-000011000000}"/>
            </a:ext>
          </a:extLst>
        </xdr:cNvPr>
        <xdr:cNvSpPr/>
      </xdr:nvSpPr>
      <xdr:spPr>
        <a:xfrm>
          <a:off x="1188720" y="1211580"/>
          <a:ext cx="9646920" cy="5783580"/>
        </a:xfrm>
        <a:prstGeom prst="round2DiagRect">
          <a:avLst>
            <a:gd name="adj1" fmla="val 5900"/>
            <a:gd name="adj2" fmla="val 6987"/>
          </a:avLst>
        </a:prstGeom>
        <a:solidFill>
          <a:schemeClr val="bg1"/>
        </a:solidFill>
        <a:ln>
          <a:noFill/>
        </a:ln>
        <a:effectLst>
          <a:outerShdw blurRad="63500" sx="102000" sy="102000" algn="t" rotWithShape="0">
            <a:schemeClr val="tx1">
              <a:alpha val="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38100</xdr:colOff>
      <xdr:row>10</xdr:row>
      <xdr:rowOff>68580</xdr:rowOff>
    </xdr:from>
    <xdr:to>
      <xdr:col>17</xdr:col>
      <xdr:colOff>403860</xdr:colOff>
      <xdr:row>41</xdr:row>
      <xdr:rowOff>30480</xdr:rowOff>
    </xdr:to>
    <xdr:sp macro="" textlink="">
      <xdr:nvSpPr>
        <xdr:cNvPr id="19" name="Rectangle: Diagonal Corners Rounded 18">
          <a:extLst>
            <a:ext uri="{FF2B5EF4-FFF2-40B4-BE49-F238E27FC236}">
              <a16:creationId xmlns:a16="http://schemas.microsoft.com/office/drawing/2014/main" id="{00000000-0008-0000-0400-000013000000}"/>
            </a:ext>
          </a:extLst>
        </xdr:cNvPr>
        <xdr:cNvSpPr/>
      </xdr:nvSpPr>
      <xdr:spPr>
        <a:xfrm>
          <a:off x="4305300" y="1287780"/>
          <a:ext cx="6461760" cy="5631180"/>
        </a:xfrm>
        <a:prstGeom prst="round2DiagRect">
          <a:avLst>
            <a:gd name="adj1" fmla="val 5900"/>
            <a:gd name="adj2" fmla="val 6987"/>
          </a:avLst>
        </a:prstGeom>
        <a:solidFill>
          <a:schemeClr val="bg1"/>
        </a:solidFill>
        <a:ln>
          <a:noFill/>
        </a:ln>
        <a:effectLst>
          <a:outerShdw blurRad="63500" sx="102000" sy="102000" algn="t" rotWithShape="0">
            <a:schemeClr val="tx1">
              <a:alpha val="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205740</xdr:colOff>
      <xdr:row>11</xdr:row>
      <xdr:rowOff>144780</xdr:rowOff>
    </xdr:from>
    <xdr:to>
      <xdr:col>17</xdr:col>
      <xdr:colOff>160020</xdr:colOff>
      <xdr:row>37</xdr:row>
      <xdr:rowOff>83820</xdr:rowOff>
    </xdr:to>
    <mc:AlternateContent xmlns:mc="http://schemas.openxmlformats.org/markup-compatibility/2006">
      <mc:Choice xmlns:we="http://schemas.microsoft.com/office/webextensions/webextension/2010/11" Requires="we">
        <xdr:graphicFrame macro="">
          <xdr:nvGraphicFramePr>
            <xdr:cNvPr id="25" name="Add-in 24">
              <a:extLst>
                <a:ext uri="{FF2B5EF4-FFF2-40B4-BE49-F238E27FC236}">
                  <a16:creationId xmlns:a16="http://schemas.microsoft.com/office/drawing/2014/main" id="{00000000-0008-0000-0400-000019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5" name="Add-in 24">
              <a:extLst>
                <a:ext uri="{FF2B5EF4-FFF2-40B4-BE49-F238E27FC236}">
                  <a16:creationId xmlns:a16="http://schemas.microsoft.com/office/drawing/2014/main" id="{00000000-0008-0000-0400-000019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7</xdr:col>
      <xdr:colOff>213360</xdr:colOff>
      <xdr:row>13</xdr:row>
      <xdr:rowOff>53340</xdr:rowOff>
    </xdr:from>
    <xdr:to>
      <xdr:col>8</xdr:col>
      <xdr:colOff>236220</xdr:colOff>
      <xdr:row>14</xdr:row>
      <xdr:rowOff>129540</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4480560" y="182118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Store</a:t>
          </a:r>
        </a:p>
      </xdr:txBody>
    </xdr:sp>
    <xdr:clientData/>
  </xdr:twoCellAnchor>
  <xdr:twoCellAnchor editAs="oneCell">
    <xdr:from>
      <xdr:col>2</xdr:col>
      <xdr:colOff>99060</xdr:colOff>
      <xdr:row>11</xdr:row>
      <xdr:rowOff>175260</xdr:rowOff>
    </xdr:from>
    <xdr:to>
      <xdr:col>6</xdr:col>
      <xdr:colOff>297180</xdr:colOff>
      <xdr:row>24</xdr:row>
      <xdr:rowOff>30480</xdr:rowOff>
    </xdr:to>
    <mc:AlternateContent xmlns:mc="http://schemas.openxmlformats.org/markup-compatibility/2006" xmlns:a14="http://schemas.microsoft.com/office/drawing/2010/main">
      <mc:Choice Requires="a14">
        <xdr:graphicFrame macro="">
          <xdr:nvGraphicFramePr>
            <xdr:cNvPr id="27" name="Month Name 1">
              <a:extLst>
                <a:ext uri="{FF2B5EF4-FFF2-40B4-BE49-F238E27FC236}">
                  <a16:creationId xmlns:a16="http://schemas.microsoft.com/office/drawing/2014/main" id="{00000000-0008-0000-0400-00001B000000}"/>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318260" y="1577340"/>
              <a:ext cx="2636520" cy="2232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26</xdr:row>
      <xdr:rowOff>38100</xdr:rowOff>
    </xdr:from>
    <xdr:to>
      <xdr:col>6</xdr:col>
      <xdr:colOff>335280</xdr:colOff>
      <xdr:row>29</xdr:row>
      <xdr:rowOff>68580</xdr:rowOff>
    </xdr:to>
    <xdr:sp macro="" textlink="">
      <xdr:nvSpPr>
        <xdr:cNvPr id="5" name="Rectangle: Diagonal Corners Rounded 4">
          <a:extLst>
            <a:ext uri="{FF2B5EF4-FFF2-40B4-BE49-F238E27FC236}">
              <a16:creationId xmlns:a16="http://schemas.microsoft.com/office/drawing/2014/main" id="{00000000-0008-0000-0400-000005000000}"/>
            </a:ext>
          </a:extLst>
        </xdr:cNvPr>
        <xdr:cNvSpPr/>
      </xdr:nvSpPr>
      <xdr:spPr>
        <a:xfrm>
          <a:off x="1333500" y="4183380"/>
          <a:ext cx="2659380" cy="579120"/>
        </a:xfrm>
        <a:prstGeom prst="round2DiagRect">
          <a:avLst>
            <a:gd name="adj1" fmla="val 5900"/>
            <a:gd name="adj2" fmla="val 6987"/>
          </a:avLst>
        </a:prstGeom>
        <a:solidFill>
          <a:schemeClr val="bg1">
            <a:lumMod val="95000"/>
          </a:schemeClr>
        </a:solidFill>
        <a:ln>
          <a:noFill/>
        </a:ln>
        <a:effectLst>
          <a:outerShdw blurRad="63500" sx="102000" sy="102000" algn="t" rotWithShape="0">
            <a:schemeClr val="tx1">
              <a:alpha val="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129540</xdr:colOff>
      <xdr:row>30</xdr:row>
      <xdr:rowOff>121920</xdr:rowOff>
    </xdr:from>
    <xdr:to>
      <xdr:col>6</xdr:col>
      <xdr:colOff>350520</xdr:colOff>
      <xdr:row>33</xdr:row>
      <xdr:rowOff>152400</xdr:rowOff>
    </xdr:to>
    <xdr:sp macro="" textlink="">
      <xdr:nvSpPr>
        <xdr:cNvPr id="7" name="Rectangle: Diagonal Corners Rounded 6">
          <a:extLst>
            <a:ext uri="{FF2B5EF4-FFF2-40B4-BE49-F238E27FC236}">
              <a16:creationId xmlns:a16="http://schemas.microsoft.com/office/drawing/2014/main" id="{00000000-0008-0000-0400-000007000000}"/>
            </a:ext>
          </a:extLst>
        </xdr:cNvPr>
        <xdr:cNvSpPr/>
      </xdr:nvSpPr>
      <xdr:spPr>
        <a:xfrm>
          <a:off x="1348740" y="4998720"/>
          <a:ext cx="2659380" cy="579120"/>
        </a:xfrm>
        <a:prstGeom prst="round2DiagRect">
          <a:avLst>
            <a:gd name="adj1" fmla="val 5900"/>
            <a:gd name="adj2" fmla="val 6987"/>
          </a:avLst>
        </a:prstGeom>
        <a:solidFill>
          <a:schemeClr val="bg1">
            <a:lumMod val="95000"/>
          </a:schemeClr>
        </a:solidFill>
        <a:ln>
          <a:noFill/>
        </a:ln>
        <a:effectLst>
          <a:outerShdw blurRad="63500" sx="102000" sy="102000" algn="t" rotWithShape="0">
            <a:schemeClr val="tx1">
              <a:alpha val="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129540</xdr:colOff>
      <xdr:row>35</xdr:row>
      <xdr:rowOff>22860</xdr:rowOff>
    </xdr:from>
    <xdr:to>
      <xdr:col>6</xdr:col>
      <xdr:colOff>350520</xdr:colOff>
      <xdr:row>38</xdr:row>
      <xdr:rowOff>53340</xdr:rowOff>
    </xdr:to>
    <xdr:sp macro="" textlink="">
      <xdr:nvSpPr>
        <xdr:cNvPr id="8" name="Rectangle: Diagonal Corners Rounded 7">
          <a:extLst>
            <a:ext uri="{FF2B5EF4-FFF2-40B4-BE49-F238E27FC236}">
              <a16:creationId xmlns:a16="http://schemas.microsoft.com/office/drawing/2014/main" id="{00000000-0008-0000-0400-000008000000}"/>
            </a:ext>
          </a:extLst>
        </xdr:cNvPr>
        <xdr:cNvSpPr/>
      </xdr:nvSpPr>
      <xdr:spPr>
        <a:xfrm>
          <a:off x="1348740" y="5814060"/>
          <a:ext cx="2659380" cy="579120"/>
        </a:xfrm>
        <a:prstGeom prst="round2DiagRect">
          <a:avLst>
            <a:gd name="adj1" fmla="val 5900"/>
            <a:gd name="adj2" fmla="val 6987"/>
          </a:avLst>
        </a:prstGeom>
        <a:solidFill>
          <a:schemeClr val="bg1">
            <a:lumMod val="95000"/>
          </a:schemeClr>
        </a:solidFill>
        <a:ln>
          <a:noFill/>
        </a:ln>
        <a:effectLst>
          <a:outerShdw blurRad="63500" sx="102000" sy="102000" algn="t" rotWithShape="0">
            <a:schemeClr val="tx1">
              <a:alpha val="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114300</xdr:colOff>
      <xdr:row>27</xdr:row>
      <xdr:rowOff>26670</xdr:rowOff>
    </xdr:from>
    <xdr:to>
      <xdr:col>2</xdr:col>
      <xdr:colOff>350520</xdr:colOff>
      <xdr:row>28</xdr:row>
      <xdr:rowOff>80010</xdr:rowOff>
    </xdr:to>
    <xdr:sp macro="" textlink="">
      <xdr:nvSpPr>
        <xdr:cNvPr id="9" name="Oval 8">
          <a:extLst>
            <a:ext uri="{FF2B5EF4-FFF2-40B4-BE49-F238E27FC236}">
              <a16:creationId xmlns:a16="http://schemas.microsoft.com/office/drawing/2014/main" id="{00000000-0008-0000-0400-000009000000}"/>
            </a:ext>
          </a:extLst>
        </xdr:cNvPr>
        <xdr:cNvSpPr/>
      </xdr:nvSpPr>
      <xdr:spPr>
        <a:xfrm>
          <a:off x="1333500" y="4354830"/>
          <a:ext cx="236220" cy="236220"/>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129540</xdr:colOff>
      <xdr:row>31</xdr:row>
      <xdr:rowOff>110490</xdr:rowOff>
    </xdr:from>
    <xdr:to>
      <xdr:col>2</xdr:col>
      <xdr:colOff>365760</xdr:colOff>
      <xdr:row>32</xdr:row>
      <xdr:rowOff>163830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a:off x="1348740" y="5170170"/>
          <a:ext cx="236220" cy="236220"/>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129540</xdr:colOff>
      <xdr:row>36</xdr:row>
      <xdr:rowOff>11430</xdr:rowOff>
    </xdr:from>
    <xdr:to>
      <xdr:col>2</xdr:col>
      <xdr:colOff>365760</xdr:colOff>
      <xdr:row>37</xdr:row>
      <xdr:rowOff>64770</xdr:rowOff>
    </xdr:to>
    <xdr:sp macro="" textlink="">
      <xdr:nvSpPr>
        <xdr:cNvPr id="12" name="Oval 11">
          <a:extLst>
            <a:ext uri="{FF2B5EF4-FFF2-40B4-BE49-F238E27FC236}">
              <a16:creationId xmlns:a16="http://schemas.microsoft.com/office/drawing/2014/main" id="{00000000-0008-0000-0400-00000C000000}"/>
            </a:ext>
          </a:extLst>
        </xdr:cNvPr>
        <xdr:cNvSpPr/>
      </xdr:nvSpPr>
      <xdr:spPr>
        <a:xfrm>
          <a:off x="1348740" y="5985510"/>
          <a:ext cx="236220" cy="236220"/>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26</xdr:row>
      <xdr:rowOff>167640</xdr:rowOff>
    </xdr:from>
    <xdr:to>
      <xdr:col>4</xdr:col>
      <xdr:colOff>220980</xdr:colOff>
      <xdr:row>28</xdr:row>
      <xdr:rowOff>60960</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62100" y="4312920"/>
          <a:ext cx="10972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Total Revenue</a:t>
          </a:r>
        </a:p>
      </xdr:txBody>
    </xdr:sp>
    <xdr:clientData/>
  </xdr:twoCellAnchor>
  <xdr:twoCellAnchor>
    <xdr:from>
      <xdr:col>0</xdr:col>
      <xdr:colOff>0</xdr:colOff>
      <xdr:row>40</xdr:row>
      <xdr:rowOff>99060</xdr:rowOff>
    </xdr:from>
    <xdr:to>
      <xdr:col>0</xdr:col>
      <xdr:colOff>0</xdr:colOff>
      <xdr:row>41</xdr:row>
      <xdr:rowOff>175260</xdr:rowOff>
    </xdr:to>
    <xdr:sp macro="" textlink="">
      <xdr:nvSpPr>
        <xdr:cNvPr id="20" name="TextBox 19">
          <a:extLst>
            <a:ext uri="{FF2B5EF4-FFF2-40B4-BE49-F238E27FC236}">
              <a16:creationId xmlns:a16="http://schemas.microsoft.com/office/drawing/2014/main" id="{00000000-0008-0000-0400-000014000000}"/>
            </a:ext>
          </a:extLst>
        </xdr:cNvPr>
        <xdr:cNvSpPr txBox="1"/>
      </xdr:nvSpPr>
      <xdr:spPr>
        <a:xfrm>
          <a:off x="0" y="6804660"/>
          <a:ext cx="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Total Revenue</a:t>
          </a:r>
        </a:p>
      </xdr:txBody>
    </xdr:sp>
    <xdr:clientData/>
  </xdr:twoCellAnchor>
  <xdr:twoCellAnchor>
    <xdr:from>
      <xdr:col>2</xdr:col>
      <xdr:colOff>403860</xdr:colOff>
      <xdr:row>31</xdr:row>
      <xdr:rowOff>91440</xdr:rowOff>
    </xdr:from>
    <xdr:to>
      <xdr:col>4</xdr:col>
      <xdr:colOff>281940</xdr:colOff>
      <xdr:row>32</xdr:row>
      <xdr:rowOff>167640</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1623060" y="5151120"/>
          <a:ext cx="10972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Total Target</a:t>
          </a:r>
        </a:p>
      </xdr:txBody>
    </xdr:sp>
    <xdr:clientData/>
  </xdr:twoCellAnchor>
  <xdr:twoCellAnchor>
    <xdr:from>
      <xdr:col>2</xdr:col>
      <xdr:colOff>449580</xdr:colOff>
      <xdr:row>36</xdr:row>
      <xdr:rowOff>15240</xdr:rowOff>
    </xdr:from>
    <xdr:to>
      <xdr:col>4</xdr:col>
      <xdr:colOff>259080</xdr:colOff>
      <xdr:row>37</xdr:row>
      <xdr:rowOff>91440</xdr:rowOff>
    </xdr:to>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1668780" y="5989320"/>
          <a:ext cx="10287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Variance</a:t>
          </a:r>
          <a:r>
            <a:rPr lang="en-IN" sz="1200" b="1" baseline="0">
              <a:solidFill>
                <a:schemeClr val="tx1">
                  <a:lumMod val="65000"/>
                  <a:lumOff val="35000"/>
                </a:schemeClr>
              </a:solidFill>
            </a:rPr>
            <a:t> %</a:t>
          </a:r>
          <a:endParaRPr lang="en-IN" sz="1200" b="1">
            <a:solidFill>
              <a:schemeClr val="tx1">
                <a:lumMod val="65000"/>
                <a:lumOff val="35000"/>
              </a:schemeClr>
            </a:solidFill>
          </a:endParaRPr>
        </a:p>
      </xdr:txBody>
    </xdr:sp>
    <xdr:clientData/>
  </xdr:twoCellAnchor>
  <xdr:twoCellAnchor>
    <xdr:from>
      <xdr:col>4</xdr:col>
      <xdr:colOff>190500</xdr:colOff>
      <xdr:row>26</xdr:row>
      <xdr:rowOff>152400</xdr:rowOff>
    </xdr:from>
    <xdr:to>
      <xdr:col>5</xdr:col>
      <xdr:colOff>403860</xdr:colOff>
      <xdr:row>29</xdr:row>
      <xdr:rowOff>38100</xdr:rowOff>
    </xdr:to>
    <xdr:sp macro="" textlink="'Analysis 1'!A2">
      <xdr:nvSpPr>
        <xdr:cNvPr id="24" name="TextBox 23">
          <a:extLst>
            <a:ext uri="{FF2B5EF4-FFF2-40B4-BE49-F238E27FC236}">
              <a16:creationId xmlns:a16="http://schemas.microsoft.com/office/drawing/2014/main" id="{00000000-0008-0000-0400-000018000000}"/>
            </a:ext>
          </a:extLst>
        </xdr:cNvPr>
        <xdr:cNvSpPr txBox="1"/>
      </xdr:nvSpPr>
      <xdr:spPr>
        <a:xfrm>
          <a:off x="2628900" y="4297680"/>
          <a:ext cx="8229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3FAE28-F8C1-402E-B8E4-47DBDA0C3634}" type="TxLink">
            <a:rPr lang="en-US" sz="1600" b="0" i="0" u="none" strike="noStrike">
              <a:solidFill>
                <a:schemeClr val="bg2">
                  <a:lumMod val="25000"/>
                </a:schemeClr>
              </a:solidFill>
              <a:latin typeface="Calibri"/>
              <a:ea typeface="Calibri"/>
              <a:cs typeface="Calibri"/>
            </a:rPr>
            <a:pPr/>
            <a:t>$5.4M</a:t>
          </a:fld>
          <a:endParaRPr lang="en-IN" sz="1800" b="1">
            <a:solidFill>
              <a:schemeClr val="bg2">
                <a:lumMod val="25000"/>
              </a:schemeClr>
            </a:solidFill>
          </a:endParaRPr>
        </a:p>
      </xdr:txBody>
    </xdr:sp>
    <xdr:clientData/>
  </xdr:twoCellAnchor>
  <xdr:twoCellAnchor>
    <xdr:from>
      <xdr:col>4</xdr:col>
      <xdr:colOff>160020</xdr:colOff>
      <xdr:row>31</xdr:row>
      <xdr:rowOff>76200</xdr:rowOff>
    </xdr:from>
    <xdr:to>
      <xdr:col>5</xdr:col>
      <xdr:colOff>373380</xdr:colOff>
      <xdr:row>33</xdr:row>
      <xdr:rowOff>144780</xdr:rowOff>
    </xdr:to>
    <xdr:sp macro="" textlink="'Analysis 1'!K2">
      <xdr:nvSpPr>
        <xdr:cNvPr id="26" name="TextBox 25">
          <a:extLst>
            <a:ext uri="{FF2B5EF4-FFF2-40B4-BE49-F238E27FC236}">
              <a16:creationId xmlns:a16="http://schemas.microsoft.com/office/drawing/2014/main" id="{00000000-0008-0000-0400-00001A000000}"/>
            </a:ext>
          </a:extLst>
        </xdr:cNvPr>
        <xdr:cNvSpPr txBox="1"/>
      </xdr:nvSpPr>
      <xdr:spPr>
        <a:xfrm>
          <a:off x="2598420" y="5135880"/>
          <a:ext cx="8229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FE3F19-2812-4D3D-A4ED-E53B220B66FD}" type="TxLink">
            <a:rPr lang="en-US" sz="1600" b="0" i="0" u="none" strike="noStrike">
              <a:solidFill>
                <a:schemeClr val="bg2">
                  <a:lumMod val="25000"/>
                </a:schemeClr>
              </a:solidFill>
              <a:latin typeface="Calibri"/>
              <a:ea typeface="Calibri"/>
              <a:cs typeface="Calibri"/>
            </a:rPr>
            <a:pPr marL="0" indent="0"/>
            <a:t>$5.3M</a:t>
          </a:fld>
          <a:endParaRPr lang="en-IN" sz="1600" b="0" i="0" u="none" strike="noStrike">
            <a:solidFill>
              <a:schemeClr val="bg2">
                <a:lumMod val="25000"/>
              </a:schemeClr>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3</xdr:col>
          <xdr:colOff>472439</xdr:colOff>
          <xdr:row>35</xdr:row>
          <xdr:rowOff>99060</xdr:rowOff>
        </xdr:from>
        <xdr:to>
          <xdr:col>6</xdr:col>
          <xdr:colOff>167640</xdr:colOff>
          <xdr:row>37</xdr:row>
          <xdr:rowOff>91440</xdr:rowOff>
        </xdr:to>
        <xdr:pic>
          <xdr:nvPicPr>
            <xdr:cNvPr id="33" name="Picture 32">
              <a:extLst>
                <a:ext uri="{FF2B5EF4-FFF2-40B4-BE49-F238E27FC236}">
                  <a16:creationId xmlns:a16="http://schemas.microsoft.com/office/drawing/2014/main" id="{00000000-0008-0000-0400-000021000000}"/>
                </a:ext>
              </a:extLst>
            </xdr:cNvPr>
            <xdr:cNvPicPr>
              <a:picLocks noChangeAspect="1" noChangeArrowheads="1"/>
              <a:extLst>
                <a:ext uri="{84589F7E-364E-4C9E-8A38-B11213B215E9}">
                  <a14:cameraTool cellRange="'Analysis 1'!$D$16" spid="_x0000_s1155"/>
                </a:ext>
              </a:extLst>
            </xdr:cNvPicPr>
          </xdr:nvPicPr>
          <xdr:blipFill>
            <a:blip xmlns:r="http://schemas.openxmlformats.org/officeDocument/2006/relationships" r:embed="rId3"/>
            <a:srcRect/>
            <a:stretch>
              <a:fillRect/>
            </a:stretch>
          </xdr:blipFill>
          <xdr:spPr bwMode="auto">
            <a:xfrm>
              <a:off x="2301239" y="5890260"/>
              <a:ext cx="1524001" cy="3581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251460</xdr:colOff>
      <xdr:row>1</xdr:row>
      <xdr:rowOff>83820</xdr:rowOff>
    </xdr:from>
    <xdr:to>
      <xdr:col>6</xdr:col>
      <xdr:colOff>525780</xdr:colOff>
      <xdr:row>5</xdr:row>
      <xdr:rowOff>129540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51460" y="99060"/>
          <a:ext cx="39319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2000" b="0" i="0" u="none" strike="noStrike">
              <a:solidFill>
                <a:srgbClr val="1F95B3"/>
              </a:solidFill>
              <a:latin typeface="+mn-lt"/>
              <a:ea typeface="+mn-ea"/>
              <a:cs typeface="+mn-cs"/>
            </a:rPr>
            <a:t>Kix Business</a:t>
          </a:r>
          <a:r>
            <a:rPr lang="en-US" sz="2000" b="0" i="0" u="none" strike="noStrike" baseline="0">
              <a:solidFill>
                <a:srgbClr val="1F95B3"/>
              </a:solidFill>
              <a:latin typeface="+mn-lt"/>
              <a:ea typeface="+mn-ea"/>
              <a:cs typeface="+mn-cs"/>
            </a:rPr>
            <a:t> Dashboard</a:t>
          </a:r>
          <a:endParaRPr lang="en-US" sz="2000" b="0" i="0" u="none" strike="noStrike">
            <a:solidFill>
              <a:srgbClr val="1F95B3"/>
            </a:solidFill>
            <a:latin typeface="+mn-lt"/>
            <a:ea typeface="+mn-ea"/>
            <a:cs typeface="+mn-cs"/>
          </a:endParaRPr>
        </a:p>
      </xdr:txBody>
    </xdr:sp>
    <xdr:clientData/>
  </xdr:twoCellAnchor>
  <xdr:twoCellAnchor>
    <xdr:from>
      <xdr:col>7</xdr:col>
      <xdr:colOff>320040</xdr:colOff>
      <xdr:row>1</xdr:row>
      <xdr:rowOff>83820</xdr:rowOff>
    </xdr:from>
    <xdr:to>
      <xdr:col>9</xdr:col>
      <xdr:colOff>22860</xdr:colOff>
      <xdr:row>5</xdr:row>
      <xdr:rowOff>83820</xdr:rowOff>
    </xdr:to>
    <xdr:sp macro="" textlink="">
      <xdr:nvSpPr>
        <xdr:cNvPr id="4" name="Rectangle: Diagonal Corners Rounded 3">
          <a:hlinkClick xmlns:r="http://schemas.openxmlformats.org/officeDocument/2006/relationships" r:id="rId4" tooltip="GoTo TimeFrame"/>
          <a:extLst>
            <a:ext uri="{FF2B5EF4-FFF2-40B4-BE49-F238E27FC236}">
              <a16:creationId xmlns:a16="http://schemas.microsoft.com/office/drawing/2014/main" id="{38806F18-288D-4CEA-AC1F-4A07390A4B6C}"/>
            </a:ext>
          </a:extLst>
        </xdr:cNvPr>
        <xdr:cNvSpPr/>
      </xdr:nvSpPr>
      <xdr:spPr>
        <a:xfrm>
          <a:off x="4587240" y="99060"/>
          <a:ext cx="922020" cy="289560"/>
        </a:xfrm>
        <a:prstGeom prst="round2Diag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85000"/>
                  <a:lumOff val="15000"/>
                </a:schemeClr>
              </a:solidFill>
            </a:rPr>
            <a:t>Time Frame</a:t>
          </a:r>
        </a:p>
      </xdr:txBody>
    </xdr:sp>
    <xdr:clientData/>
  </xdr:twoCellAnchor>
  <xdr:twoCellAnchor>
    <xdr:from>
      <xdr:col>9</xdr:col>
      <xdr:colOff>201930</xdr:colOff>
      <xdr:row>1</xdr:row>
      <xdr:rowOff>83820</xdr:rowOff>
    </xdr:from>
    <xdr:to>
      <xdr:col>10</xdr:col>
      <xdr:colOff>514350</xdr:colOff>
      <xdr:row>5</xdr:row>
      <xdr:rowOff>83820</xdr:rowOff>
    </xdr:to>
    <xdr:sp macro="" textlink="">
      <xdr:nvSpPr>
        <xdr:cNvPr id="28" name="Rectangle: Diagonal Corners Rounded 27">
          <a:extLst>
            <a:ext uri="{FF2B5EF4-FFF2-40B4-BE49-F238E27FC236}">
              <a16:creationId xmlns:a16="http://schemas.microsoft.com/office/drawing/2014/main" id="{8B9C4711-F8CE-4A5C-A6E3-7620C8B21580}"/>
            </a:ext>
          </a:extLst>
        </xdr:cNvPr>
        <xdr:cNvSpPr/>
      </xdr:nvSpPr>
      <xdr:spPr>
        <a:xfrm>
          <a:off x="5688330" y="99060"/>
          <a:ext cx="922020" cy="289560"/>
        </a:xfrm>
        <a:prstGeom prst="round2DiagRect">
          <a:avLst/>
        </a:prstGeom>
        <a:solidFill>
          <a:srgbClr val="0053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solidFill>
            </a:rPr>
            <a:t>Store</a:t>
          </a:r>
        </a:p>
      </xdr:txBody>
    </xdr:sp>
    <xdr:clientData/>
  </xdr:twoCellAnchor>
  <xdr:twoCellAnchor>
    <xdr:from>
      <xdr:col>11</xdr:col>
      <xdr:colOff>83820</xdr:colOff>
      <xdr:row>1</xdr:row>
      <xdr:rowOff>83820</xdr:rowOff>
    </xdr:from>
    <xdr:to>
      <xdr:col>12</xdr:col>
      <xdr:colOff>396240</xdr:colOff>
      <xdr:row>5</xdr:row>
      <xdr:rowOff>83820</xdr:rowOff>
    </xdr:to>
    <xdr:sp macro="" textlink="">
      <xdr:nvSpPr>
        <xdr:cNvPr id="29" name="Rectangle: Diagonal Corners Rounded 28">
          <a:hlinkClick xmlns:r="http://schemas.openxmlformats.org/officeDocument/2006/relationships" r:id="rId5" tooltip="GoTo ProfileView"/>
          <a:extLst>
            <a:ext uri="{FF2B5EF4-FFF2-40B4-BE49-F238E27FC236}">
              <a16:creationId xmlns:a16="http://schemas.microsoft.com/office/drawing/2014/main" id="{76476F3D-3BC0-4FD6-90B4-5F7F6E214163}"/>
            </a:ext>
          </a:extLst>
        </xdr:cNvPr>
        <xdr:cNvSpPr/>
      </xdr:nvSpPr>
      <xdr:spPr>
        <a:xfrm>
          <a:off x="6789420" y="99060"/>
          <a:ext cx="922020" cy="289560"/>
        </a:xfrm>
        <a:prstGeom prst="round2Diag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85000"/>
                  <a:lumOff val="15000"/>
                </a:schemeClr>
              </a:solidFill>
            </a:rPr>
            <a:t>Profit View</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601980</xdr:colOff>
      <xdr:row>11</xdr:row>
      <xdr:rowOff>144780</xdr:rowOff>
    </xdr:from>
    <xdr:to>
      <xdr:col>15</xdr:col>
      <xdr:colOff>411480</xdr:colOff>
      <xdr:row>25</xdr:row>
      <xdr:rowOff>137160</xdr:rowOff>
    </xdr:to>
    <xdr:sp macro="" textlink="">
      <xdr:nvSpPr>
        <xdr:cNvPr id="44" name="Rectangle 43">
          <a:extLst>
            <a:ext uri="{FF2B5EF4-FFF2-40B4-BE49-F238E27FC236}">
              <a16:creationId xmlns:a16="http://schemas.microsoft.com/office/drawing/2014/main" id="{00000000-0008-0000-0700-00002C000000}"/>
            </a:ext>
          </a:extLst>
        </xdr:cNvPr>
        <xdr:cNvSpPr/>
      </xdr:nvSpPr>
      <xdr:spPr>
        <a:xfrm>
          <a:off x="5478780" y="1546860"/>
          <a:ext cx="4076700" cy="25527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114300</xdr:colOff>
      <xdr:row>11</xdr:row>
      <xdr:rowOff>121920</xdr:rowOff>
    </xdr:from>
    <xdr:to>
      <xdr:col>8</xdr:col>
      <xdr:colOff>487680</xdr:colOff>
      <xdr:row>26</xdr:row>
      <xdr:rowOff>38100</xdr:rowOff>
    </xdr:to>
    <xdr:sp macro="" textlink="">
      <xdr:nvSpPr>
        <xdr:cNvPr id="45" name="Rectangle 44">
          <a:extLst>
            <a:ext uri="{FF2B5EF4-FFF2-40B4-BE49-F238E27FC236}">
              <a16:creationId xmlns:a16="http://schemas.microsoft.com/office/drawing/2014/main" id="{00000000-0008-0000-0700-00002D000000}"/>
            </a:ext>
          </a:extLst>
        </xdr:cNvPr>
        <xdr:cNvSpPr/>
      </xdr:nvSpPr>
      <xdr:spPr>
        <a:xfrm>
          <a:off x="3162300" y="1524000"/>
          <a:ext cx="2202180" cy="26593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18</xdr:col>
      <xdr:colOff>175260</xdr:colOff>
      <xdr:row>5</xdr:row>
      <xdr:rowOff>169164</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0" y="0"/>
          <a:ext cx="11148060" cy="473964"/>
        </a:xfrm>
        <a:prstGeom prst="rect">
          <a:avLst/>
        </a:prstGeom>
        <a:gradFill flip="none" rotWithShape="1">
          <a:gsLst>
            <a:gs pos="0">
              <a:schemeClr val="bg1">
                <a:lumMod val="95000"/>
                <a:alpha val="97000"/>
              </a:schemeClr>
            </a:gs>
            <a:gs pos="43000">
              <a:schemeClr val="bg1"/>
            </a:gs>
            <a:gs pos="100000">
              <a:schemeClr val="bg1">
                <a:lumMod val="95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266510</xdr:colOff>
      <xdr:row>1</xdr:row>
      <xdr:rowOff>45720</xdr:rowOff>
    </xdr:from>
    <xdr:to>
      <xdr:col>28</xdr:col>
      <xdr:colOff>364426</xdr:colOff>
      <xdr:row>46</xdr:row>
      <xdr:rowOff>175260</xdr:rowOff>
    </xdr:to>
    <xdr:sp macro="" textlink="">
      <xdr:nvSpPr>
        <xdr:cNvPr id="5" name="Moon 4">
          <a:extLst>
            <a:ext uri="{FF2B5EF4-FFF2-40B4-BE49-F238E27FC236}">
              <a16:creationId xmlns:a16="http://schemas.microsoft.com/office/drawing/2014/main" id="{00000000-0008-0000-0700-000005000000}"/>
            </a:ext>
          </a:extLst>
        </xdr:cNvPr>
        <xdr:cNvSpPr/>
      </xdr:nvSpPr>
      <xdr:spPr>
        <a:xfrm flipH="1">
          <a:off x="12458510" y="60960"/>
          <a:ext cx="4974716" cy="7917180"/>
        </a:xfrm>
        <a:prstGeom prst="moon">
          <a:avLst>
            <a:gd name="adj" fmla="val 73454"/>
          </a:avLst>
        </a:prstGeom>
        <a:solidFill>
          <a:schemeClr val="bg1">
            <a:lumMod val="85000"/>
          </a:schemeClr>
        </a:solidFill>
        <a:ln w="34925">
          <a:solidFill>
            <a:srgbClr val="1F8CB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0</xdr:colOff>
      <xdr:row>40</xdr:row>
      <xdr:rowOff>99060</xdr:rowOff>
    </xdr:from>
    <xdr:to>
      <xdr:col>0</xdr:col>
      <xdr:colOff>0</xdr:colOff>
      <xdr:row>41</xdr:row>
      <xdr:rowOff>175260</xdr:rowOff>
    </xdr:to>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0" y="6804660"/>
          <a:ext cx="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rPr>
            <a:t>Total Revenue</a:t>
          </a:r>
        </a:p>
      </xdr:txBody>
    </xdr:sp>
    <xdr:clientData/>
  </xdr:twoCellAnchor>
  <xdr:twoCellAnchor>
    <xdr:from>
      <xdr:col>0</xdr:col>
      <xdr:colOff>0</xdr:colOff>
      <xdr:row>8</xdr:row>
      <xdr:rowOff>68580</xdr:rowOff>
    </xdr:from>
    <xdr:to>
      <xdr:col>0</xdr:col>
      <xdr:colOff>0</xdr:colOff>
      <xdr:row>23</xdr:row>
      <xdr:rowOff>4572</xdr:rowOff>
    </xdr:to>
    <xdr:sp macro="" textlink="">
      <xdr:nvSpPr>
        <xdr:cNvPr id="23" name="Rectangle: Diagonal Corners Rounded 22">
          <a:extLst>
            <a:ext uri="{FF2B5EF4-FFF2-40B4-BE49-F238E27FC236}">
              <a16:creationId xmlns:a16="http://schemas.microsoft.com/office/drawing/2014/main" id="{00000000-0008-0000-0700-000017000000}"/>
            </a:ext>
          </a:extLst>
        </xdr:cNvPr>
        <xdr:cNvSpPr/>
      </xdr:nvSpPr>
      <xdr:spPr>
        <a:xfrm>
          <a:off x="0" y="922020"/>
          <a:ext cx="0" cy="2679192"/>
        </a:xfrm>
        <a:prstGeom prst="round2DiagRect">
          <a:avLst>
            <a:gd name="adj1" fmla="val 5900"/>
            <a:gd name="adj2" fmla="val 1244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0</xdr:col>
      <xdr:colOff>0</xdr:colOff>
      <xdr:row>5</xdr:row>
      <xdr:rowOff>68580</xdr:rowOff>
    </xdr:to>
    <xdr:sp macro="" textlink="">
      <xdr:nvSpPr>
        <xdr:cNvPr id="42" name="TextBox 41">
          <a:extLst>
            <a:ext uri="{FF2B5EF4-FFF2-40B4-BE49-F238E27FC236}">
              <a16:creationId xmlns:a16="http://schemas.microsoft.com/office/drawing/2014/main" id="{00000000-0008-0000-0700-00002A000000}"/>
            </a:ext>
          </a:extLst>
        </xdr:cNvPr>
        <xdr:cNvSpPr txBox="1"/>
      </xdr:nvSpPr>
      <xdr:spPr>
        <a:xfrm>
          <a:off x="0" y="0"/>
          <a:ext cx="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2">
                  <a:lumMod val="50000"/>
                </a:schemeClr>
              </a:solidFill>
            </a:rPr>
            <a:t>Revenue</a:t>
          </a:r>
          <a:r>
            <a:rPr lang="en-IN" sz="1400" b="1" baseline="0">
              <a:solidFill>
                <a:schemeClr val="bg2">
                  <a:lumMod val="50000"/>
                </a:schemeClr>
              </a:solidFill>
            </a:rPr>
            <a:t> by Quarter vs Percentage</a:t>
          </a:r>
          <a:endParaRPr lang="en-IN" sz="1400" b="1">
            <a:solidFill>
              <a:schemeClr val="bg2">
                <a:lumMod val="50000"/>
              </a:schemeClr>
            </a:solidFill>
          </a:endParaRPr>
        </a:p>
      </xdr:txBody>
    </xdr:sp>
    <xdr:clientData/>
  </xdr:twoCellAnchor>
  <xdr:twoCellAnchor>
    <xdr:from>
      <xdr:col>22</xdr:col>
      <xdr:colOff>373380</xdr:colOff>
      <xdr:row>0</xdr:row>
      <xdr:rowOff>0</xdr:rowOff>
    </xdr:from>
    <xdr:to>
      <xdr:col>27</xdr:col>
      <xdr:colOff>0</xdr:colOff>
      <xdr:row>8</xdr:row>
      <xdr:rowOff>160020</xdr:rowOff>
    </xdr:to>
    <xdr:sp macro="" textlink="">
      <xdr:nvSpPr>
        <xdr:cNvPr id="74" name="Rectangle 73">
          <a:extLst>
            <a:ext uri="{FF2B5EF4-FFF2-40B4-BE49-F238E27FC236}">
              <a16:creationId xmlns:a16="http://schemas.microsoft.com/office/drawing/2014/main" id="{00000000-0008-0000-0700-00004A000000}"/>
            </a:ext>
          </a:extLst>
        </xdr:cNvPr>
        <xdr:cNvSpPr/>
      </xdr:nvSpPr>
      <xdr:spPr>
        <a:xfrm>
          <a:off x="13784580" y="0"/>
          <a:ext cx="2674620" cy="101346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mc:AlternateContent xmlns:mc="http://schemas.openxmlformats.org/markup-compatibility/2006">
    <mc:Choice xmlns:a14="http://schemas.microsoft.com/office/drawing/2010/main" Requires="a14">
      <xdr:twoCellAnchor editAs="oneCell">
        <xdr:from>
          <xdr:col>9</xdr:col>
          <xdr:colOff>510540</xdr:colOff>
          <xdr:row>12</xdr:row>
          <xdr:rowOff>38100</xdr:rowOff>
        </xdr:from>
        <xdr:to>
          <xdr:col>10</xdr:col>
          <xdr:colOff>190500</xdr:colOff>
          <xdr:row>14</xdr:row>
          <xdr:rowOff>7620</xdr:rowOff>
        </xdr:to>
        <xdr:sp macro="" textlink="">
          <xdr:nvSpPr>
            <xdr:cNvPr id="9217" name="Option Button 1" hidden="1">
              <a:extLst>
                <a:ext uri="{63B3BB69-23CF-44E3-9099-C40C66FF867C}">
                  <a14:compatExt spid="_x0000_s9217"/>
                </a:ext>
                <a:ext uri="{FF2B5EF4-FFF2-40B4-BE49-F238E27FC236}">
                  <a16:creationId xmlns:a16="http://schemas.microsoft.com/office/drawing/2014/main" id="{00000000-0008-0000-0700-000001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137160</xdr:colOff>
          <xdr:row>12</xdr:row>
          <xdr:rowOff>38100</xdr:rowOff>
        </xdr:from>
        <xdr:to>
          <xdr:col>12</xdr:col>
          <xdr:colOff>426720</xdr:colOff>
          <xdr:row>14</xdr:row>
          <xdr:rowOff>7620</xdr:rowOff>
        </xdr:to>
        <xdr:sp macro="" textlink="">
          <xdr:nvSpPr>
            <xdr:cNvPr id="9218" name="Option Button 2" hidden="1">
              <a:extLst>
                <a:ext uri="{63B3BB69-23CF-44E3-9099-C40C66FF867C}">
                  <a14:compatExt spid="_x0000_s9218"/>
                </a:ext>
                <a:ext uri="{FF2B5EF4-FFF2-40B4-BE49-F238E27FC236}">
                  <a16:creationId xmlns:a16="http://schemas.microsoft.com/office/drawing/2014/main" id="{00000000-0008-0000-0700-000002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12</xdr:col>
      <xdr:colOff>175260</xdr:colOff>
      <xdr:row>6</xdr:row>
      <xdr:rowOff>91440</xdr:rowOff>
    </xdr:from>
    <xdr:to>
      <xdr:col>15</xdr:col>
      <xdr:colOff>128460</xdr:colOff>
      <xdr:row>10</xdr:row>
      <xdr:rowOff>54864</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7490460" y="579120"/>
          <a:ext cx="1782000" cy="694944"/>
        </a:xfrm>
        <a:prstGeom prst="roundRect">
          <a:avLst/>
        </a:prstGeom>
        <a:gradFill flip="none" rotWithShape="1">
          <a:gsLst>
            <a:gs pos="0">
              <a:schemeClr val="bg2">
                <a:lumMod val="50000"/>
              </a:schemeClr>
            </a:gs>
            <a:gs pos="90925">
              <a:srgbClr val="333F50"/>
            </a:gs>
            <a:gs pos="4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220980</xdr:colOff>
      <xdr:row>7</xdr:row>
      <xdr:rowOff>91440</xdr:rowOff>
    </xdr:from>
    <xdr:to>
      <xdr:col>13</xdr:col>
      <xdr:colOff>83820</xdr:colOff>
      <xdr:row>10</xdr:row>
      <xdr:rowOff>15240</xdr:rowOff>
    </xdr:to>
    <xdr:sp macro="" textlink="">
      <xdr:nvSpPr>
        <xdr:cNvPr id="14" name="Oval 13">
          <a:extLst>
            <a:ext uri="{FF2B5EF4-FFF2-40B4-BE49-F238E27FC236}">
              <a16:creationId xmlns:a16="http://schemas.microsoft.com/office/drawing/2014/main" id="{00000000-0008-0000-0700-00000E000000}"/>
            </a:ext>
          </a:extLst>
        </xdr:cNvPr>
        <xdr:cNvSpPr/>
      </xdr:nvSpPr>
      <xdr:spPr>
        <a:xfrm>
          <a:off x="7536180" y="762000"/>
          <a:ext cx="472440" cy="472440"/>
        </a:xfrm>
        <a:prstGeom prst="ellipse">
          <a:avLst/>
        </a:prstGeom>
        <a:solidFill>
          <a:schemeClr val="bg2">
            <a:lumMod val="75000"/>
            <a:alpha val="5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284823</xdr:colOff>
      <xdr:row>7</xdr:row>
      <xdr:rowOff>162903</xdr:rowOff>
    </xdr:from>
    <xdr:to>
      <xdr:col>13</xdr:col>
      <xdr:colOff>0</xdr:colOff>
      <xdr:row>9</xdr:row>
      <xdr:rowOff>121920</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600023" y="833463"/>
          <a:ext cx="324777" cy="324777"/>
        </a:xfrm>
        <a:prstGeom prst="rect">
          <a:avLst/>
        </a:prstGeom>
      </xdr:spPr>
    </xdr:pic>
    <xdr:clientData/>
  </xdr:twoCellAnchor>
  <xdr:twoCellAnchor>
    <xdr:from>
      <xdr:col>13</xdr:col>
      <xdr:colOff>71120</xdr:colOff>
      <xdr:row>8</xdr:row>
      <xdr:rowOff>121920</xdr:rowOff>
    </xdr:from>
    <xdr:to>
      <xdr:col>15</xdr:col>
      <xdr:colOff>266700</xdr:colOff>
      <xdr:row>10</xdr:row>
      <xdr:rowOff>91440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7995920" y="975360"/>
          <a:ext cx="14147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rPr>
            <a:t>% Profit Margin</a:t>
          </a:r>
        </a:p>
      </xdr:txBody>
    </xdr:sp>
    <xdr:clientData/>
  </xdr:twoCellAnchor>
  <xdr:twoCellAnchor>
    <xdr:from>
      <xdr:col>1</xdr:col>
      <xdr:colOff>441960</xdr:colOff>
      <xdr:row>6</xdr:row>
      <xdr:rowOff>91440</xdr:rowOff>
    </xdr:from>
    <xdr:to>
      <xdr:col>4</xdr:col>
      <xdr:colOff>393192</xdr:colOff>
      <xdr:row>10</xdr:row>
      <xdr:rowOff>54864</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051560" y="579120"/>
          <a:ext cx="1780032" cy="694944"/>
        </a:xfrm>
        <a:prstGeom prst="roundRect">
          <a:avLst/>
        </a:prstGeom>
        <a:gradFill flip="none" rotWithShape="1">
          <a:gsLst>
            <a:gs pos="0">
              <a:srgbClr val="1F8CB3"/>
            </a:gs>
            <a:gs pos="90925">
              <a:srgbClr val="333F50"/>
            </a:gs>
            <a:gs pos="4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518160</xdr:colOff>
      <xdr:row>7</xdr:row>
      <xdr:rowOff>15240</xdr:rowOff>
    </xdr:from>
    <xdr:to>
      <xdr:col>2</xdr:col>
      <xdr:colOff>381000</xdr:colOff>
      <xdr:row>9</xdr:row>
      <xdr:rowOff>121920</xdr:rowOff>
    </xdr:to>
    <xdr:sp macro="" textlink="">
      <xdr:nvSpPr>
        <xdr:cNvPr id="11" name="Oval 10">
          <a:extLst>
            <a:ext uri="{FF2B5EF4-FFF2-40B4-BE49-F238E27FC236}">
              <a16:creationId xmlns:a16="http://schemas.microsoft.com/office/drawing/2014/main" id="{00000000-0008-0000-0700-00000B000000}"/>
            </a:ext>
          </a:extLst>
        </xdr:cNvPr>
        <xdr:cNvSpPr/>
      </xdr:nvSpPr>
      <xdr:spPr>
        <a:xfrm>
          <a:off x="1127760" y="685800"/>
          <a:ext cx="472440" cy="472440"/>
        </a:xfrm>
        <a:prstGeom prst="ellipse">
          <a:avLst/>
        </a:prstGeom>
        <a:solidFill>
          <a:srgbClr val="1F8CB3">
            <a:alpha val="4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586320</xdr:colOff>
      <xdr:row>7</xdr:row>
      <xdr:rowOff>79944</xdr:rowOff>
    </xdr:from>
    <xdr:to>
      <xdr:col>2</xdr:col>
      <xdr:colOff>281940</xdr:colOff>
      <xdr:row>9</xdr:row>
      <xdr:rowOff>19404</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2" cstate="print">
          <a:duotone>
            <a:prstClr val="black"/>
            <a:schemeClr val="accent3">
              <a:tint val="45000"/>
              <a:satMod val="400000"/>
            </a:schemeClr>
          </a:duotone>
          <a:extLst>
            <a:ext uri="{28A0092B-C50C-407E-A947-70E740481C1C}">
              <a14:useLocalDpi xmlns:a14="http://schemas.microsoft.com/office/drawing/2010/main" val="0"/>
            </a:ext>
          </a:extLst>
        </a:blip>
        <a:stretch>
          <a:fillRect/>
        </a:stretch>
      </xdr:blipFill>
      <xdr:spPr>
        <a:xfrm>
          <a:off x="1195920" y="750504"/>
          <a:ext cx="305220" cy="305220"/>
        </a:xfrm>
        <a:prstGeom prst="rect">
          <a:avLst/>
        </a:prstGeom>
      </xdr:spPr>
    </xdr:pic>
    <xdr:clientData/>
  </xdr:twoCellAnchor>
  <xdr:twoCellAnchor>
    <xdr:from>
      <xdr:col>2</xdr:col>
      <xdr:colOff>487680</xdr:colOff>
      <xdr:row>8</xdr:row>
      <xdr:rowOff>114300</xdr:rowOff>
    </xdr:from>
    <xdr:to>
      <xdr:col>4</xdr:col>
      <xdr:colOff>7620</xdr:colOff>
      <xdr:row>10</xdr:row>
      <xdr:rowOff>15240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1706880" y="967740"/>
          <a:ext cx="7391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rPr>
            <a:t>COGS</a:t>
          </a:r>
        </a:p>
      </xdr:txBody>
    </xdr:sp>
    <xdr:clientData/>
  </xdr:twoCellAnchor>
  <xdr:twoCellAnchor>
    <xdr:from>
      <xdr:col>2</xdr:col>
      <xdr:colOff>502920</xdr:colOff>
      <xdr:row>6</xdr:row>
      <xdr:rowOff>144780</xdr:rowOff>
    </xdr:from>
    <xdr:to>
      <xdr:col>4</xdr:col>
      <xdr:colOff>22860</xdr:colOff>
      <xdr:row>8</xdr:row>
      <xdr:rowOff>137160</xdr:rowOff>
    </xdr:to>
    <xdr:sp macro="" textlink="'Analysis 03'!W7">
      <xdr:nvSpPr>
        <xdr:cNvPr id="28" name="TextBox 27">
          <a:extLst>
            <a:ext uri="{FF2B5EF4-FFF2-40B4-BE49-F238E27FC236}">
              <a16:creationId xmlns:a16="http://schemas.microsoft.com/office/drawing/2014/main" id="{00000000-0008-0000-0700-00001C000000}"/>
            </a:ext>
          </a:extLst>
        </xdr:cNvPr>
        <xdr:cNvSpPr txBox="1"/>
      </xdr:nvSpPr>
      <xdr:spPr>
        <a:xfrm>
          <a:off x="1722120" y="632460"/>
          <a:ext cx="7391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C144593-301A-4A0A-A656-354F87B4E95B}" type="TxLink">
            <a:rPr lang="en-US" sz="2000">
              <a:solidFill>
                <a:schemeClr val="bg1"/>
              </a:solidFill>
              <a:latin typeface="+mn-lt"/>
              <a:ea typeface="+mn-ea"/>
              <a:cs typeface="+mn-cs"/>
            </a:rPr>
            <a:pPr marL="0" indent="0" algn="ctr"/>
            <a:t>$3M</a:t>
          </a:fld>
          <a:endParaRPr lang="en-IN" sz="2000">
            <a:solidFill>
              <a:schemeClr val="bg1"/>
            </a:solidFill>
            <a:latin typeface="+mn-lt"/>
            <a:ea typeface="+mn-ea"/>
            <a:cs typeface="+mn-cs"/>
          </a:endParaRPr>
        </a:p>
      </xdr:txBody>
    </xdr:sp>
    <xdr:clientData/>
  </xdr:twoCellAnchor>
  <xdr:twoCellAnchor>
    <xdr:from>
      <xdr:col>5</xdr:col>
      <xdr:colOff>286681</xdr:colOff>
      <xdr:row>6</xdr:row>
      <xdr:rowOff>91440</xdr:rowOff>
    </xdr:from>
    <xdr:to>
      <xdr:col>8</xdr:col>
      <xdr:colOff>239881</xdr:colOff>
      <xdr:row>10</xdr:row>
      <xdr:rowOff>54864</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3334681" y="579120"/>
          <a:ext cx="1782000" cy="694944"/>
        </a:xfrm>
        <a:prstGeom prst="roundRect">
          <a:avLst/>
        </a:prstGeom>
        <a:gradFill flip="none" rotWithShape="1">
          <a:gsLst>
            <a:gs pos="90925">
              <a:srgbClr val="333F50"/>
            </a:gs>
            <a:gs pos="45462">
              <a:srgbClr val="333F50"/>
            </a:gs>
            <a:gs pos="0">
              <a:schemeClr val="bg1">
                <a:lumMod val="85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342561</xdr:colOff>
      <xdr:row>7</xdr:row>
      <xdr:rowOff>68580</xdr:rowOff>
    </xdr:from>
    <xdr:to>
      <xdr:col>6</xdr:col>
      <xdr:colOff>205401</xdr:colOff>
      <xdr:row>9</xdr:row>
      <xdr:rowOff>175260</xdr:rowOff>
    </xdr:to>
    <xdr:sp macro="" textlink="">
      <xdr:nvSpPr>
        <xdr:cNvPr id="12" name="Oval 11">
          <a:extLst>
            <a:ext uri="{FF2B5EF4-FFF2-40B4-BE49-F238E27FC236}">
              <a16:creationId xmlns:a16="http://schemas.microsoft.com/office/drawing/2014/main" id="{00000000-0008-0000-0700-00000C000000}"/>
            </a:ext>
          </a:extLst>
        </xdr:cNvPr>
        <xdr:cNvSpPr/>
      </xdr:nvSpPr>
      <xdr:spPr>
        <a:xfrm>
          <a:off x="3390561" y="739140"/>
          <a:ext cx="472440" cy="472440"/>
        </a:xfrm>
        <a:prstGeom prst="ellipse">
          <a:avLst/>
        </a:prstGeom>
        <a:solidFill>
          <a:schemeClr val="bg2">
            <a:lumMod val="75000"/>
            <a:alpha val="5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400701</xdr:colOff>
      <xdr:row>7</xdr:row>
      <xdr:rowOff>88620</xdr:rowOff>
    </xdr:from>
    <xdr:to>
      <xdr:col>6</xdr:col>
      <xdr:colOff>144441</xdr:colOff>
      <xdr:row>9</xdr:row>
      <xdr:rowOff>76200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3448701" y="759180"/>
          <a:ext cx="353340" cy="353340"/>
        </a:xfrm>
        <a:prstGeom prst="rect">
          <a:avLst/>
        </a:prstGeom>
      </xdr:spPr>
    </xdr:pic>
    <xdr:clientData/>
  </xdr:twoCellAnchor>
  <xdr:twoCellAnchor>
    <xdr:from>
      <xdr:col>6</xdr:col>
      <xdr:colOff>220641</xdr:colOff>
      <xdr:row>8</xdr:row>
      <xdr:rowOff>68580</xdr:rowOff>
    </xdr:from>
    <xdr:to>
      <xdr:col>8</xdr:col>
      <xdr:colOff>113961</xdr:colOff>
      <xdr:row>10</xdr:row>
      <xdr:rowOff>38100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3878241" y="922020"/>
          <a:ext cx="11125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rPr>
            <a:t>Total Revenue</a:t>
          </a:r>
        </a:p>
      </xdr:txBody>
    </xdr:sp>
    <xdr:clientData/>
  </xdr:twoCellAnchor>
  <xdr:twoCellAnchor>
    <xdr:from>
      <xdr:col>6</xdr:col>
      <xdr:colOff>334941</xdr:colOff>
      <xdr:row>6</xdr:row>
      <xdr:rowOff>137160</xdr:rowOff>
    </xdr:from>
    <xdr:to>
      <xdr:col>7</xdr:col>
      <xdr:colOff>464481</xdr:colOff>
      <xdr:row>9</xdr:row>
      <xdr:rowOff>15240</xdr:rowOff>
    </xdr:to>
    <xdr:sp macro="" textlink="'Analysis 03'!X7">
      <xdr:nvSpPr>
        <xdr:cNvPr id="29" name="TextBox 28">
          <a:extLst>
            <a:ext uri="{FF2B5EF4-FFF2-40B4-BE49-F238E27FC236}">
              <a16:creationId xmlns:a16="http://schemas.microsoft.com/office/drawing/2014/main" id="{00000000-0008-0000-0700-00001D000000}"/>
            </a:ext>
          </a:extLst>
        </xdr:cNvPr>
        <xdr:cNvSpPr txBox="1"/>
      </xdr:nvSpPr>
      <xdr:spPr>
        <a:xfrm>
          <a:off x="3992541" y="624840"/>
          <a:ext cx="73914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D0602C7-EF51-4C64-BB16-0FA4971E84C8}" type="TxLink">
            <a:rPr lang="en-US" sz="2000">
              <a:solidFill>
                <a:schemeClr val="bg1"/>
              </a:solidFill>
              <a:latin typeface="+mn-lt"/>
              <a:ea typeface="+mn-ea"/>
              <a:cs typeface="+mn-cs"/>
            </a:rPr>
            <a:pPr marL="0" indent="0" algn="ctr"/>
            <a:t>$5M</a:t>
          </a:fld>
          <a:endParaRPr lang="en-IN" sz="2000">
            <a:solidFill>
              <a:schemeClr val="bg1"/>
            </a:solidFill>
            <a:latin typeface="+mn-lt"/>
            <a:ea typeface="+mn-ea"/>
            <a:cs typeface="+mn-cs"/>
          </a:endParaRPr>
        </a:p>
      </xdr:txBody>
    </xdr:sp>
    <xdr:clientData/>
  </xdr:twoCellAnchor>
  <xdr:twoCellAnchor>
    <xdr:from>
      <xdr:col>8</xdr:col>
      <xdr:colOff>540850</xdr:colOff>
      <xdr:row>6</xdr:row>
      <xdr:rowOff>91440</xdr:rowOff>
    </xdr:from>
    <xdr:to>
      <xdr:col>11</xdr:col>
      <xdr:colOff>494050</xdr:colOff>
      <xdr:row>10</xdr:row>
      <xdr:rowOff>54864</xdr:rowOff>
    </xdr:to>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5417650" y="579120"/>
          <a:ext cx="1782000" cy="694944"/>
        </a:xfrm>
        <a:prstGeom prst="roundRect">
          <a:avLst/>
        </a:prstGeom>
        <a:gradFill flip="none" rotWithShape="1">
          <a:gsLst>
            <a:gs pos="0">
              <a:schemeClr val="accent2">
                <a:lumMod val="60000"/>
                <a:lumOff val="40000"/>
              </a:schemeClr>
            </a:gs>
            <a:gs pos="90925">
              <a:srgbClr val="333F50"/>
            </a:gs>
            <a:gs pos="4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20150</xdr:colOff>
      <xdr:row>7</xdr:row>
      <xdr:rowOff>68580</xdr:rowOff>
    </xdr:from>
    <xdr:to>
      <xdr:col>9</xdr:col>
      <xdr:colOff>492590</xdr:colOff>
      <xdr:row>9</xdr:row>
      <xdr:rowOff>175260</xdr:rowOff>
    </xdr:to>
    <xdr:sp macro="" textlink="">
      <xdr:nvSpPr>
        <xdr:cNvPr id="13" name="Oval 12">
          <a:extLst>
            <a:ext uri="{FF2B5EF4-FFF2-40B4-BE49-F238E27FC236}">
              <a16:creationId xmlns:a16="http://schemas.microsoft.com/office/drawing/2014/main" id="{00000000-0008-0000-0700-00000D000000}"/>
            </a:ext>
          </a:extLst>
        </xdr:cNvPr>
        <xdr:cNvSpPr/>
      </xdr:nvSpPr>
      <xdr:spPr>
        <a:xfrm>
          <a:off x="5506550" y="739140"/>
          <a:ext cx="472440" cy="472440"/>
        </a:xfrm>
        <a:prstGeom prst="ellipse">
          <a:avLst/>
        </a:prstGeom>
        <a:solidFill>
          <a:schemeClr val="bg2">
            <a:lumMod val="75000"/>
            <a:alpha val="5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100513</xdr:colOff>
      <xdr:row>7</xdr:row>
      <xdr:rowOff>145199</xdr:rowOff>
    </xdr:from>
    <xdr:to>
      <xdr:col>9</xdr:col>
      <xdr:colOff>401150</xdr:colOff>
      <xdr:row>9</xdr:row>
      <xdr:rowOff>80076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586913" y="815759"/>
          <a:ext cx="300637" cy="300637"/>
        </a:xfrm>
        <a:prstGeom prst="rect">
          <a:avLst/>
        </a:prstGeom>
      </xdr:spPr>
    </xdr:pic>
    <xdr:clientData/>
  </xdr:twoCellAnchor>
  <xdr:twoCellAnchor>
    <xdr:from>
      <xdr:col>9</xdr:col>
      <xdr:colOff>441790</xdr:colOff>
      <xdr:row>8</xdr:row>
      <xdr:rowOff>114300</xdr:rowOff>
    </xdr:from>
    <xdr:to>
      <xdr:col>11</xdr:col>
      <xdr:colOff>335110</xdr:colOff>
      <xdr:row>10</xdr:row>
      <xdr:rowOff>83820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5928190" y="967740"/>
          <a:ext cx="11125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rPr>
            <a:t>Profit Margin</a:t>
          </a:r>
        </a:p>
      </xdr:txBody>
    </xdr:sp>
    <xdr:clientData/>
  </xdr:twoCellAnchor>
  <xdr:twoCellAnchor>
    <xdr:from>
      <xdr:col>9</xdr:col>
      <xdr:colOff>477350</xdr:colOff>
      <xdr:row>6</xdr:row>
      <xdr:rowOff>144780</xdr:rowOff>
    </xdr:from>
    <xdr:to>
      <xdr:col>10</xdr:col>
      <xdr:colOff>606890</xdr:colOff>
      <xdr:row>8</xdr:row>
      <xdr:rowOff>106680</xdr:rowOff>
    </xdr:to>
    <xdr:sp macro="" textlink="'Analysis 03'!AI33">
      <xdr:nvSpPr>
        <xdr:cNvPr id="30" name="TextBox 29">
          <a:extLst>
            <a:ext uri="{FF2B5EF4-FFF2-40B4-BE49-F238E27FC236}">
              <a16:creationId xmlns:a16="http://schemas.microsoft.com/office/drawing/2014/main" id="{00000000-0008-0000-0700-00001E000000}"/>
            </a:ext>
          </a:extLst>
        </xdr:cNvPr>
        <xdr:cNvSpPr txBox="1"/>
      </xdr:nvSpPr>
      <xdr:spPr>
        <a:xfrm>
          <a:off x="5963750" y="632460"/>
          <a:ext cx="7391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9887A9C-1D33-4A88-B35C-62107D0EC88C}" type="TxLink">
            <a:rPr lang="en-US" sz="2000">
              <a:solidFill>
                <a:schemeClr val="bg1"/>
              </a:solidFill>
              <a:latin typeface="+mn-lt"/>
              <a:ea typeface="+mn-ea"/>
              <a:cs typeface="+mn-cs"/>
            </a:rPr>
            <a:pPr marL="0" indent="0" algn="ctr"/>
            <a:t> </a:t>
          </a:fld>
          <a:endParaRPr lang="en-IN" sz="2000">
            <a:solidFill>
              <a:schemeClr val="bg1"/>
            </a:solidFill>
            <a:latin typeface="+mn-lt"/>
            <a:ea typeface="+mn-ea"/>
            <a:cs typeface="+mn-cs"/>
          </a:endParaRPr>
        </a:p>
      </xdr:txBody>
    </xdr:sp>
    <xdr:clientData/>
  </xdr:twoCellAnchor>
  <xdr:twoCellAnchor>
    <xdr:from>
      <xdr:col>13</xdr:col>
      <xdr:colOff>182880</xdr:colOff>
      <xdr:row>6</xdr:row>
      <xdr:rowOff>160020</xdr:rowOff>
    </xdr:from>
    <xdr:to>
      <xdr:col>14</xdr:col>
      <xdr:colOff>579120</xdr:colOff>
      <xdr:row>9</xdr:row>
      <xdr:rowOff>22860</xdr:rowOff>
    </xdr:to>
    <xdr:sp macro="" textlink="'Analysis 03'!Z7">
      <xdr:nvSpPr>
        <xdr:cNvPr id="31" name="TextBox 30">
          <a:extLst>
            <a:ext uri="{FF2B5EF4-FFF2-40B4-BE49-F238E27FC236}">
              <a16:creationId xmlns:a16="http://schemas.microsoft.com/office/drawing/2014/main" id="{00000000-0008-0000-0700-00001F000000}"/>
            </a:ext>
          </a:extLst>
        </xdr:cNvPr>
        <xdr:cNvSpPr txBox="1"/>
      </xdr:nvSpPr>
      <xdr:spPr>
        <a:xfrm>
          <a:off x="8107680" y="647700"/>
          <a:ext cx="100584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6D09334-98A8-4D8F-8ED4-3CFD3ACED2C7}" type="TxLink">
            <a:rPr lang="en-US" sz="2000">
              <a:solidFill>
                <a:schemeClr val="bg1"/>
              </a:solidFill>
              <a:latin typeface="+mn-lt"/>
              <a:ea typeface="+mn-ea"/>
              <a:cs typeface="+mn-cs"/>
            </a:rPr>
            <a:pPr marL="0" indent="0" algn="ctr"/>
            <a:t>42.18%</a:t>
          </a:fld>
          <a:endParaRPr lang="en-IN" sz="2000">
            <a:solidFill>
              <a:schemeClr val="bg1"/>
            </a:solidFill>
            <a:latin typeface="+mn-lt"/>
            <a:ea typeface="+mn-ea"/>
            <a:cs typeface="+mn-cs"/>
          </a:endParaRPr>
        </a:p>
      </xdr:txBody>
    </xdr:sp>
    <xdr:clientData/>
  </xdr:twoCellAnchor>
  <xdr:twoCellAnchor>
    <xdr:from>
      <xdr:col>16</xdr:col>
      <xdr:colOff>53342</xdr:colOff>
      <xdr:row>6</xdr:row>
      <xdr:rowOff>91440</xdr:rowOff>
    </xdr:from>
    <xdr:to>
      <xdr:col>21</xdr:col>
      <xdr:colOff>426720</xdr:colOff>
      <xdr:row>43</xdr:row>
      <xdr:rowOff>0</xdr:rowOff>
    </xdr:to>
    <xdr:grpSp>
      <xdr:nvGrpSpPr>
        <xdr:cNvPr id="37" name="Group 36">
          <a:extLst>
            <a:ext uri="{FF2B5EF4-FFF2-40B4-BE49-F238E27FC236}">
              <a16:creationId xmlns:a16="http://schemas.microsoft.com/office/drawing/2014/main" id="{00000000-0008-0000-0700-000025000000}"/>
            </a:ext>
          </a:extLst>
        </xdr:cNvPr>
        <xdr:cNvGrpSpPr/>
      </xdr:nvGrpSpPr>
      <xdr:grpSpPr>
        <a:xfrm>
          <a:off x="9806942" y="579120"/>
          <a:ext cx="3421378" cy="6675120"/>
          <a:chOff x="10286999" y="670560"/>
          <a:chExt cx="2827021" cy="5458968"/>
        </a:xfrm>
        <a:solidFill>
          <a:srgbClr val="005392"/>
        </a:solidFill>
      </xdr:grpSpPr>
      <xdr:sp macro="" textlink="">
        <xdr:nvSpPr>
          <xdr:cNvPr id="33" name="Rectangle: Diagonal Corners Rounded 32">
            <a:extLst>
              <a:ext uri="{FF2B5EF4-FFF2-40B4-BE49-F238E27FC236}">
                <a16:creationId xmlns:a16="http://schemas.microsoft.com/office/drawing/2014/main" id="{00000000-0008-0000-0700-000021000000}"/>
              </a:ext>
            </a:extLst>
          </xdr:cNvPr>
          <xdr:cNvSpPr/>
        </xdr:nvSpPr>
        <xdr:spPr>
          <a:xfrm>
            <a:off x="10286999" y="670560"/>
            <a:ext cx="2148840" cy="5458968"/>
          </a:xfrm>
          <a:prstGeom prst="round2DiagRect">
            <a:avLst>
              <a:gd name="adj1" fmla="val 9896"/>
              <a:gd name="adj2" fmla="val 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33">
            <a:extLst>
              <a:ext uri="{FF2B5EF4-FFF2-40B4-BE49-F238E27FC236}">
                <a16:creationId xmlns:a16="http://schemas.microsoft.com/office/drawing/2014/main" id="{00000000-0008-0000-0700-000022000000}"/>
              </a:ext>
            </a:extLst>
          </xdr:cNvPr>
          <xdr:cNvSpPr/>
        </xdr:nvSpPr>
        <xdr:spPr>
          <a:xfrm>
            <a:off x="12047220" y="982980"/>
            <a:ext cx="609600" cy="486918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34">
            <a:extLst>
              <a:ext uri="{FF2B5EF4-FFF2-40B4-BE49-F238E27FC236}">
                <a16:creationId xmlns:a16="http://schemas.microsoft.com/office/drawing/2014/main" id="{00000000-0008-0000-0700-000023000000}"/>
              </a:ext>
            </a:extLst>
          </xdr:cNvPr>
          <xdr:cNvSpPr/>
        </xdr:nvSpPr>
        <xdr:spPr>
          <a:xfrm>
            <a:off x="12108180" y="1242060"/>
            <a:ext cx="746760" cy="435102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Rectangle 35">
            <a:extLst>
              <a:ext uri="{FF2B5EF4-FFF2-40B4-BE49-F238E27FC236}">
                <a16:creationId xmlns:a16="http://schemas.microsoft.com/office/drawing/2014/main" id="{00000000-0008-0000-0700-000024000000}"/>
              </a:ext>
            </a:extLst>
          </xdr:cNvPr>
          <xdr:cNvSpPr/>
        </xdr:nvSpPr>
        <xdr:spPr>
          <a:xfrm>
            <a:off x="12367260" y="1577340"/>
            <a:ext cx="746760" cy="37566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20</xdr:col>
      <xdr:colOff>266700</xdr:colOff>
      <xdr:row>14</xdr:row>
      <xdr:rowOff>114300</xdr:rowOff>
    </xdr:from>
    <xdr:to>
      <xdr:col>22</xdr:col>
      <xdr:colOff>76200</xdr:colOff>
      <xdr:row>36</xdr:row>
      <xdr:rowOff>53340</xdr:rowOff>
    </xdr:to>
    <xdr:sp macro="" textlink="">
      <xdr:nvSpPr>
        <xdr:cNvPr id="38" name="Oval 37">
          <a:extLst>
            <a:ext uri="{FF2B5EF4-FFF2-40B4-BE49-F238E27FC236}">
              <a16:creationId xmlns:a16="http://schemas.microsoft.com/office/drawing/2014/main" id="{00000000-0008-0000-0700-000026000000}"/>
            </a:ext>
          </a:extLst>
        </xdr:cNvPr>
        <xdr:cNvSpPr/>
      </xdr:nvSpPr>
      <xdr:spPr>
        <a:xfrm>
          <a:off x="12458700" y="2065020"/>
          <a:ext cx="1028700" cy="3962400"/>
        </a:xfrm>
        <a:prstGeom prst="ellipse">
          <a:avLst/>
        </a:prstGeom>
        <a:solidFill>
          <a:srgbClr val="0053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13</xdr:col>
          <xdr:colOff>373380</xdr:colOff>
          <xdr:row>12</xdr:row>
          <xdr:rowOff>38100</xdr:rowOff>
        </xdr:from>
        <xdr:to>
          <xdr:col>15</xdr:col>
          <xdr:colOff>15240</xdr:colOff>
          <xdr:row>13</xdr:row>
          <xdr:rowOff>68580</xdr:rowOff>
        </xdr:to>
        <xdr:sp macro="" textlink="">
          <xdr:nvSpPr>
            <xdr:cNvPr id="9221" name="Drop Down 5" hidden="1">
              <a:extLst>
                <a:ext uri="{63B3BB69-23CF-44E3-9099-C40C66FF867C}">
                  <a14:compatExt spid="_x0000_s9221"/>
                </a:ext>
                <a:ext uri="{FF2B5EF4-FFF2-40B4-BE49-F238E27FC236}">
                  <a16:creationId xmlns:a16="http://schemas.microsoft.com/office/drawing/2014/main" id="{00000000-0008-0000-07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45720</xdr:colOff>
      <xdr:row>11</xdr:row>
      <xdr:rowOff>106680</xdr:rowOff>
    </xdr:from>
    <xdr:to>
      <xdr:col>5</xdr:col>
      <xdr:colOff>10668</xdr:colOff>
      <xdr:row>26</xdr:row>
      <xdr:rowOff>15240</xdr:rowOff>
    </xdr:to>
    <xdr:sp macro="" textlink="">
      <xdr:nvSpPr>
        <xdr:cNvPr id="46" name="Rectangle 45">
          <a:extLst>
            <a:ext uri="{FF2B5EF4-FFF2-40B4-BE49-F238E27FC236}">
              <a16:creationId xmlns:a16="http://schemas.microsoft.com/office/drawing/2014/main" id="{00000000-0008-0000-0700-00002E000000}"/>
            </a:ext>
          </a:extLst>
        </xdr:cNvPr>
        <xdr:cNvSpPr/>
      </xdr:nvSpPr>
      <xdr:spPr>
        <a:xfrm>
          <a:off x="1264920" y="1508760"/>
          <a:ext cx="1793748" cy="2651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594360</xdr:colOff>
      <xdr:row>26</xdr:row>
      <xdr:rowOff>99060</xdr:rowOff>
    </xdr:from>
    <xdr:to>
      <xdr:col>15</xdr:col>
      <xdr:colOff>362712</xdr:colOff>
      <xdr:row>43</xdr:row>
      <xdr:rowOff>15240</xdr:rowOff>
    </xdr:to>
    <xdr:sp macro="" textlink="">
      <xdr:nvSpPr>
        <xdr:cNvPr id="47" name="Rectangle 46">
          <a:extLst>
            <a:ext uri="{FF2B5EF4-FFF2-40B4-BE49-F238E27FC236}">
              <a16:creationId xmlns:a16="http://schemas.microsoft.com/office/drawing/2014/main" id="{00000000-0008-0000-0700-00002F000000}"/>
            </a:ext>
          </a:extLst>
        </xdr:cNvPr>
        <xdr:cNvSpPr/>
      </xdr:nvSpPr>
      <xdr:spPr>
        <a:xfrm>
          <a:off x="6690360" y="4244340"/>
          <a:ext cx="2816352" cy="30251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60960</xdr:colOff>
      <xdr:row>26</xdr:row>
      <xdr:rowOff>132840</xdr:rowOff>
    </xdr:from>
    <xdr:to>
      <xdr:col>10</xdr:col>
      <xdr:colOff>376428</xdr:colOff>
      <xdr:row>43</xdr:row>
      <xdr:rowOff>60960</xdr:rowOff>
    </xdr:to>
    <xdr:sp macro="" textlink="">
      <xdr:nvSpPr>
        <xdr:cNvPr id="49" name="Rectangle 48">
          <a:extLst>
            <a:ext uri="{FF2B5EF4-FFF2-40B4-BE49-F238E27FC236}">
              <a16:creationId xmlns:a16="http://schemas.microsoft.com/office/drawing/2014/main" id="{00000000-0008-0000-0700-000031000000}"/>
            </a:ext>
          </a:extLst>
        </xdr:cNvPr>
        <xdr:cNvSpPr/>
      </xdr:nvSpPr>
      <xdr:spPr>
        <a:xfrm>
          <a:off x="1280160" y="4278120"/>
          <a:ext cx="5192268" cy="30370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22860</xdr:colOff>
      <xdr:row>17</xdr:row>
      <xdr:rowOff>38100</xdr:rowOff>
    </xdr:from>
    <xdr:to>
      <xdr:col>15</xdr:col>
      <xdr:colOff>312420</xdr:colOff>
      <xdr:row>25</xdr:row>
      <xdr:rowOff>76200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53340</xdr:colOff>
      <xdr:row>12</xdr:row>
      <xdr:rowOff>38100</xdr:rowOff>
    </xdr:from>
    <xdr:to>
      <xdr:col>9</xdr:col>
      <xdr:colOff>502920</xdr:colOff>
      <xdr:row>14</xdr:row>
      <xdr:rowOff>7620</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5539740" y="1623060"/>
          <a:ext cx="4495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solidFill>
              <a:latin typeface="+mn-lt"/>
              <a:ea typeface="+mn-ea"/>
              <a:cs typeface="+mn-cs"/>
            </a:rPr>
            <a:t>Top</a:t>
          </a:r>
        </a:p>
      </xdr:txBody>
    </xdr:sp>
    <xdr:clientData/>
  </xdr:twoCellAnchor>
  <xdr:twoCellAnchor>
    <xdr:from>
      <xdr:col>11</xdr:col>
      <xdr:colOff>38100</xdr:colOff>
      <xdr:row>12</xdr:row>
      <xdr:rowOff>38100</xdr:rowOff>
    </xdr:from>
    <xdr:to>
      <xdr:col>12</xdr:col>
      <xdr:colOff>160020</xdr:colOff>
      <xdr:row>13</xdr:row>
      <xdr:rowOff>114300</xdr:rowOff>
    </xdr:to>
    <xdr:sp macro="" textlink="">
      <xdr:nvSpPr>
        <xdr:cNvPr id="17" name="TextBox 16">
          <a:extLst>
            <a:ext uri="{FF2B5EF4-FFF2-40B4-BE49-F238E27FC236}">
              <a16:creationId xmlns:a16="http://schemas.microsoft.com/office/drawing/2014/main" id="{00000000-0008-0000-0700-000011000000}"/>
            </a:ext>
          </a:extLst>
        </xdr:cNvPr>
        <xdr:cNvSpPr txBox="1"/>
      </xdr:nvSpPr>
      <xdr:spPr>
        <a:xfrm>
          <a:off x="6743700" y="1623060"/>
          <a:ext cx="7315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solidFill>
              <a:latin typeface="+mn-lt"/>
              <a:ea typeface="+mn-ea"/>
              <a:cs typeface="+mn-cs"/>
            </a:rPr>
            <a:t>Bottom</a:t>
          </a:r>
        </a:p>
      </xdr:txBody>
    </xdr:sp>
    <xdr:clientData/>
  </xdr:twoCellAnchor>
  <xdr:twoCellAnchor>
    <xdr:from>
      <xdr:col>9</xdr:col>
      <xdr:colOff>99060</xdr:colOff>
      <xdr:row>13</xdr:row>
      <xdr:rowOff>160020</xdr:rowOff>
    </xdr:from>
    <xdr:to>
      <xdr:col>12</xdr:col>
      <xdr:colOff>502920</xdr:colOff>
      <xdr:row>15</xdr:row>
      <xdr:rowOff>129540</xdr:rowOff>
    </xdr:to>
    <xdr:sp macro="" textlink="'Analysis 03'!Q17">
      <xdr:nvSpPr>
        <xdr:cNvPr id="32" name="TextBox 31">
          <a:extLst>
            <a:ext uri="{FF2B5EF4-FFF2-40B4-BE49-F238E27FC236}">
              <a16:creationId xmlns:a16="http://schemas.microsoft.com/office/drawing/2014/main" id="{00000000-0008-0000-0700-000020000000}"/>
            </a:ext>
          </a:extLst>
        </xdr:cNvPr>
        <xdr:cNvSpPr txBox="1"/>
      </xdr:nvSpPr>
      <xdr:spPr>
        <a:xfrm>
          <a:off x="5585460" y="1927860"/>
          <a:ext cx="22326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AE716C5-17EF-4E36-AAA3-E85A0BE3DBE3}" type="TxLink">
            <a:rPr lang="en-US" sz="1400" b="0" i="0" u="none" strike="noStrike">
              <a:solidFill>
                <a:schemeClr val="bg2">
                  <a:lumMod val="25000"/>
                </a:schemeClr>
              </a:solidFill>
              <a:latin typeface="Calibri"/>
              <a:ea typeface="Calibri"/>
              <a:cs typeface="Calibri"/>
            </a:rPr>
            <a:pPr marL="0" indent="0" algn="ctr"/>
            <a:t>Top 5 Profitable Customer</a:t>
          </a:fld>
          <a:endParaRPr lang="en-US" sz="1600" b="0" i="0" u="none" strike="noStrike">
            <a:solidFill>
              <a:schemeClr val="bg2">
                <a:lumMod val="25000"/>
              </a:schemeClr>
            </a:solidFill>
            <a:latin typeface="+mn-lt"/>
            <a:ea typeface="+mn-ea"/>
            <a:cs typeface="+mn-cs"/>
          </a:endParaRPr>
        </a:p>
      </xdr:txBody>
    </xdr:sp>
    <xdr:clientData/>
  </xdr:twoCellAnchor>
  <xdr:twoCellAnchor>
    <xdr:from>
      <xdr:col>9</xdr:col>
      <xdr:colOff>58250</xdr:colOff>
      <xdr:row>14</xdr:row>
      <xdr:rowOff>35390</xdr:rowOff>
    </xdr:from>
    <xdr:to>
      <xdr:col>9</xdr:col>
      <xdr:colOff>213360</xdr:colOff>
      <xdr:row>15</xdr:row>
      <xdr:rowOff>7620</xdr:rowOff>
    </xdr:to>
    <xdr:sp macro="" textlink="">
      <xdr:nvSpPr>
        <xdr:cNvPr id="51" name="Oval 50">
          <a:extLst>
            <a:ext uri="{FF2B5EF4-FFF2-40B4-BE49-F238E27FC236}">
              <a16:creationId xmlns:a16="http://schemas.microsoft.com/office/drawing/2014/main" id="{00000000-0008-0000-0700-000033000000}"/>
            </a:ext>
          </a:extLst>
        </xdr:cNvPr>
        <xdr:cNvSpPr/>
      </xdr:nvSpPr>
      <xdr:spPr>
        <a:xfrm>
          <a:off x="5544650" y="1986110"/>
          <a:ext cx="155110" cy="15511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xdr:colOff>
      <xdr:row>15</xdr:row>
      <xdr:rowOff>38100</xdr:rowOff>
    </xdr:from>
    <xdr:to>
      <xdr:col>10</xdr:col>
      <xdr:colOff>548640</xdr:colOff>
      <xdr:row>17</xdr:row>
      <xdr:rowOff>137160</xdr:rowOff>
    </xdr:to>
    <xdr:sp macro="" textlink="'Analysis 03'!Q18">
      <xdr:nvSpPr>
        <xdr:cNvPr id="52" name="TextBox 51">
          <a:extLst>
            <a:ext uri="{FF2B5EF4-FFF2-40B4-BE49-F238E27FC236}">
              <a16:creationId xmlns:a16="http://schemas.microsoft.com/office/drawing/2014/main" id="{00000000-0008-0000-0700-000034000000}"/>
            </a:ext>
          </a:extLst>
        </xdr:cNvPr>
        <xdr:cNvSpPr txBox="1"/>
      </xdr:nvSpPr>
      <xdr:spPr>
        <a:xfrm>
          <a:off x="5524500" y="2171700"/>
          <a:ext cx="11201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1FB5660-AF2F-4826-BA75-58037729027D}" type="TxLink">
            <a:rPr lang="en-US" sz="1100" b="0" i="0" u="none" strike="noStrike">
              <a:solidFill>
                <a:schemeClr val="bg2">
                  <a:lumMod val="25000"/>
                </a:schemeClr>
              </a:solidFill>
              <a:latin typeface="Calibri"/>
              <a:ea typeface="Calibri"/>
              <a:cs typeface="Calibri"/>
            </a:rPr>
            <a:pPr marL="0" indent="0" algn="ctr"/>
            <a:t>Customer Overtime</a:t>
          </a:fld>
          <a:endParaRPr lang="en-US" sz="1100" b="0" i="0" u="none" strike="noStrike">
            <a:solidFill>
              <a:schemeClr val="bg2">
                <a:lumMod val="25000"/>
              </a:schemeClr>
            </a:solidFill>
            <a:latin typeface="Calibri"/>
            <a:ea typeface="Calibri"/>
            <a:cs typeface="Calibri"/>
          </a:endParaRPr>
        </a:p>
      </xdr:txBody>
    </xdr:sp>
    <xdr:clientData/>
  </xdr:twoCellAnchor>
  <xdr:twoCellAnchor>
    <xdr:from>
      <xdr:col>10</xdr:col>
      <xdr:colOff>274320</xdr:colOff>
      <xdr:row>15</xdr:row>
      <xdr:rowOff>30480</xdr:rowOff>
    </xdr:from>
    <xdr:to>
      <xdr:col>11</xdr:col>
      <xdr:colOff>533400</xdr:colOff>
      <xdr:row>17</xdr:row>
      <xdr:rowOff>83820</xdr:rowOff>
    </xdr:to>
    <xdr:sp macro="" textlink="'Analysis 03'!Q19">
      <xdr:nvSpPr>
        <xdr:cNvPr id="53" name="TextBox 52">
          <a:extLst>
            <a:ext uri="{FF2B5EF4-FFF2-40B4-BE49-F238E27FC236}">
              <a16:creationId xmlns:a16="http://schemas.microsoft.com/office/drawing/2014/main" id="{00000000-0008-0000-0700-000035000000}"/>
            </a:ext>
          </a:extLst>
        </xdr:cNvPr>
        <xdr:cNvSpPr txBox="1"/>
      </xdr:nvSpPr>
      <xdr:spPr>
        <a:xfrm>
          <a:off x="6370320" y="2164080"/>
          <a:ext cx="8686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BC619E8-D3EF-4870-B5B3-90F5EAE4EC3D}" type="TxLink">
            <a:rPr lang="en-US" sz="2000" b="0" i="0" u="none" strike="noStrike">
              <a:solidFill>
                <a:srgbClr val="1F8CB3"/>
              </a:solidFill>
              <a:latin typeface="Calibri"/>
              <a:ea typeface="Calibri"/>
              <a:cs typeface="Calibri"/>
            </a:rPr>
            <a:pPr marL="0" indent="0" algn="ctr"/>
            <a:t>600</a:t>
          </a:fld>
          <a:endParaRPr lang="en-US" sz="2000" b="0" i="0" u="none" strike="noStrike">
            <a:solidFill>
              <a:srgbClr val="1F8CB3"/>
            </a:solidFill>
            <a:latin typeface="Calibri"/>
            <a:ea typeface="Calibri"/>
            <a:cs typeface="Calibri"/>
          </a:endParaRPr>
        </a:p>
      </xdr:txBody>
    </xdr:sp>
    <xdr:clientData/>
  </xdr:twoCellAnchor>
  <xdr:twoCellAnchor>
    <xdr:from>
      <xdr:col>9</xdr:col>
      <xdr:colOff>100584</xdr:colOff>
      <xdr:row>15</xdr:row>
      <xdr:rowOff>99060</xdr:rowOff>
    </xdr:from>
    <xdr:to>
      <xdr:col>9</xdr:col>
      <xdr:colOff>190500</xdr:colOff>
      <xdr:row>17</xdr:row>
      <xdr:rowOff>38100</xdr:rowOff>
    </xdr:to>
    <xdr:sp macro="" textlink="">
      <xdr:nvSpPr>
        <xdr:cNvPr id="54" name="Rectangle 53">
          <a:extLst>
            <a:ext uri="{FF2B5EF4-FFF2-40B4-BE49-F238E27FC236}">
              <a16:creationId xmlns:a16="http://schemas.microsoft.com/office/drawing/2014/main" id="{00000000-0008-0000-0700-000036000000}"/>
            </a:ext>
          </a:extLst>
        </xdr:cNvPr>
        <xdr:cNvSpPr/>
      </xdr:nvSpPr>
      <xdr:spPr>
        <a:xfrm>
          <a:off x="5586984" y="2232660"/>
          <a:ext cx="89916" cy="3048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548640</xdr:colOff>
      <xdr:row>11</xdr:row>
      <xdr:rowOff>114300</xdr:rowOff>
    </xdr:from>
    <xdr:to>
      <xdr:col>1</xdr:col>
      <xdr:colOff>571500</xdr:colOff>
      <xdr:row>25</xdr:row>
      <xdr:rowOff>91440</xdr:rowOff>
    </xdr:to>
    <xdr:sp macro="" textlink="">
      <xdr:nvSpPr>
        <xdr:cNvPr id="55" name="Rectangle: Diagonal Corners Rounded 54">
          <a:extLst>
            <a:ext uri="{FF2B5EF4-FFF2-40B4-BE49-F238E27FC236}">
              <a16:creationId xmlns:a16="http://schemas.microsoft.com/office/drawing/2014/main" id="{00000000-0008-0000-0700-000037000000}"/>
            </a:ext>
          </a:extLst>
        </xdr:cNvPr>
        <xdr:cNvSpPr/>
      </xdr:nvSpPr>
      <xdr:spPr>
        <a:xfrm>
          <a:off x="548640" y="1516380"/>
          <a:ext cx="632460" cy="2537460"/>
        </a:xfrm>
        <a:prstGeom prst="round2DiagRect">
          <a:avLst/>
        </a:prstGeom>
        <a:gradFill flip="none" rotWithShape="1">
          <a:gsLst>
            <a:gs pos="0">
              <a:schemeClr val="bg1"/>
            </a:gs>
            <a:gs pos="33000">
              <a:srgbClr val="066DBA"/>
            </a:gs>
            <a:gs pos="65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0</xdr:col>
      <xdr:colOff>388620</xdr:colOff>
      <xdr:row>46</xdr:row>
      <xdr:rowOff>152400</xdr:rowOff>
    </xdr:to>
    <xdr:sp macro="" textlink="">
      <xdr:nvSpPr>
        <xdr:cNvPr id="56" name="Rectangle 55">
          <a:extLst>
            <a:ext uri="{FF2B5EF4-FFF2-40B4-BE49-F238E27FC236}">
              <a16:creationId xmlns:a16="http://schemas.microsoft.com/office/drawing/2014/main" id="{00000000-0008-0000-0700-000038000000}"/>
            </a:ext>
          </a:extLst>
        </xdr:cNvPr>
        <xdr:cNvSpPr/>
      </xdr:nvSpPr>
      <xdr:spPr>
        <a:xfrm>
          <a:off x="0" y="0"/>
          <a:ext cx="388620" cy="7955280"/>
        </a:xfrm>
        <a:prstGeom prst="rect">
          <a:avLst/>
        </a:prstGeom>
        <a:solidFill>
          <a:srgbClr val="066D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7620</xdr:colOff>
      <xdr:row>12</xdr:row>
      <xdr:rowOff>99060</xdr:rowOff>
    </xdr:from>
    <xdr:to>
      <xdr:col>1</xdr:col>
      <xdr:colOff>541020</xdr:colOff>
      <xdr:row>25</xdr:row>
      <xdr:rowOff>53340</xdr:rowOff>
    </xdr:to>
    <xdr:sp macro="" textlink="">
      <xdr:nvSpPr>
        <xdr:cNvPr id="59" name="TextBox 58">
          <a:extLst>
            <a:ext uri="{FF2B5EF4-FFF2-40B4-BE49-F238E27FC236}">
              <a16:creationId xmlns:a16="http://schemas.microsoft.com/office/drawing/2014/main" id="{00000000-0008-0000-0700-00003B000000}"/>
            </a:ext>
          </a:extLst>
        </xdr:cNvPr>
        <xdr:cNvSpPr txBox="1"/>
      </xdr:nvSpPr>
      <xdr:spPr>
        <a:xfrm>
          <a:off x="617220" y="1684020"/>
          <a:ext cx="533400" cy="2331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pPr marL="0" indent="0" algn="ctr"/>
          <a:r>
            <a:rPr lang="en-US" sz="2000" b="0" i="0" u="none" strike="noStrike">
              <a:solidFill>
                <a:schemeClr val="bg1">
                  <a:lumMod val="95000"/>
                </a:schemeClr>
              </a:solidFill>
              <a:latin typeface="Calibri"/>
              <a:ea typeface="Calibri"/>
              <a:cs typeface="Calibri"/>
            </a:rPr>
            <a:t>Customer Analysis</a:t>
          </a:r>
        </a:p>
      </xdr:txBody>
    </xdr:sp>
    <xdr:clientData/>
  </xdr:twoCellAnchor>
  <xdr:twoCellAnchor>
    <xdr:from>
      <xdr:col>0</xdr:col>
      <xdr:colOff>541020</xdr:colOff>
      <xdr:row>26</xdr:row>
      <xdr:rowOff>91440</xdr:rowOff>
    </xdr:from>
    <xdr:to>
      <xdr:col>1</xdr:col>
      <xdr:colOff>563880</xdr:colOff>
      <xdr:row>41</xdr:row>
      <xdr:rowOff>45720</xdr:rowOff>
    </xdr:to>
    <xdr:sp macro="" textlink="">
      <xdr:nvSpPr>
        <xdr:cNvPr id="66" name="Rectangle: Diagonal Corners Rounded 65">
          <a:extLst>
            <a:ext uri="{FF2B5EF4-FFF2-40B4-BE49-F238E27FC236}">
              <a16:creationId xmlns:a16="http://schemas.microsoft.com/office/drawing/2014/main" id="{00000000-0008-0000-0700-000042000000}"/>
            </a:ext>
          </a:extLst>
        </xdr:cNvPr>
        <xdr:cNvSpPr/>
      </xdr:nvSpPr>
      <xdr:spPr>
        <a:xfrm>
          <a:off x="541020" y="4236720"/>
          <a:ext cx="632460" cy="2697480"/>
        </a:xfrm>
        <a:prstGeom prst="round2DiagRect">
          <a:avLst/>
        </a:prstGeom>
        <a:gradFill flip="none" rotWithShape="1">
          <a:gsLst>
            <a:gs pos="0">
              <a:schemeClr val="bg1"/>
            </a:gs>
            <a:gs pos="33000">
              <a:srgbClr val="066DBA"/>
            </a:gs>
            <a:gs pos="65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556260</xdr:colOff>
      <xdr:row>27</xdr:row>
      <xdr:rowOff>7620</xdr:rowOff>
    </xdr:from>
    <xdr:to>
      <xdr:col>1</xdr:col>
      <xdr:colOff>480060</xdr:colOff>
      <xdr:row>40</xdr:row>
      <xdr:rowOff>108945</xdr:rowOff>
    </xdr:to>
    <xdr:sp macro="" textlink="">
      <xdr:nvSpPr>
        <xdr:cNvPr id="67" name="TextBox 66">
          <a:extLst>
            <a:ext uri="{FF2B5EF4-FFF2-40B4-BE49-F238E27FC236}">
              <a16:creationId xmlns:a16="http://schemas.microsoft.com/office/drawing/2014/main" id="{00000000-0008-0000-0700-000043000000}"/>
            </a:ext>
          </a:extLst>
        </xdr:cNvPr>
        <xdr:cNvSpPr txBox="1"/>
      </xdr:nvSpPr>
      <xdr:spPr>
        <a:xfrm>
          <a:off x="556260" y="4335780"/>
          <a:ext cx="533400" cy="247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pPr marL="0" indent="0" algn="ctr"/>
          <a:r>
            <a:rPr lang="en-US" sz="2000" b="0" i="0" u="none" strike="noStrike">
              <a:solidFill>
                <a:schemeClr val="bg1">
                  <a:lumMod val="95000"/>
                </a:schemeClr>
              </a:solidFill>
              <a:latin typeface="Calibri"/>
              <a:ea typeface="Calibri"/>
              <a:cs typeface="Calibri"/>
            </a:rPr>
            <a:t>Time Frame</a:t>
          </a:r>
        </a:p>
      </xdr:txBody>
    </xdr:sp>
    <xdr:clientData/>
  </xdr:twoCellAnchor>
  <xdr:twoCellAnchor>
    <xdr:from>
      <xdr:col>9</xdr:col>
      <xdr:colOff>396070</xdr:colOff>
      <xdr:row>6</xdr:row>
      <xdr:rowOff>144780</xdr:rowOff>
    </xdr:from>
    <xdr:to>
      <xdr:col>11</xdr:col>
      <xdr:colOff>289390</xdr:colOff>
      <xdr:row>8</xdr:row>
      <xdr:rowOff>114300</xdr:rowOff>
    </xdr:to>
    <xdr:sp macro="" textlink="'Analysis 03'!Y7">
      <xdr:nvSpPr>
        <xdr:cNvPr id="77" name="TextBox 76">
          <a:extLst>
            <a:ext uri="{FF2B5EF4-FFF2-40B4-BE49-F238E27FC236}">
              <a16:creationId xmlns:a16="http://schemas.microsoft.com/office/drawing/2014/main" id="{00000000-0008-0000-0700-00004D000000}"/>
            </a:ext>
          </a:extLst>
        </xdr:cNvPr>
        <xdr:cNvSpPr txBox="1"/>
      </xdr:nvSpPr>
      <xdr:spPr>
        <a:xfrm>
          <a:off x="5882470" y="632460"/>
          <a:ext cx="11125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E051A86-89A2-4911-AABC-BCFC6E67BEC9}" type="TxLink">
            <a:rPr lang="en-US" sz="2000">
              <a:solidFill>
                <a:schemeClr val="bg1"/>
              </a:solidFill>
              <a:latin typeface="+mn-lt"/>
              <a:ea typeface="+mn-ea"/>
              <a:cs typeface="+mn-cs"/>
            </a:rPr>
            <a:pPr marL="0" indent="0" algn="ctr"/>
            <a:t>$2M</a:t>
          </a:fld>
          <a:endParaRPr lang="en-IN" sz="2000">
            <a:solidFill>
              <a:schemeClr val="bg1"/>
            </a:solidFill>
            <a:latin typeface="+mn-lt"/>
            <a:ea typeface="+mn-ea"/>
            <a:cs typeface="+mn-cs"/>
          </a:endParaRPr>
        </a:p>
      </xdr:txBody>
    </xdr:sp>
    <xdr:clientData/>
  </xdr:twoCellAnchor>
  <xdr:twoCellAnchor>
    <xdr:from>
      <xdr:col>5</xdr:col>
      <xdr:colOff>137160</xdr:colOff>
      <xdr:row>16</xdr:row>
      <xdr:rowOff>7620</xdr:rowOff>
    </xdr:from>
    <xdr:to>
      <xdr:col>8</xdr:col>
      <xdr:colOff>472440</xdr:colOff>
      <xdr:row>25</xdr:row>
      <xdr:rowOff>83820</xdr:rowOff>
    </xdr:to>
    <xdr:graphicFrame macro="">
      <xdr:nvGraphicFramePr>
        <xdr:cNvPr id="78" name="Chart 77">
          <a:extLst>
            <a:ext uri="{FF2B5EF4-FFF2-40B4-BE49-F238E27FC236}">
              <a16:creationId xmlns:a16="http://schemas.microsoft.com/office/drawing/2014/main" id="{00000000-0008-0000-07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289560</xdr:colOff>
      <xdr:row>14</xdr:row>
      <xdr:rowOff>83820</xdr:rowOff>
    </xdr:from>
    <xdr:to>
      <xdr:col>7</xdr:col>
      <xdr:colOff>190500</xdr:colOff>
      <xdr:row>17</xdr:row>
      <xdr:rowOff>0</xdr:rowOff>
    </xdr:to>
    <xdr:sp macro="" textlink="'Analysis 03'!Q18">
      <xdr:nvSpPr>
        <xdr:cNvPr id="79" name="TextBox 78">
          <a:extLst>
            <a:ext uri="{FF2B5EF4-FFF2-40B4-BE49-F238E27FC236}">
              <a16:creationId xmlns:a16="http://schemas.microsoft.com/office/drawing/2014/main" id="{00000000-0008-0000-0700-00004F000000}"/>
            </a:ext>
          </a:extLst>
        </xdr:cNvPr>
        <xdr:cNvSpPr txBox="1"/>
      </xdr:nvSpPr>
      <xdr:spPr>
        <a:xfrm>
          <a:off x="3337560" y="2034540"/>
          <a:ext cx="11201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0" i="0" u="none" strike="noStrike">
              <a:solidFill>
                <a:schemeClr val="bg2">
                  <a:lumMod val="25000"/>
                </a:schemeClr>
              </a:solidFill>
              <a:latin typeface="Calibri"/>
              <a:ea typeface="Calibri"/>
              <a:cs typeface="Calibri"/>
            </a:rPr>
            <a:t>Average Customer Age</a:t>
          </a:r>
        </a:p>
      </xdr:txBody>
    </xdr:sp>
    <xdr:clientData/>
  </xdr:twoCellAnchor>
  <xdr:twoCellAnchor>
    <xdr:from>
      <xdr:col>5</xdr:col>
      <xdr:colOff>195410</xdr:colOff>
      <xdr:row>12</xdr:row>
      <xdr:rowOff>157310</xdr:rowOff>
    </xdr:from>
    <xdr:to>
      <xdr:col>5</xdr:col>
      <xdr:colOff>320040</xdr:colOff>
      <xdr:row>13</xdr:row>
      <xdr:rowOff>99060</xdr:rowOff>
    </xdr:to>
    <xdr:sp macro="" textlink="">
      <xdr:nvSpPr>
        <xdr:cNvPr id="80" name="Oval 79">
          <a:extLst>
            <a:ext uri="{FF2B5EF4-FFF2-40B4-BE49-F238E27FC236}">
              <a16:creationId xmlns:a16="http://schemas.microsoft.com/office/drawing/2014/main" id="{00000000-0008-0000-0700-000050000000}"/>
            </a:ext>
          </a:extLst>
        </xdr:cNvPr>
        <xdr:cNvSpPr/>
      </xdr:nvSpPr>
      <xdr:spPr>
        <a:xfrm>
          <a:off x="3243410" y="1742270"/>
          <a:ext cx="124630" cy="12463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230124</xdr:colOff>
      <xdr:row>14</xdr:row>
      <xdr:rowOff>167640</xdr:rowOff>
    </xdr:from>
    <xdr:to>
      <xdr:col>5</xdr:col>
      <xdr:colOff>320040</xdr:colOff>
      <xdr:row>16</xdr:row>
      <xdr:rowOff>106680</xdr:rowOff>
    </xdr:to>
    <xdr:sp macro="" textlink="">
      <xdr:nvSpPr>
        <xdr:cNvPr id="81" name="Rectangle 80">
          <a:extLst>
            <a:ext uri="{FF2B5EF4-FFF2-40B4-BE49-F238E27FC236}">
              <a16:creationId xmlns:a16="http://schemas.microsoft.com/office/drawing/2014/main" id="{00000000-0008-0000-0700-000051000000}"/>
            </a:ext>
          </a:extLst>
        </xdr:cNvPr>
        <xdr:cNvSpPr/>
      </xdr:nvSpPr>
      <xdr:spPr>
        <a:xfrm>
          <a:off x="3278124" y="2118360"/>
          <a:ext cx="89916" cy="304800"/>
        </a:xfrm>
        <a:prstGeom prst="rect">
          <a:avLst/>
        </a:prstGeom>
        <a:solidFill>
          <a:srgbClr val="1F8CB3">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297180</xdr:colOff>
      <xdr:row>12</xdr:row>
      <xdr:rowOff>68580</xdr:rowOff>
    </xdr:from>
    <xdr:to>
      <xdr:col>8</xdr:col>
      <xdr:colOff>365760</xdr:colOff>
      <xdr:row>14</xdr:row>
      <xdr:rowOff>38100</xdr:rowOff>
    </xdr:to>
    <xdr:sp macro="" textlink="">
      <xdr:nvSpPr>
        <xdr:cNvPr id="82" name="TextBox 81">
          <a:extLst>
            <a:ext uri="{FF2B5EF4-FFF2-40B4-BE49-F238E27FC236}">
              <a16:creationId xmlns:a16="http://schemas.microsoft.com/office/drawing/2014/main" id="{00000000-0008-0000-0700-000052000000}"/>
            </a:ext>
          </a:extLst>
        </xdr:cNvPr>
        <xdr:cNvSpPr txBox="1"/>
      </xdr:nvSpPr>
      <xdr:spPr>
        <a:xfrm>
          <a:off x="3345180" y="1653540"/>
          <a:ext cx="18973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1" i="0" u="none" strike="noStrike">
              <a:solidFill>
                <a:schemeClr val="tx1">
                  <a:lumMod val="65000"/>
                  <a:lumOff val="35000"/>
                </a:schemeClr>
              </a:solidFill>
              <a:latin typeface="+mn-lt"/>
              <a:ea typeface="+mn-ea"/>
              <a:cs typeface="+mn-cs"/>
            </a:rPr>
            <a:t>Profit</a:t>
          </a:r>
          <a:r>
            <a:rPr lang="en-US" sz="1200" b="1" i="0" u="none" strike="noStrike" baseline="0">
              <a:solidFill>
                <a:schemeClr val="tx1">
                  <a:lumMod val="65000"/>
                  <a:lumOff val="35000"/>
                </a:schemeClr>
              </a:solidFill>
              <a:latin typeface="+mn-lt"/>
              <a:ea typeface="+mn-ea"/>
              <a:cs typeface="+mn-cs"/>
            </a:rPr>
            <a:t> By Customer Age</a:t>
          </a:r>
          <a:endParaRPr lang="en-US" sz="1200" b="1" i="0" u="none" strike="noStrike">
            <a:solidFill>
              <a:schemeClr val="tx1">
                <a:lumMod val="65000"/>
                <a:lumOff val="35000"/>
              </a:schemeClr>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2</xdr:col>
          <xdr:colOff>218859</xdr:colOff>
          <xdr:row>14</xdr:row>
          <xdr:rowOff>38100</xdr:rowOff>
        </xdr:from>
        <xdr:to>
          <xdr:col>4</xdr:col>
          <xdr:colOff>579120</xdr:colOff>
          <xdr:row>23</xdr:row>
          <xdr:rowOff>22860</xdr:rowOff>
        </xdr:to>
        <xdr:pic>
          <xdr:nvPicPr>
            <xdr:cNvPr id="87" name="Picture 86">
              <a:extLst>
                <a:ext uri="{FF2B5EF4-FFF2-40B4-BE49-F238E27FC236}">
                  <a16:creationId xmlns:a16="http://schemas.microsoft.com/office/drawing/2014/main" id="{00000000-0008-0000-0700-000057000000}"/>
                </a:ext>
              </a:extLst>
            </xdr:cNvPr>
            <xdr:cNvPicPr>
              <a:picLocks noChangeAspect="1" noChangeArrowheads="1"/>
              <a:extLst>
                <a:ext uri="{84589F7E-364E-4C9E-8A38-B11213B215E9}">
                  <a14:cameraTool cellRange="'Gender Chart'!$D$16:$M$25" spid="_x0000_s9303"/>
                </a:ext>
              </a:extLst>
            </xdr:cNvPicPr>
          </xdr:nvPicPr>
          <xdr:blipFill>
            <a:blip xmlns:r="http://schemas.openxmlformats.org/officeDocument/2006/relationships" r:embed="rId7"/>
            <a:srcRect/>
            <a:stretch>
              <a:fillRect/>
            </a:stretch>
          </xdr:blipFill>
          <xdr:spPr bwMode="auto">
            <a:xfrm>
              <a:off x="1438059" y="1988820"/>
              <a:ext cx="1579461" cy="16306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355430</xdr:colOff>
      <xdr:row>12</xdr:row>
      <xdr:rowOff>50630</xdr:rowOff>
    </xdr:from>
    <xdr:to>
      <xdr:col>2</xdr:col>
      <xdr:colOff>480060</xdr:colOff>
      <xdr:row>12</xdr:row>
      <xdr:rowOff>175260</xdr:rowOff>
    </xdr:to>
    <xdr:sp macro="" textlink="">
      <xdr:nvSpPr>
        <xdr:cNvPr id="90" name="Oval 89">
          <a:extLst>
            <a:ext uri="{FF2B5EF4-FFF2-40B4-BE49-F238E27FC236}">
              <a16:creationId xmlns:a16="http://schemas.microsoft.com/office/drawing/2014/main" id="{00000000-0008-0000-0700-00005A000000}"/>
            </a:ext>
          </a:extLst>
        </xdr:cNvPr>
        <xdr:cNvSpPr/>
      </xdr:nvSpPr>
      <xdr:spPr>
        <a:xfrm>
          <a:off x="1574630" y="1635590"/>
          <a:ext cx="124630" cy="12463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472440</xdr:colOff>
      <xdr:row>11</xdr:row>
      <xdr:rowOff>167640</xdr:rowOff>
    </xdr:from>
    <xdr:to>
      <xdr:col>5</xdr:col>
      <xdr:colOff>68580</xdr:colOff>
      <xdr:row>13</xdr:row>
      <xdr:rowOff>137160</xdr:rowOff>
    </xdr:to>
    <xdr:sp macro="" textlink="">
      <xdr:nvSpPr>
        <xdr:cNvPr id="91" name="TextBox 90">
          <a:extLst>
            <a:ext uri="{FF2B5EF4-FFF2-40B4-BE49-F238E27FC236}">
              <a16:creationId xmlns:a16="http://schemas.microsoft.com/office/drawing/2014/main" id="{00000000-0008-0000-0700-00005B000000}"/>
            </a:ext>
          </a:extLst>
        </xdr:cNvPr>
        <xdr:cNvSpPr txBox="1"/>
      </xdr:nvSpPr>
      <xdr:spPr>
        <a:xfrm>
          <a:off x="1691640" y="1569720"/>
          <a:ext cx="14249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1" i="0" u="none" strike="noStrike">
              <a:solidFill>
                <a:schemeClr val="tx1">
                  <a:lumMod val="65000"/>
                  <a:lumOff val="35000"/>
                </a:schemeClr>
              </a:solidFill>
              <a:latin typeface="+mn-lt"/>
              <a:ea typeface="+mn-ea"/>
              <a:cs typeface="+mn-cs"/>
            </a:rPr>
            <a:t>Profit</a:t>
          </a:r>
          <a:r>
            <a:rPr lang="en-US" sz="1200" b="1" i="0" u="none" strike="noStrike" baseline="0">
              <a:solidFill>
                <a:schemeClr val="tx1">
                  <a:lumMod val="65000"/>
                  <a:lumOff val="35000"/>
                </a:schemeClr>
              </a:solidFill>
              <a:latin typeface="+mn-lt"/>
              <a:ea typeface="+mn-ea"/>
              <a:cs typeface="+mn-cs"/>
            </a:rPr>
            <a:t> By Gender</a:t>
          </a:r>
          <a:endParaRPr lang="en-US" sz="1200" b="1" i="0" u="none" strike="noStrike">
            <a:solidFill>
              <a:schemeClr val="tx1">
                <a:lumMod val="65000"/>
                <a:lumOff val="35000"/>
              </a:schemeClr>
            </a:solidFill>
            <a:latin typeface="+mn-lt"/>
            <a:ea typeface="+mn-ea"/>
            <a:cs typeface="+mn-cs"/>
          </a:endParaRPr>
        </a:p>
      </xdr:txBody>
    </xdr:sp>
    <xdr:clientData/>
  </xdr:twoCellAnchor>
  <xdr:twoCellAnchor>
    <xdr:from>
      <xdr:col>2</xdr:col>
      <xdr:colOff>266700</xdr:colOff>
      <xdr:row>23</xdr:row>
      <xdr:rowOff>137160</xdr:rowOff>
    </xdr:from>
    <xdr:to>
      <xdr:col>2</xdr:col>
      <xdr:colOff>373380</xdr:colOff>
      <xdr:row>24</xdr:row>
      <xdr:rowOff>45720</xdr:rowOff>
    </xdr:to>
    <xdr:sp macro="" textlink="">
      <xdr:nvSpPr>
        <xdr:cNvPr id="92" name="Rectangle 91">
          <a:extLst>
            <a:ext uri="{FF2B5EF4-FFF2-40B4-BE49-F238E27FC236}">
              <a16:creationId xmlns:a16="http://schemas.microsoft.com/office/drawing/2014/main" id="{00000000-0008-0000-0700-00005C000000}"/>
            </a:ext>
          </a:extLst>
        </xdr:cNvPr>
        <xdr:cNvSpPr/>
      </xdr:nvSpPr>
      <xdr:spPr>
        <a:xfrm>
          <a:off x="1485900" y="3733800"/>
          <a:ext cx="106680" cy="91440"/>
        </a:xfrm>
        <a:prstGeom prst="rect">
          <a:avLst/>
        </a:prstGeom>
        <a:solidFill>
          <a:srgbClr val="0053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271610</xdr:colOff>
      <xdr:row>24</xdr:row>
      <xdr:rowOff>134450</xdr:rowOff>
    </xdr:from>
    <xdr:to>
      <xdr:col>2</xdr:col>
      <xdr:colOff>373380</xdr:colOff>
      <xdr:row>25</xdr:row>
      <xdr:rowOff>45720</xdr:rowOff>
    </xdr:to>
    <xdr:sp macro="" textlink="">
      <xdr:nvSpPr>
        <xdr:cNvPr id="93" name="Oval 92">
          <a:extLst>
            <a:ext uri="{FF2B5EF4-FFF2-40B4-BE49-F238E27FC236}">
              <a16:creationId xmlns:a16="http://schemas.microsoft.com/office/drawing/2014/main" id="{00000000-0008-0000-0700-00005D000000}"/>
            </a:ext>
          </a:extLst>
        </xdr:cNvPr>
        <xdr:cNvSpPr/>
      </xdr:nvSpPr>
      <xdr:spPr>
        <a:xfrm>
          <a:off x="1490810" y="3913970"/>
          <a:ext cx="101770" cy="94150"/>
        </a:xfrm>
        <a:prstGeom prst="ellipse">
          <a:avLst/>
        </a:prstGeom>
        <a:solidFill>
          <a:srgbClr val="4EC1E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388620</xdr:colOff>
      <xdr:row>24</xdr:row>
      <xdr:rowOff>30480</xdr:rowOff>
    </xdr:from>
    <xdr:to>
      <xdr:col>3</xdr:col>
      <xdr:colOff>464820</xdr:colOff>
      <xdr:row>25</xdr:row>
      <xdr:rowOff>106680</xdr:rowOff>
    </xdr:to>
    <xdr:sp macro="" textlink="">
      <xdr:nvSpPr>
        <xdr:cNvPr id="94" name="TextBox 93">
          <a:extLst>
            <a:ext uri="{FF2B5EF4-FFF2-40B4-BE49-F238E27FC236}">
              <a16:creationId xmlns:a16="http://schemas.microsoft.com/office/drawing/2014/main" id="{00000000-0008-0000-0700-00005E000000}"/>
            </a:ext>
          </a:extLst>
        </xdr:cNvPr>
        <xdr:cNvSpPr txBox="1"/>
      </xdr:nvSpPr>
      <xdr:spPr>
        <a:xfrm>
          <a:off x="1607820" y="3810000"/>
          <a:ext cx="6858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bg2">
                  <a:lumMod val="25000"/>
                </a:schemeClr>
              </a:solidFill>
              <a:latin typeface="+mn-lt"/>
              <a:ea typeface="+mn-ea"/>
              <a:cs typeface="+mn-cs"/>
            </a:rPr>
            <a:t>Male</a:t>
          </a:r>
        </a:p>
      </xdr:txBody>
    </xdr:sp>
    <xdr:clientData/>
  </xdr:twoCellAnchor>
  <xdr:twoCellAnchor>
    <xdr:from>
      <xdr:col>2</xdr:col>
      <xdr:colOff>388620</xdr:colOff>
      <xdr:row>23</xdr:row>
      <xdr:rowOff>30480</xdr:rowOff>
    </xdr:from>
    <xdr:to>
      <xdr:col>3</xdr:col>
      <xdr:colOff>525780</xdr:colOff>
      <xdr:row>24</xdr:row>
      <xdr:rowOff>106680</xdr:rowOff>
    </xdr:to>
    <xdr:sp macro="" textlink="">
      <xdr:nvSpPr>
        <xdr:cNvPr id="95" name="TextBox 94">
          <a:extLst>
            <a:ext uri="{FF2B5EF4-FFF2-40B4-BE49-F238E27FC236}">
              <a16:creationId xmlns:a16="http://schemas.microsoft.com/office/drawing/2014/main" id="{00000000-0008-0000-0700-00005F000000}"/>
            </a:ext>
          </a:extLst>
        </xdr:cNvPr>
        <xdr:cNvSpPr txBox="1"/>
      </xdr:nvSpPr>
      <xdr:spPr>
        <a:xfrm>
          <a:off x="1607820" y="3627120"/>
          <a:ext cx="7467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bg2">
                  <a:lumMod val="25000"/>
                </a:schemeClr>
              </a:solidFill>
              <a:latin typeface="+mn-lt"/>
              <a:ea typeface="+mn-ea"/>
              <a:cs typeface="+mn-cs"/>
            </a:rPr>
            <a:t>Female</a:t>
          </a:r>
        </a:p>
      </xdr:txBody>
    </xdr:sp>
    <xdr:clientData/>
  </xdr:twoCellAnchor>
  <xdr:twoCellAnchor>
    <xdr:from>
      <xdr:col>3</xdr:col>
      <xdr:colOff>396240</xdr:colOff>
      <xdr:row>23</xdr:row>
      <xdr:rowOff>15240</xdr:rowOff>
    </xdr:from>
    <xdr:to>
      <xdr:col>4</xdr:col>
      <xdr:colOff>579120</xdr:colOff>
      <xdr:row>24</xdr:row>
      <xdr:rowOff>91440</xdr:rowOff>
    </xdr:to>
    <xdr:sp macro="" textlink="'Analysis 03'!AH15">
      <xdr:nvSpPr>
        <xdr:cNvPr id="96" name="TextBox 95">
          <a:extLst>
            <a:ext uri="{FF2B5EF4-FFF2-40B4-BE49-F238E27FC236}">
              <a16:creationId xmlns:a16="http://schemas.microsoft.com/office/drawing/2014/main" id="{00000000-0008-0000-0700-000060000000}"/>
            </a:ext>
          </a:extLst>
        </xdr:cNvPr>
        <xdr:cNvSpPr txBox="1"/>
      </xdr:nvSpPr>
      <xdr:spPr>
        <a:xfrm>
          <a:off x="2225040" y="3611880"/>
          <a:ext cx="7924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D9D3F57-93F2-477D-8CAB-50A3CBC49E6B}" type="TxLink">
            <a:rPr lang="en-US" sz="1400" b="1" i="0" u="none" strike="noStrike">
              <a:solidFill>
                <a:srgbClr val="005392"/>
              </a:solidFill>
              <a:latin typeface="Calibri"/>
              <a:ea typeface="Calibri"/>
              <a:cs typeface="Calibri"/>
            </a:rPr>
            <a:pPr marL="0" indent="0" algn="l"/>
            <a:t>48.53%</a:t>
          </a:fld>
          <a:endParaRPr lang="en-US" sz="1600" b="1" i="0" u="none" strike="noStrike">
            <a:solidFill>
              <a:srgbClr val="005392"/>
            </a:solidFill>
            <a:latin typeface="+mn-lt"/>
            <a:ea typeface="+mn-ea"/>
            <a:cs typeface="+mn-cs"/>
          </a:endParaRPr>
        </a:p>
      </xdr:txBody>
    </xdr:sp>
    <xdr:clientData/>
  </xdr:twoCellAnchor>
  <xdr:twoCellAnchor>
    <xdr:from>
      <xdr:col>3</xdr:col>
      <xdr:colOff>396240</xdr:colOff>
      <xdr:row>24</xdr:row>
      <xdr:rowOff>15240</xdr:rowOff>
    </xdr:from>
    <xdr:to>
      <xdr:col>5</xdr:col>
      <xdr:colOff>68580</xdr:colOff>
      <xdr:row>25</xdr:row>
      <xdr:rowOff>144780</xdr:rowOff>
    </xdr:to>
    <xdr:sp macro="" textlink="'Analysis 03'!AH16">
      <xdr:nvSpPr>
        <xdr:cNvPr id="97" name="TextBox 96">
          <a:extLst>
            <a:ext uri="{FF2B5EF4-FFF2-40B4-BE49-F238E27FC236}">
              <a16:creationId xmlns:a16="http://schemas.microsoft.com/office/drawing/2014/main" id="{00000000-0008-0000-0700-000061000000}"/>
            </a:ext>
          </a:extLst>
        </xdr:cNvPr>
        <xdr:cNvSpPr txBox="1"/>
      </xdr:nvSpPr>
      <xdr:spPr>
        <a:xfrm>
          <a:off x="2225040" y="3794760"/>
          <a:ext cx="8915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0D24B80-DC14-41BE-9055-CE39C7502EEE}" type="TxLink">
            <a:rPr lang="en-US" sz="1400" b="1" i="0" u="none" strike="noStrike">
              <a:solidFill>
                <a:srgbClr val="4EC1E0"/>
              </a:solidFill>
              <a:latin typeface="Calibri"/>
              <a:ea typeface="Calibri"/>
              <a:cs typeface="Calibri"/>
            </a:rPr>
            <a:pPr marL="0" indent="0" algn="l"/>
            <a:t>51.47%</a:t>
          </a:fld>
          <a:endParaRPr lang="en-US" sz="1600" b="1" i="0" u="none" strike="noStrike">
            <a:solidFill>
              <a:srgbClr val="4EC1E0"/>
            </a:solidFill>
            <a:latin typeface="+mn-lt"/>
            <a:ea typeface="+mn-ea"/>
            <a:cs typeface="+mn-cs"/>
          </a:endParaRPr>
        </a:p>
      </xdr:txBody>
    </xdr:sp>
    <xdr:clientData/>
  </xdr:twoCellAnchor>
  <xdr:twoCellAnchor>
    <xdr:from>
      <xdr:col>2</xdr:col>
      <xdr:colOff>129540</xdr:colOff>
      <xdr:row>29</xdr:row>
      <xdr:rowOff>167640</xdr:rowOff>
    </xdr:from>
    <xdr:to>
      <xdr:col>10</xdr:col>
      <xdr:colOff>289560</xdr:colOff>
      <xdr:row>42</xdr:row>
      <xdr:rowOff>106680</xdr:rowOff>
    </xdr:to>
    <xdr:graphicFrame macro="">
      <xdr:nvGraphicFramePr>
        <xdr:cNvPr id="98" name="Chart 97">
          <a:extLst>
            <a:ext uri="{FF2B5EF4-FFF2-40B4-BE49-F238E27FC236}">
              <a16:creationId xmlns:a16="http://schemas.microsoft.com/office/drawing/2014/main" id="{00000000-0008-0000-0700-00006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312420</xdr:colOff>
      <xdr:row>27</xdr:row>
      <xdr:rowOff>83820</xdr:rowOff>
    </xdr:from>
    <xdr:to>
      <xdr:col>7</xdr:col>
      <xdr:colOff>228600</xdr:colOff>
      <xdr:row>29</xdr:row>
      <xdr:rowOff>53340</xdr:rowOff>
    </xdr:to>
    <xdr:sp macro="" textlink="">
      <xdr:nvSpPr>
        <xdr:cNvPr id="99" name="TextBox 98">
          <a:extLst>
            <a:ext uri="{FF2B5EF4-FFF2-40B4-BE49-F238E27FC236}">
              <a16:creationId xmlns:a16="http://schemas.microsoft.com/office/drawing/2014/main" id="{00000000-0008-0000-0700-000063000000}"/>
            </a:ext>
          </a:extLst>
        </xdr:cNvPr>
        <xdr:cNvSpPr txBox="1"/>
      </xdr:nvSpPr>
      <xdr:spPr>
        <a:xfrm>
          <a:off x="1531620" y="4411980"/>
          <a:ext cx="2964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mn-lt"/>
              <a:ea typeface="+mn-ea"/>
              <a:cs typeface="+mn-cs"/>
            </a:rPr>
            <a:t>Profit Trend Over</a:t>
          </a:r>
          <a:r>
            <a:rPr lang="en-US" sz="1200" b="0" i="0" u="none" strike="noStrike" baseline="0">
              <a:solidFill>
                <a:schemeClr val="tx1">
                  <a:lumMod val="85000"/>
                  <a:lumOff val="15000"/>
                </a:schemeClr>
              </a:solidFill>
              <a:latin typeface="+mn-lt"/>
              <a:ea typeface="+mn-ea"/>
              <a:cs typeface="+mn-cs"/>
            </a:rPr>
            <a:t> and </a:t>
          </a:r>
          <a:r>
            <a:rPr lang="en-US" sz="1400" b="1" i="0" u="none" strike="noStrike" baseline="0">
              <a:solidFill>
                <a:schemeClr val="tx1">
                  <a:lumMod val="65000"/>
                  <a:lumOff val="35000"/>
                </a:schemeClr>
              </a:solidFill>
              <a:latin typeface="+mn-lt"/>
              <a:ea typeface="+mn-ea"/>
              <a:cs typeface="+mn-cs"/>
            </a:rPr>
            <a:t>MoM Growth rate</a:t>
          </a:r>
          <a:endParaRPr lang="en-US" sz="1200" b="1" i="0" u="none" strike="noStrike">
            <a:solidFill>
              <a:schemeClr val="tx1">
                <a:lumMod val="65000"/>
                <a:lumOff val="35000"/>
              </a:schemeClr>
            </a:solidFill>
            <a:latin typeface="+mn-lt"/>
            <a:ea typeface="+mn-ea"/>
            <a:cs typeface="+mn-cs"/>
          </a:endParaRPr>
        </a:p>
      </xdr:txBody>
    </xdr:sp>
    <xdr:clientData/>
  </xdr:twoCellAnchor>
  <xdr:twoCellAnchor>
    <xdr:from>
      <xdr:col>2</xdr:col>
      <xdr:colOff>225890</xdr:colOff>
      <xdr:row>27</xdr:row>
      <xdr:rowOff>172550</xdr:rowOff>
    </xdr:from>
    <xdr:to>
      <xdr:col>2</xdr:col>
      <xdr:colOff>350520</xdr:colOff>
      <xdr:row>28</xdr:row>
      <xdr:rowOff>114300</xdr:rowOff>
    </xdr:to>
    <xdr:sp macro="" textlink="">
      <xdr:nvSpPr>
        <xdr:cNvPr id="100" name="Oval 99">
          <a:extLst>
            <a:ext uri="{FF2B5EF4-FFF2-40B4-BE49-F238E27FC236}">
              <a16:creationId xmlns:a16="http://schemas.microsoft.com/office/drawing/2014/main" id="{00000000-0008-0000-0700-000064000000}"/>
            </a:ext>
          </a:extLst>
        </xdr:cNvPr>
        <xdr:cNvSpPr/>
      </xdr:nvSpPr>
      <xdr:spPr>
        <a:xfrm>
          <a:off x="1445090" y="4500710"/>
          <a:ext cx="124630" cy="12463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563880</xdr:colOff>
      <xdr:row>30</xdr:row>
      <xdr:rowOff>129540</xdr:rowOff>
    </xdr:from>
    <xdr:to>
      <xdr:col>15</xdr:col>
      <xdr:colOff>228600</xdr:colOff>
      <xdr:row>43</xdr:row>
      <xdr:rowOff>0</xdr:rowOff>
    </xdr:to>
    <xdr:graphicFrame macro="">
      <xdr:nvGraphicFramePr>
        <xdr:cNvPr id="101" name="Chart 100">
          <a:extLst>
            <a:ext uri="{FF2B5EF4-FFF2-40B4-BE49-F238E27FC236}">
              <a16:creationId xmlns:a16="http://schemas.microsoft.com/office/drawing/2014/main" id="{00000000-0008-0000-0700-00006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213360</xdr:colOff>
      <xdr:row>26</xdr:row>
      <xdr:rowOff>137160</xdr:rowOff>
    </xdr:from>
    <xdr:to>
      <xdr:col>14</xdr:col>
      <xdr:colOff>320040</xdr:colOff>
      <xdr:row>28</xdr:row>
      <xdr:rowOff>106680</xdr:rowOff>
    </xdr:to>
    <xdr:sp macro="" textlink="">
      <xdr:nvSpPr>
        <xdr:cNvPr id="102" name="TextBox 101">
          <a:extLst>
            <a:ext uri="{FF2B5EF4-FFF2-40B4-BE49-F238E27FC236}">
              <a16:creationId xmlns:a16="http://schemas.microsoft.com/office/drawing/2014/main" id="{00000000-0008-0000-0700-000066000000}"/>
            </a:ext>
          </a:extLst>
        </xdr:cNvPr>
        <xdr:cNvSpPr txBox="1"/>
      </xdr:nvSpPr>
      <xdr:spPr>
        <a:xfrm>
          <a:off x="6918960" y="4282440"/>
          <a:ext cx="1935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400" b="0" i="0" u="none" strike="noStrike">
              <a:solidFill>
                <a:schemeClr val="tx1">
                  <a:lumMod val="85000"/>
                  <a:lumOff val="15000"/>
                </a:schemeClr>
              </a:solidFill>
              <a:latin typeface="+mn-lt"/>
              <a:ea typeface="+mn-ea"/>
              <a:cs typeface="+mn-cs"/>
            </a:rPr>
            <a:t>Profit</a:t>
          </a:r>
          <a:r>
            <a:rPr lang="en-US" sz="1400" b="0" i="0" u="none" strike="noStrike" baseline="0">
              <a:solidFill>
                <a:schemeClr val="tx1">
                  <a:lumMod val="85000"/>
                  <a:lumOff val="15000"/>
                </a:schemeClr>
              </a:solidFill>
              <a:latin typeface="+mn-lt"/>
              <a:ea typeface="+mn-ea"/>
              <a:cs typeface="+mn-cs"/>
            </a:rPr>
            <a:t> By Weekday</a:t>
          </a:r>
          <a:endParaRPr lang="en-US" sz="1400" b="0" i="0" u="none" strike="noStrike">
            <a:solidFill>
              <a:schemeClr val="tx1">
                <a:lumMod val="65000"/>
                <a:lumOff val="35000"/>
              </a:schemeClr>
            </a:solidFill>
            <a:latin typeface="+mn-lt"/>
            <a:ea typeface="+mn-ea"/>
            <a:cs typeface="+mn-cs"/>
          </a:endParaRPr>
        </a:p>
      </xdr:txBody>
    </xdr:sp>
    <xdr:clientData/>
  </xdr:twoCellAnchor>
  <xdr:twoCellAnchor>
    <xdr:from>
      <xdr:col>11</xdr:col>
      <xdr:colOff>134450</xdr:colOff>
      <xdr:row>27</xdr:row>
      <xdr:rowOff>50630</xdr:rowOff>
    </xdr:from>
    <xdr:to>
      <xdr:col>11</xdr:col>
      <xdr:colOff>259080</xdr:colOff>
      <xdr:row>27</xdr:row>
      <xdr:rowOff>175260</xdr:rowOff>
    </xdr:to>
    <xdr:sp macro="" textlink="">
      <xdr:nvSpPr>
        <xdr:cNvPr id="103" name="Oval 102">
          <a:extLst>
            <a:ext uri="{FF2B5EF4-FFF2-40B4-BE49-F238E27FC236}">
              <a16:creationId xmlns:a16="http://schemas.microsoft.com/office/drawing/2014/main" id="{00000000-0008-0000-0700-000067000000}"/>
            </a:ext>
          </a:extLst>
        </xdr:cNvPr>
        <xdr:cNvSpPr/>
      </xdr:nvSpPr>
      <xdr:spPr>
        <a:xfrm>
          <a:off x="6840050" y="4378790"/>
          <a:ext cx="124630" cy="12463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152400</xdr:colOff>
      <xdr:row>7</xdr:row>
      <xdr:rowOff>7620</xdr:rowOff>
    </xdr:from>
    <xdr:to>
      <xdr:col>18</xdr:col>
      <xdr:colOff>373380</xdr:colOff>
      <xdr:row>8</xdr:row>
      <xdr:rowOff>160020</xdr:rowOff>
    </xdr:to>
    <xdr:sp macro="" textlink="'Analysis 03'!Q17">
      <xdr:nvSpPr>
        <xdr:cNvPr id="104" name="TextBox 103">
          <a:extLst>
            <a:ext uri="{FF2B5EF4-FFF2-40B4-BE49-F238E27FC236}">
              <a16:creationId xmlns:a16="http://schemas.microsoft.com/office/drawing/2014/main" id="{00000000-0008-0000-0700-000068000000}"/>
            </a:ext>
          </a:extLst>
        </xdr:cNvPr>
        <xdr:cNvSpPr txBox="1"/>
      </xdr:nvSpPr>
      <xdr:spPr>
        <a:xfrm>
          <a:off x="9906000" y="67818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accent1">
                  <a:lumMod val="40000"/>
                  <a:lumOff val="60000"/>
                </a:schemeClr>
              </a:solidFill>
              <a:latin typeface="Calibri"/>
              <a:ea typeface="Calibri"/>
              <a:cs typeface="Calibri"/>
            </a:rPr>
            <a:t>Product Sold</a:t>
          </a:r>
          <a:endParaRPr lang="en-US" sz="1600" b="0" i="0" u="none" strike="noStrike">
            <a:solidFill>
              <a:schemeClr val="accent1">
                <a:lumMod val="40000"/>
                <a:lumOff val="60000"/>
              </a:schemeClr>
            </a:solidFill>
            <a:latin typeface="+mn-lt"/>
            <a:ea typeface="+mn-ea"/>
            <a:cs typeface="+mn-cs"/>
          </a:endParaRPr>
        </a:p>
      </xdr:txBody>
    </xdr:sp>
    <xdr:clientData/>
  </xdr:twoCellAnchor>
  <xdr:twoCellAnchor>
    <xdr:from>
      <xdr:col>16</xdr:col>
      <xdr:colOff>381000</xdr:colOff>
      <xdr:row>7</xdr:row>
      <xdr:rowOff>156210</xdr:rowOff>
    </xdr:from>
    <xdr:to>
      <xdr:col>18</xdr:col>
      <xdr:colOff>266700</xdr:colOff>
      <xdr:row>12</xdr:row>
      <xdr:rowOff>19050</xdr:rowOff>
    </xdr:to>
    <xdr:sp macro="" textlink="'Analysis 03'!Q17">
      <xdr:nvSpPr>
        <xdr:cNvPr id="105" name="TextBox 104">
          <a:extLst>
            <a:ext uri="{FF2B5EF4-FFF2-40B4-BE49-F238E27FC236}">
              <a16:creationId xmlns:a16="http://schemas.microsoft.com/office/drawing/2014/main" id="{00000000-0008-0000-0700-000069000000}"/>
            </a:ext>
          </a:extLst>
        </xdr:cNvPr>
        <xdr:cNvSpPr txBox="1"/>
      </xdr:nvSpPr>
      <xdr:spPr>
        <a:xfrm>
          <a:off x="10134600" y="826770"/>
          <a:ext cx="110490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accent1">
                  <a:lumMod val="40000"/>
                  <a:lumOff val="60000"/>
                </a:schemeClr>
              </a:solidFill>
              <a:latin typeface="Calibri"/>
              <a:ea typeface="Calibri"/>
              <a:cs typeface="Calibri"/>
            </a:rPr>
            <a:t>Product Return Rate</a:t>
          </a:r>
          <a:endParaRPr lang="en-US" sz="1600" b="0" i="0" u="none" strike="noStrike">
            <a:solidFill>
              <a:schemeClr val="accent1">
                <a:lumMod val="40000"/>
                <a:lumOff val="60000"/>
              </a:schemeClr>
            </a:solidFill>
            <a:latin typeface="+mn-lt"/>
            <a:ea typeface="+mn-ea"/>
            <a:cs typeface="+mn-cs"/>
          </a:endParaRPr>
        </a:p>
      </xdr:txBody>
    </xdr:sp>
    <xdr:clientData/>
  </xdr:twoCellAnchor>
  <xdr:twoCellAnchor>
    <xdr:from>
      <xdr:col>16</xdr:col>
      <xdr:colOff>411480</xdr:colOff>
      <xdr:row>11</xdr:row>
      <xdr:rowOff>68580</xdr:rowOff>
    </xdr:from>
    <xdr:to>
      <xdr:col>18</xdr:col>
      <xdr:colOff>297180</xdr:colOff>
      <xdr:row>15</xdr:row>
      <xdr:rowOff>114300</xdr:rowOff>
    </xdr:to>
    <xdr:sp macro="" textlink="'Analysis 03'!Q17">
      <xdr:nvSpPr>
        <xdr:cNvPr id="106" name="TextBox 105">
          <a:extLst>
            <a:ext uri="{FF2B5EF4-FFF2-40B4-BE49-F238E27FC236}">
              <a16:creationId xmlns:a16="http://schemas.microsoft.com/office/drawing/2014/main" id="{00000000-0008-0000-0700-00006A000000}"/>
            </a:ext>
          </a:extLst>
        </xdr:cNvPr>
        <xdr:cNvSpPr txBox="1"/>
      </xdr:nvSpPr>
      <xdr:spPr>
        <a:xfrm>
          <a:off x="10165080" y="1470660"/>
          <a:ext cx="110490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accent1">
                  <a:lumMod val="40000"/>
                  <a:lumOff val="60000"/>
                </a:schemeClr>
              </a:solidFill>
              <a:latin typeface="Calibri"/>
              <a:ea typeface="Calibri"/>
              <a:cs typeface="Calibri"/>
            </a:rPr>
            <a:t>Product Refund Rate</a:t>
          </a:r>
          <a:endParaRPr lang="en-US" sz="1600" b="0" i="0" u="none" strike="noStrike">
            <a:solidFill>
              <a:schemeClr val="accent1">
                <a:lumMod val="40000"/>
                <a:lumOff val="60000"/>
              </a:schemeClr>
            </a:solidFill>
            <a:latin typeface="+mn-lt"/>
            <a:ea typeface="+mn-ea"/>
            <a:cs typeface="+mn-cs"/>
          </a:endParaRPr>
        </a:p>
      </xdr:txBody>
    </xdr:sp>
    <xdr:clientData/>
  </xdr:twoCellAnchor>
  <xdr:twoCellAnchor>
    <xdr:from>
      <xdr:col>16</xdr:col>
      <xdr:colOff>195410</xdr:colOff>
      <xdr:row>7</xdr:row>
      <xdr:rowOff>180170</xdr:rowOff>
    </xdr:from>
    <xdr:to>
      <xdr:col>16</xdr:col>
      <xdr:colOff>350520</xdr:colOff>
      <xdr:row>8</xdr:row>
      <xdr:rowOff>152400</xdr:rowOff>
    </xdr:to>
    <xdr:sp macro="" textlink="">
      <xdr:nvSpPr>
        <xdr:cNvPr id="107" name="Oval 106">
          <a:extLst>
            <a:ext uri="{FF2B5EF4-FFF2-40B4-BE49-F238E27FC236}">
              <a16:creationId xmlns:a16="http://schemas.microsoft.com/office/drawing/2014/main" id="{00000000-0008-0000-0700-00006B000000}"/>
            </a:ext>
          </a:extLst>
        </xdr:cNvPr>
        <xdr:cNvSpPr/>
      </xdr:nvSpPr>
      <xdr:spPr>
        <a:xfrm>
          <a:off x="9949010" y="850730"/>
          <a:ext cx="155110" cy="155110"/>
        </a:xfrm>
        <a:prstGeom prst="ellipse">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332570</xdr:colOff>
      <xdr:row>0</xdr:row>
      <xdr:rowOff>0</xdr:rowOff>
    </xdr:from>
    <xdr:to>
      <xdr:col>23</xdr:col>
      <xdr:colOff>487680</xdr:colOff>
      <xdr:row>0</xdr:row>
      <xdr:rowOff>0</xdr:rowOff>
    </xdr:to>
    <xdr:sp macro="" textlink="">
      <xdr:nvSpPr>
        <xdr:cNvPr id="108" name="Oval 107">
          <a:extLst>
            <a:ext uri="{FF2B5EF4-FFF2-40B4-BE49-F238E27FC236}">
              <a16:creationId xmlns:a16="http://schemas.microsoft.com/office/drawing/2014/main" id="{00000000-0008-0000-0700-00006C000000}"/>
            </a:ext>
          </a:extLst>
        </xdr:cNvPr>
        <xdr:cNvSpPr/>
      </xdr:nvSpPr>
      <xdr:spPr>
        <a:xfrm>
          <a:off x="14353370" y="0"/>
          <a:ext cx="155110" cy="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260604</xdr:colOff>
      <xdr:row>9</xdr:row>
      <xdr:rowOff>121920</xdr:rowOff>
    </xdr:from>
    <xdr:to>
      <xdr:col>16</xdr:col>
      <xdr:colOff>350520</xdr:colOff>
      <xdr:row>11</xdr:row>
      <xdr:rowOff>60960</xdr:rowOff>
    </xdr:to>
    <xdr:sp macro="" textlink="">
      <xdr:nvSpPr>
        <xdr:cNvPr id="112" name="Rectangle 111">
          <a:extLst>
            <a:ext uri="{FF2B5EF4-FFF2-40B4-BE49-F238E27FC236}">
              <a16:creationId xmlns:a16="http://schemas.microsoft.com/office/drawing/2014/main" id="{00000000-0008-0000-0700-000070000000}"/>
            </a:ext>
          </a:extLst>
        </xdr:cNvPr>
        <xdr:cNvSpPr/>
      </xdr:nvSpPr>
      <xdr:spPr>
        <a:xfrm>
          <a:off x="10014204" y="1158240"/>
          <a:ext cx="89916" cy="3048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390144</xdr:colOff>
      <xdr:row>1</xdr:row>
      <xdr:rowOff>68580</xdr:rowOff>
    </xdr:from>
    <xdr:to>
      <xdr:col>23</xdr:col>
      <xdr:colOff>480060</xdr:colOff>
      <xdr:row>5</xdr:row>
      <xdr:rowOff>83820</xdr:rowOff>
    </xdr:to>
    <xdr:sp macro="" textlink="">
      <xdr:nvSpPr>
        <xdr:cNvPr id="113" name="Rectangle 112">
          <a:extLst>
            <a:ext uri="{FF2B5EF4-FFF2-40B4-BE49-F238E27FC236}">
              <a16:creationId xmlns:a16="http://schemas.microsoft.com/office/drawing/2014/main" id="{00000000-0008-0000-0700-000071000000}"/>
            </a:ext>
          </a:extLst>
        </xdr:cNvPr>
        <xdr:cNvSpPr/>
      </xdr:nvSpPr>
      <xdr:spPr>
        <a:xfrm>
          <a:off x="14410944" y="83820"/>
          <a:ext cx="89916" cy="3048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260604</xdr:colOff>
      <xdr:row>12</xdr:row>
      <xdr:rowOff>0</xdr:rowOff>
    </xdr:from>
    <xdr:to>
      <xdr:col>16</xdr:col>
      <xdr:colOff>350520</xdr:colOff>
      <xdr:row>13</xdr:row>
      <xdr:rowOff>121920</xdr:rowOff>
    </xdr:to>
    <xdr:sp macro="" textlink="">
      <xdr:nvSpPr>
        <xdr:cNvPr id="114" name="Rectangle 113">
          <a:extLst>
            <a:ext uri="{FF2B5EF4-FFF2-40B4-BE49-F238E27FC236}">
              <a16:creationId xmlns:a16="http://schemas.microsoft.com/office/drawing/2014/main" id="{00000000-0008-0000-0700-000072000000}"/>
            </a:ext>
          </a:extLst>
        </xdr:cNvPr>
        <xdr:cNvSpPr/>
      </xdr:nvSpPr>
      <xdr:spPr>
        <a:xfrm>
          <a:off x="10014204" y="1584960"/>
          <a:ext cx="89916" cy="3048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502920</xdr:colOff>
      <xdr:row>6</xdr:row>
      <xdr:rowOff>137160</xdr:rowOff>
    </xdr:from>
    <xdr:to>
      <xdr:col>20</xdr:col>
      <xdr:colOff>114300</xdr:colOff>
      <xdr:row>8</xdr:row>
      <xdr:rowOff>167640</xdr:rowOff>
    </xdr:to>
    <xdr:sp macro="" textlink="'Analysis 03'!BH11">
      <xdr:nvSpPr>
        <xdr:cNvPr id="115" name="TextBox 114">
          <a:extLst>
            <a:ext uri="{FF2B5EF4-FFF2-40B4-BE49-F238E27FC236}">
              <a16:creationId xmlns:a16="http://schemas.microsoft.com/office/drawing/2014/main" id="{00000000-0008-0000-0700-000073000000}"/>
            </a:ext>
          </a:extLst>
        </xdr:cNvPr>
        <xdr:cNvSpPr txBox="1"/>
      </xdr:nvSpPr>
      <xdr:spPr>
        <a:xfrm>
          <a:off x="10866120" y="624840"/>
          <a:ext cx="14401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62D567F-FDB0-4AFD-9A34-4856031B06E4}" type="TxLink">
            <a:rPr lang="en-US" sz="2000" b="0" i="0" u="none" strike="noStrike">
              <a:solidFill>
                <a:schemeClr val="bg2"/>
              </a:solidFill>
              <a:latin typeface="Calibri"/>
              <a:ea typeface="Calibri"/>
              <a:cs typeface="Calibri"/>
            </a:rPr>
            <a:pPr marL="0" indent="0" algn="ctr"/>
            <a:t>100</a:t>
          </a:fld>
          <a:endParaRPr lang="en-US" sz="2000" b="0" i="0" u="none" strike="noStrike">
            <a:solidFill>
              <a:schemeClr val="bg2"/>
            </a:solidFill>
            <a:latin typeface="Calibri"/>
            <a:ea typeface="Calibri"/>
            <a:cs typeface="Calibri"/>
          </a:endParaRPr>
        </a:p>
      </xdr:txBody>
    </xdr:sp>
    <xdr:clientData/>
  </xdr:twoCellAnchor>
  <xdr:twoCellAnchor>
    <xdr:from>
      <xdr:col>17</xdr:col>
      <xdr:colOff>586740</xdr:colOff>
      <xdr:row>8</xdr:row>
      <xdr:rowOff>175260</xdr:rowOff>
    </xdr:from>
    <xdr:to>
      <xdr:col>20</xdr:col>
      <xdr:colOff>198120</xdr:colOff>
      <xdr:row>11</xdr:row>
      <xdr:rowOff>22860</xdr:rowOff>
    </xdr:to>
    <xdr:sp macro="" textlink="'Analysis 03'!BI11">
      <xdr:nvSpPr>
        <xdr:cNvPr id="116" name="TextBox 115">
          <a:extLst>
            <a:ext uri="{FF2B5EF4-FFF2-40B4-BE49-F238E27FC236}">
              <a16:creationId xmlns:a16="http://schemas.microsoft.com/office/drawing/2014/main" id="{00000000-0008-0000-0700-000074000000}"/>
            </a:ext>
          </a:extLst>
        </xdr:cNvPr>
        <xdr:cNvSpPr txBox="1"/>
      </xdr:nvSpPr>
      <xdr:spPr>
        <a:xfrm>
          <a:off x="10949940" y="1028700"/>
          <a:ext cx="14401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8D4C052-2E98-478C-B9AC-27C2DF491F43}" type="TxLink">
            <a:rPr lang="en-US" sz="2000" b="0" i="0" u="none" strike="noStrike">
              <a:solidFill>
                <a:schemeClr val="bg2"/>
              </a:solidFill>
              <a:latin typeface="Calibri"/>
              <a:ea typeface="Calibri"/>
              <a:cs typeface="Calibri"/>
            </a:rPr>
            <a:pPr marL="0" indent="0" algn="ctr"/>
            <a:t>8.03%</a:t>
          </a:fld>
          <a:endParaRPr lang="en-US" sz="2000" b="0" i="0" u="none" strike="noStrike">
            <a:solidFill>
              <a:schemeClr val="bg2"/>
            </a:solidFill>
            <a:latin typeface="Calibri"/>
            <a:ea typeface="Calibri"/>
            <a:cs typeface="Calibri"/>
          </a:endParaRPr>
        </a:p>
      </xdr:txBody>
    </xdr:sp>
    <xdr:clientData/>
  </xdr:twoCellAnchor>
  <xdr:twoCellAnchor>
    <xdr:from>
      <xdr:col>18</xdr:col>
      <xdr:colOff>7620</xdr:colOff>
      <xdr:row>11</xdr:row>
      <xdr:rowOff>160020</xdr:rowOff>
    </xdr:from>
    <xdr:to>
      <xdr:col>20</xdr:col>
      <xdr:colOff>228600</xdr:colOff>
      <xdr:row>14</xdr:row>
      <xdr:rowOff>7620</xdr:rowOff>
    </xdr:to>
    <xdr:sp macro="" textlink="'Analysis 03'!BJ11">
      <xdr:nvSpPr>
        <xdr:cNvPr id="117" name="TextBox 116">
          <a:extLst>
            <a:ext uri="{FF2B5EF4-FFF2-40B4-BE49-F238E27FC236}">
              <a16:creationId xmlns:a16="http://schemas.microsoft.com/office/drawing/2014/main" id="{00000000-0008-0000-0700-000075000000}"/>
            </a:ext>
          </a:extLst>
        </xdr:cNvPr>
        <xdr:cNvSpPr txBox="1"/>
      </xdr:nvSpPr>
      <xdr:spPr>
        <a:xfrm>
          <a:off x="10980420" y="1562100"/>
          <a:ext cx="14401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0071860-86F8-4395-B99C-EAB70D53DDA9}" type="TxLink">
            <a:rPr lang="en-US" sz="2000" b="0" i="0" u="none" strike="noStrike">
              <a:solidFill>
                <a:schemeClr val="bg2"/>
              </a:solidFill>
              <a:latin typeface="Calibri"/>
              <a:ea typeface="Calibri"/>
              <a:cs typeface="Calibri"/>
            </a:rPr>
            <a:pPr marL="0" indent="0" algn="ctr"/>
            <a:t>8.05%</a:t>
          </a:fld>
          <a:endParaRPr lang="en-US" sz="2000" b="0" i="0" u="none" strike="noStrike">
            <a:solidFill>
              <a:schemeClr val="bg2"/>
            </a:solidFill>
            <a:latin typeface="Calibri"/>
            <a:ea typeface="Calibri"/>
            <a:cs typeface="Calibri"/>
          </a:endParaRPr>
        </a:p>
      </xdr:txBody>
    </xdr:sp>
    <xdr:clientData/>
  </xdr:twoCellAnchor>
  <xdr:twoCellAnchor>
    <xdr:from>
      <xdr:col>16</xdr:col>
      <xdr:colOff>381000</xdr:colOff>
      <xdr:row>15</xdr:row>
      <xdr:rowOff>30480</xdr:rowOff>
    </xdr:from>
    <xdr:to>
      <xdr:col>17</xdr:col>
      <xdr:colOff>312420</xdr:colOff>
      <xdr:row>17</xdr:row>
      <xdr:rowOff>0</xdr:rowOff>
    </xdr:to>
    <xdr:sp macro="" textlink="">
      <xdr:nvSpPr>
        <xdr:cNvPr id="119" name="TextBox 118">
          <a:extLst>
            <a:ext uri="{FF2B5EF4-FFF2-40B4-BE49-F238E27FC236}">
              <a16:creationId xmlns:a16="http://schemas.microsoft.com/office/drawing/2014/main" id="{00000000-0008-0000-0700-000077000000}"/>
            </a:ext>
          </a:extLst>
        </xdr:cNvPr>
        <xdr:cNvSpPr txBox="1"/>
      </xdr:nvSpPr>
      <xdr:spPr>
        <a:xfrm>
          <a:off x="10134600" y="2164080"/>
          <a:ext cx="54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bg1"/>
              </a:solidFill>
              <a:latin typeface="+mn-lt"/>
              <a:ea typeface="+mn-ea"/>
              <a:cs typeface="+mn-cs"/>
            </a:rPr>
            <a:t>Profit</a:t>
          </a:r>
        </a:p>
      </xdr:txBody>
    </xdr:sp>
    <xdr:clientData/>
  </xdr:twoCellAnchor>
  <mc:AlternateContent xmlns:mc="http://schemas.openxmlformats.org/markup-compatibility/2006">
    <mc:Choice xmlns:a14="http://schemas.microsoft.com/office/drawing/2010/main" Requires="a14">
      <xdr:twoCellAnchor editAs="oneCell">
        <xdr:from>
          <xdr:col>17</xdr:col>
          <xdr:colOff>350520</xdr:colOff>
          <xdr:row>15</xdr:row>
          <xdr:rowOff>38100</xdr:rowOff>
        </xdr:from>
        <xdr:to>
          <xdr:col>18</xdr:col>
          <xdr:colOff>281940</xdr:colOff>
          <xdr:row>16</xdr:row>
          <xdr:rowOff>121920</xdr:rowOff>
        </xdr:to>
        <xdr:sp macro="" textlink="">
          <xdr:nvSpPr>
            <xdr:cNvPr id="9241" name="Option Button 25" hidden="1">
              <a:extLst>
                <a:ext uri="{63B3BB69-23CF-44E3-9099-C40C66FF867C}">
                  <a14:compatExt spid="_x0000_s9241"/>
                </a:ext>
                <a:ext uri="{FF2B5EF4-FFF2-40B4-BE49-F238E27FC236}">
                  <a16:creationId xmlns:a16="http://schemas.microsoft.com/office/drawing/2014/main" id="{00000000-0008-0000-0700-000019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16</xdr:col>
      <xdr:colOff>130926</xdr:colOff>
      <xdr:row>15</xdr:row>
      <xdr:rowOff>0</xdr:rowOff>
    </xdr:from>
    <xdr:to>
      <xdr:col>21</xdr:col>
      <xdr:colOff>350520</xdr:colOff>
      <xdr:row>15</xdr:row>
      <xdr:rowOff>22860</xdr:rowOff>
    </xdr:to>
    <xdr:cxnSp macro="">
      <xdr:nvCxnSpPr>
        <xdr:cNvPr id="48" name="Straight Connector 47">
          <a:extLst>
            <a:ext uri="{FF2B5EF4-FFF2-40B4-BE49-F238E27FC236}">
              <a16:creationId xmlns:a16="http://schemas.microsoft.com/office/drawing/2014/main" id="{00000000-0008-0000-0700-000030000000}"/>
            </a:ext>
          </a:extLst>
        </xdr:cNvPr>
        <xdr:cNvCxnSpPr/>
      </xdr:nvCxnSpPr>
      <xdr:spPr>
        <a:xfrm flipV="1">
          <a:off x="9884526" y="2133600"/>
          <a:ext cx="3267594" cy="22860"/>
        </a:xfrm>
        <a:prstGeom prst="line">
          <a:avLst/>
        </a:prstGeom>
        <a:ln w="31750">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434340</xdr:colOff>
      <xdr:row>15</xdr:row>
      <xdr:rowOff>53340</xdr:rowOff>
    </xdr:from>
    <xdr:to>
      <xdr:col>20</xdr:col>
      <xdr:colOff>38100</xdr:colOff>
      <xdr:row>17</xdr:row>
      <xdr:rowOff>22860</xdr:rowOff>
    </xdr:to>
    <xdr:sp macro="" textlink="">
      <xdr:nvSpPr>
        <xdr:cNvPr id="120" name="TextBox 119">
          <a:extLst>
            <a:ext uri="{FF2B5EF4-FFF2-40B4-BE49-F238E27FC236}">
              <a16:creationId xmlns:a16="http://schemas.microsoft.com/office/drawing/2014/main" id="{00000000-0008-0000-0700-000078000000}"/>
            </a:ext>
          </a:extLst>
        </xdr:cNvPr>
        <xdr:cNvSpPr txBox="1"/>
      </xdr:nvSpPr>
      <xdr:spPr>
        <a:xfrm>
          <a:off x="11407140" y="2186940"/>
          <a:ext cx="8229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bg1"/>
              </a:solidFill>
              <a:latin typeface="+mn-lt"/>
              <a:ea typeface="+mn-ea"/>
              <a:cs typeface="+mn-cs"/>
            </a:rPr>
            <a:t>Quantity</a:t>
          </a:r>
        </a:p>
      </xdr:txBody>
    </xdr:sp>
    <xdr:clientData/>
  </xdr:twoCellAnchor>
  <mc:AlternateContent xmlns:mc="http://schemas.openxmlformats.org/markup-compatibility/2006">
    <mc:Choice xmlns:a14="http://schemas.microsoft.com/office/drawing/2010/main" Requires="a14">
      <xdr:twoCellAnchor editAs="oneCell">
        <xdr:from>
          <xdr:col>19</xdr:col>
          <xdr:colOff>586740</xdr:colOff>
          <xdr:row>15</xdr:row>
          <xdr:rowOff>38100</xdr:rowOff>
        </xdr:from>
        <xdr:to>
          <xdr:col>20</xdr:col>
          <xdr:colOff>518160</xdr:colOff>
          <xdr:row>16</xdr:row>
          <xdr:rowOff>121920</xdr:rowOff>
        </xdr:to>
        <xdr:sp macro="" textlink="">
          <xdr:nvSpPr>
            <xdr:cNvPr id="9260" name="Option Button 44" hidden="1">
              <a:extLst>
                <a:ext uri="{63B3BB69-23CF-44E3-9099-C40C66FF867C}">
                  <a14:compatExt spid="_x0000_s9260"/>
                </a:ext>
                <a:ext uri="{FF2B5EF4-FFF2-40B4-BE49-F238E27FC236}">
                  <a16:creationId xmlns:a16="http://schemas.microsoft.com/office/drawing/2014/main" id="{00000000-0008-0000-0700-00002C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175260</xdr:colOff>
          <xdr:row>15</xdr:row>
          <xdr:rowOff>83820</xdr:rowOff>
        </xdr:from>
        <xdr:to>
          <xdr:col>21</xdr:col>
          <xdr:colOff>205740</xdr:colOff>
          <xdr:row>17</xdr:row>
          <xdr:rowOff>167640</xdr:rowOff>
        </xdr:to>
        <xdr:sp macro="" textlink="">
          <xdr:nvSpPr>
            <xdr:cNvPr id="9261" name="Group Box 45" hidden="1">
              <a:extLst>
                <a:ext uri="{63B3BB69-23CF-44E3-9099-C40C66FF867C}">
                  <a14:compatExt spid="_x0000_s9261"/>
                </a:ext>
                <a:ext uri="{FF2B5EF4-FFF2-40B4-BE49-F238E27FC236}">
                  <a16:creationId xmlns:a16="http://schemas.microsoft.com/office/drawing/2014/main" id="{00000000-0008-0000-0700-00002D2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16</xdr:col>
      <xdr:colOff>175260</xdr:colOff>
      <xdr:row>15</xdr:row>
      <xdr:rowOff>99060</xdr:rowOff>
    </xdr:from>
    <xdr:to>
      <xdr:col>21</xdr:col>
      <xdr:colOff>213360</xdr:colOff>
      <xdr:row>17</xdr:row>
      <xdr:rowOff>167640</xdr:rowOff>
    </xdr:to>
    <xdr:sp macro="" textlink="">
      <xdr:nvSpPr>
        <xdr:cNvPr id="63" name="Rectangle 62">
          <a:extLst>
            <a:ext uri="{FF2B5EF4-FFF2-40B4-BE49-F238E27FC236}">
              <a16:creationId xmlns:a16="http://schemas.microsoft.com/office/drawing/2014/main" id="{00000000-0008-0000-0700-00003F000000}"/>
            </a:ext>
          </a:extLst>
        </xdr:cNvPr>
        <xdr:cNvSpPr/>
      </xdr:nvSpPr>
      <xdr:spPr>
        <a:xfrm>
          <a:off x="9928860" y="2232660"/>
          <a:ext cx="3086100" cy="434340"/>
        </a:xfrm>
        <a:prstGeom prst="rect">
          <a:avLst/>
        </a:prstGeom>
        <a:noFill/>
        <a:ln w="47625">
          <a:solidFill>
            <a:srgbClr val="00539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121920</xdr:colOff>
      <xdr:row>19</xdr:row>
      <xdr:rowOff>121920</xdr:rowOff>
    </xdr:from>
    <xdr:to>
      <xdr:col>21</xdr:col>
      <xdr:colOff>525780</xdr:colOff>
      <xdr:row>29</xdr:row>
      <xdr:rowOff>60960</xdr:rowOff>
    </xdr:to>
    <xdr:graphicFrame macro="">
      <xdr:nvGraphicFramePr>
        <xdr:cNvPr id="64" name="Chart 63">
          <a:extLst>
            <a:ext uri="{FF2B5EF4-FFF2-40B4-BE49-F238E27FC236}">
              <a16:creationId xmlns:a16="http://schemas.microsoft.com/office/drawing/2014/main" id="{00000000-0008-0000-07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365760</xdr:colOff>
      <xdr:row>17</xdr:row>
      <xdr:rowOff>68580</xdr:rowOff>
    </xdr:from>
    <xdr:to>
      <xdr:col>20</xdr:col>
      <xdr:colOff>320040</xdr:colOff>
      <xdr:row>19</xdr:row>
      <xdr:rowOff>38100</xdr:rowOff>
    </xdr:to>
    <xdr:sp macro="" textlink="'Analysis 03'!BO34">
      <xdr:nvSpPr>
        <xdr:cNvPr id="65" name="TextBox 64">
          <a:extLst>
            <a:ext uri="{FF2B5EF4-FFF2-40B4-BE49-F238E27FC236}">
              <a16:creationId xmlns:a16="http://schemas.microsoft.com/office/drawing/2014/main" id="{00000000-0008-0000-0700-000041000000}"/>
            </a:ext>
          </a:extLst>
        </xdr:cNvPr>
        <xdr:cNvSpPr txBox="1"/>
      </xdr:nvSpPr>
      <xdr:spPr>
        <a:xfrm>
          <a:off x="10119360" y="2567940"/>
          <a:ext cx="23926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3DA9CE1-84E9-4ECC-83B5-A7F3ADC4F496}" type="TxLink">
            <a:rPr lang="en-US" sz="1200" b="0" i="0" u="none" strike="noStrike">
              <a:solidFill>
                <a:schemeClr val="bg1"/>
              </a:solidFill>
              <a:latin typeface="Calibri"/>
              <a:ea typeface="Calibri"/>
              <a:cs typeface="Calibri"/>
            </a:rPr>
            <a:pPr marL="0" indent="0" algn="l"/>
            <a:t>Quantity Contributing to Profit</a:t>
          </a:fld>
          <a:endParaRPr lang="en-US" sz="1200" b="0" i="0" u="none" strike="noStrike">
            <a:solidFill>
              <a:schemeClr val="bg1"/>
            </a:solidFill>
            <a:latin typeface="Calibri"/>
            <a:ea typeface="Calibri"/>
            <a:cs typeface="Calibri"/>
          </a:endParaRPr>
        </a:p>
      </xdr:txBody>
    </xdr:sp>
    <xdr:clientData/>
  </xdr:twoCellAnchor>
  <xdr:twoCellAnchor>
    <xdr:from>
      <xdr:col>16</xdr:col>
      <xdr:colOff>203030</xdr:colOff>
      <xdr:row>17</xdr:row>
      <xdr:rowOff>164930</xdr:rowOff>
    </xdr:from>
    <xdr:to>
      <xdr:col>16</xdr:col>
      <xdr:colOff>358140</xdr:colOff>
      <xdr:row>18</xdr:row>
      <xdr:rowOff>137160</xdr:rowOff>
    </xdr:to>
    <xdr:sp macro="" textlink="">
      <xdr:nvSpPr>
        <xdr:cNvPr id="68" name="Oval 67">
          <a:extLst>
            <a:ext uri="{FF2B5EF4-FFF2-40B4-BE49-F238E27FC236}">
              <a16:creationId xmlns:a16="http://schemas.microsoft.com/office/drawing/2014/main" id="{00000000-0008-0000-0700-000044000000}"/>
            </a:ext>
          </a:extLst>
        </xdr:cNvPr>
        <xdr:cNvSpPr/>
      </xdr:nvSpPr>
      <xdr:spPr>
        <a:xfrm>
          <a:off x="9956630" y="2664290"/>
          <a:ext cx="155110" cy="155110"/>
        </a:xfrm>
        <a:prstGeom prst="ellipse">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169026</xdr:colOff>
      <xdr:row>29</xdr:row>
      <xdr:rowOff>15240</xdr:rowOff>
    </xdr:from>
    <xdr:to>
      <xdr:col>21</xdr:col>
      <xdr:colOff>388620</xdr:colOff>
      <xdr:row>29</xdr:row>
      <xdr:rowOff>38100</xdr:rowOff>
    </xdr:to>
    <xdr:cxnSp macro="">
      <xdr:nvCxnSpPr>
        <xdr:cNvPr id="71" name="Straight Connector 70">
          <a:extLst>
            <a:ext uri="{FF2B5EF4-FFF2-40B4-BE49-F238E27FC236}">
              <a16:creationId xmlns:a16="http://schemas.microsoft.com/office/drawing/2014/main" id="{00000000-0008-0000-0700-000047000000}"/>
            </a:ext>
          </a:extLst>
        </xdr:cNvPr>
        <xdr:cNvCxnSpPr/>
      </xdr:nvCxnSpPr>
      <xdr:spPr>
        <a:xfrm flipV="1">
          <a:off x="9922626" y="4709160"/>
          <a:ext cx="3267594" cy="22860"/>
        </a:xfrm>
        <a:prstGeom prst="line">
          <a:avLst/>
        </a:prstGeom>
        <a:ln w="31750">
          <a:gradFill flip="none" rotWithShape="1">
            <a:gsLst>
              <a:gs pos="38000">
                <a:schemeClr val="bg1"/>
              </a:gs>
              <a:gs pos="60000">
                <a:srgbClr val="1045B0"/>
              </a:gs>
              <a:gs pos="66444">
                <a:srgbClr val="77AFD9"/>
              </a:gs>
              <a:gs pos="12000">
                <a:schemeClr val="bg1"/>
              </a:gs>
              <a:gs pos="24000">
                <a:srgbClr val="066DBA"/>
              </a:gs>
            </a:gsLst>
            <a:lin ang="1350000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274320</xdr:colOff>
      <xdr:row>29</xdr:row>
      <xdr:rowOff>106680</xdr:rowOff>
    </xdr:from>
    <xdr:to>
      <xdr:col>20</xdr:col>
      <xdr:colOff>83820</xdr:colOff>
      <xdr:row>31</xdr:row>
      <xdr:rowOff>53340</xdr:rowOff>
    </xdr:to>
    <xdr:sp macro="" textlink="">
      <xdr:nvSpPr>
        <xdr:cNvPr id="72" name="TextBox 71">
          <a:extLst>
            <a:ext uri="{FF2B5EF4-FFF2-40B4-BE49-F238E27FC236}">
              <a16:creationId xmlns:a16="http://schemas.microsoft.com/office/drawing/2014/main" id="{00000000-0008-0000-0700-000048000000}"/>
            </a:ext>
          </a:extLst>
        </xdr:cNvPr>
        <xdr:cNvSpPr txBox="1"/>
      </xdr:nvSpPr>
      <xdr:spPr>
        <a:xfrm>
          <a:off x="10027920" y="4800600"/>
          <a:ext cx="2247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i="0" u="none" strike="noStrike">
              <a:solidFill>
                <a:schemeClr val="bg1"/>
              </a:solidFill>
              <a:latin typeface="Calibri"/>
              <a:ea typeface="Calibri"/>
              <a:cs typeface="Calibri"/>
            </a:rPr>
            <a:t>Profit</a:t>
          </a:r>
          <a:r>
            <a:rPr lang="en-US" sz="1200" b="0" i="0" u="none" strike="noStrike" baseline="0">
              <a:solidFill>
                <a:schemeClr val="bg1"/>
              </a:solidFill>
              <a:latin typeface="Calibri"/>
              <a:ea typeface="Calibri"/>
              <a:cs typeface="Calibri"/>
            </a:rPr>
            <a:t> </a:t>
          </a:r>
          <a:r>
            <a:rPr lang="en-US" sz="1200" b="0" i="0" u="none" strike="noStrike">
              <a:solidFill>
                <a:schemeClr val="bg1"/>
              </a:solidFill>
              <a:latin typeface="Calibri"/>
              <a:ea typeface="Calibri"/>
              <a:cs typeface="Calibri"/>
            </a:rPr>
            <a:t>By Product</a:t>
          </a:r>
          <a:r>
            <a:rPr lang="en-US" sz="1200" b="0" i="0" u="none" strike="noStrike" baseline="0">
              <a:solidFill>
                <a:schemeClr val="bg1"/>
              </a:solidFill>
              <a:latin typeface="Calibri"/>
              <a:ea typeface="Calibri"/>
              <a:cs typeface="Calibri"/>
            </a:rPr>
            <a:t> C</a:t>
          </a:r>
          <a:r>
            <a:rPr lang="en-US" sz="1200" b="0" i="0" u="none" strike="noStrike">
              <a:solidFill>
                <a:schemeClr val="bg1"/>
              </a:solidFill>
              <a:latin typeface="Calibri"/>
              <a:ea typeface="Calibri"/>
              <a:cs typeface="Calibri"/>
            </a:rPr>
            <a:t>ategory</a:t>
          </a:r>
        </a:p>
      </xdr:txBody>
    </xdr:sp>
    <xdr:clientData/>
  </xdr:twoCellAnchor>
  <xdr:twoCellAnchor>
    <xdr:from>
      <xdr:col>16</xdr:col>
      <xdr:colOff>134450</xdr:colOff>
      <xdr:row>30</xdr:row>
      <xdr:rowOff>35390</xdr:rowOff>
    </xdr:from>
    <xdr:to>
      <xdr:col>16</xdr:col>
      <xdr:colOff>289560</xdr:colOff>
      <xdr:row>31</xdr:row>
      <xdr:rowOff>7620</xdr:rowOff>
    </xdr:to>
    <xdr:sp macro="" textlink="">
      <xdr:nvSpPr>
        <xdr:cNvPr id="73" name="Oval 72">
          <a:extLst>
            <a:ext uri="{FF2B5EF4-FFF2-40B4-BE49-F238E27FC236}">
              <a16:creationId xmlns:a16="http://schemas.microsoft.com/office/drawing/2014/main" id="{00000000-0008-0000-0700-000049000000}"/>
            </a:ext>
          </a:extLst>
        </xdr:cNvPr>
        <xdr:cNvSpPr/>
      </xdr:nvSpPr>
      <xdr:spPr>
        <a:xfrm>
          <a:off x="9888050" y="4912190"/>
          <a:ext cx="155110" cy="155110"/>
        </a:xfrm>
        <a:prstGeom prst="ellipse">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0</xdr:colOff>
      <xdr:row>31</xdr:row>
      <xdr:rowOff>68580</xdr:rowOff>
    </xdr:from>
    <xdr:to>
      <xdr:col>20</xdr:col>
      <xdr:colOff>571500</xdr:colOff>
      <xdr:row>43</xdr:row>
      <xdr:rowOff>83820</xdr:rowOff>
    </xdr:to>
    <xdr:graphicFrame macro="">
      <xdr:nvGraphicFramePr>
        <xdr:cNvPr id="76" name="Chart 75">
          <a:extLst>
            <a:ext uri="{FF2B5EF4-FFF2-40B4-BE49-F238E27FC236}">
              <a16:creationId xmlns:a16="http://schemas.microsoft.com/office/drawing/2014/main" id="{00000000-0008-0000-0700-00004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114300</xdr:colOff>
      <xdr:row>32</xdr:row>
      <xdr:rowOff>0</xdr:rowOff>
    </xdr:from>
    <xdr:to>
      <xdr:col>18</xdr:col>
      <xdr:colOff>495300</xdr:colOff>
      <xdr:row>33</xdr:row>
      <xdr:rowOff>30480</xdr:rowOff>
    </xdr:to>
    <xdr:sp macro="" textlink="">
      <xdr:nvSpPr>
        <xdr:cNvPr id="84" name="Rectangle 83">
          <a:extLst>
            <a:ext uri="{FF2B5EF4-FFF2-40B4-BE49-F238E27FC236}">
              <a16:creationId xmlns:a16="http://schemas.microsoft.com/office/drawing/2014/main" id="{00000000-0008-0000-0700-000054000000}"/>
            </a:ext>
          </a:extLst>
        </xdr:cNvPr>
        <xdr:cNvSpPr/>
      </xdr:nvSpPr>
      <xdr:spPr>
        <a:xfrm>
          <a:off x="9867900" y="5242560"/>
          <a:ext cx="1600200" cy="21336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129540</xdr:colOff>
      <xdr:row>33</xdr:row>
      <xdr:rowOff>60960</xdr:rowOff>
    </xdr:from>
    <xdr:to>
      <xdr:col>18</xdr:col>
      <xdr:colOff>510540</xdr:colOff>
      <xdr:row>34</xdr:row>
      <xdr:rowOff>68580</xdr:rowOff>
    </xdr:to>
    <xdr:sp macro="" textlink="">
      <xdr:nvSpPr>
        <xdr:cNvPr id="85" name="Rectangle 84">
          <a:extLst>
            <a:ext uri="{FF2B5EF4-FFF2-40B4-BE49-F238E27FC236}">
              <a16:creationId xmlns:a16="http://schemas.microsoft.com/office/drawing/2014/main" id="{00000000-0008-0000-0700-000055000000}"/>
            </a:ext>
          </a:extLst>
        </xdr:cNvPr>
        <xdr:cNvSpPr/>
      </xdr:nvSpPr>
      <xdr:spPr>
        <a:xfrm>
          <a:off x="9883140" y="548640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137160</xdr:colOff>
      <xdr:row>34</xdr:row>
      <xdr:rowOff>106680</xdr:rowOff>
    </xdr:from>
    <xdr:to>
      <xdr:col>18</xdr:col>
      <xdr:colOff>518160</xdr:colOff>
      <xdr:row>35</xdr:row>
      <xdr:rowOff>114300</xdr:rowOff>
    </xdr:to>
    <xdr:sp macro="" textlink="">
      <xdr:nvSpPr>
        <xdr:cNvPr id="86" name="Rectangle 85">
          <a:extLst>
            <a:ext uri="{FF2B5EF4-FFF2-40B4-BE49-F238E27FC236}">
              <a16:creationId xmlns:a16="http://schemas.microsoft.com/office/drawing/2014/main" id="{00000000-0008-0000-0700-000056000000}"/>
            </a:ext>
          </a:extLst>
        </xdr:cNvPr>
        <xdr:cNvSpPr/>
      </xdr:nvSpPr>
      <xdr:spPr>
        <a:xfrm>
          <a:off x="9890760" y="571500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137160</xdr:colOff>
      <xdr:row>35</xdr:row>
      <xdr:rowOff>152400</xdr:rowOff>
    </xdr:from>
    <xdr:to>
      <xdr:col>18</xdr:col>
      <xdr:colOff>518160</xdr:colOff>
      <xdr:row>36</xdr:row>
      <xdr:rowOff>160020</xdr:rowOff>
    </xdr:to>
    <xdr:sp macro="" textlink="">
      <xdr:nvSpPr>
        <xdr:cNvPr id="88" name="Rectangle 87">
          <a:extLst>
            <a:ext uri="{FF2B5EF4-FFF2-40B4-BE49-F238E27FC236}">
              <a16:creationId xmlns:a16="http://schemas.microsoft.com/office/drawing/2014/main" id="{00000000-0008-0000-0700-000058000000}"/>
            </a:ext>
          </a:extLst>
        </xdr:cNvPr>
        <xdr:cNvSpPr/>
      </xdr:nvSpPr>
      <xdr:spPr>
        <a:xfrm>
          <a:off x="9890760" y="594360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144780</xdr:colOff>
      <xdr:row>37</xdr:row>
      <xdr:rowOff>0</xdr:rowOff>
    </xdr:from>
    <xdr:to>
      <xdr:col>18</xdr:col>
      <xdr:colOff>525780</xdr:colOff>
      <xdr:row>38</xdr:row>
      <xdr:rowOff>7620</xdr:rowOff>
    </xdr:to>
    <xdr:sp macro="" textlink="">
      <xdr:nvSpPr>
        <xdr:cNvPr id="89" name="Rectangle 88">
          <a:extLst>
            <a:ext uri="{FF2B5EF4-FFF2-40B4-BE49-F238E27FC236}">
              <a16:creationId xmlns:a16="http://schemas.microsoft.com/office/drawing/2014/main" id="{00000000-0008-0000-0700-000059000000}"/>
            </a:ext>
          </a:extLst>
        </xdr:cNvPr>
        <xdr:cNvSpPr/>
      </xdr:nvSpPr>
      <xdr:spPr>
        <a:xfrm>
          <a:off x="9898380" y="615696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137160</xdr:colOff>
      <xdr:row>38</xdr:row>
      <xdr:rowOff>45720</xdr:rowOff>
    </xdr:from>
    <xdr:to>
      <xdr:col>18</xdr:col>
      <xdr:colOff>518160</xdr:colOff>
      <xdr:row>39</xdr:row>
      <xdr:rowOff>53340</xdr:rowOff>
    </xdr:to>
    <xdr:sp macro="" textlink="">
      <xdr:nvSpPr>
        <xdr:cNvPr id="109" name="Rectangle 108">
          <a:extLst>
            <a:ext uri="{FF2B5EF4-FFF2-40B4-BE49-F238E27FC236}">
              <a16:creationId xmlns:a16="http://schemas.microsoft.com/office/drawing/2014/main" id="{00000000-0008-0000-0700-00006D000000}"/>
            </a:ext>
          </a:extLst>
        </xdr:cNvPr>
        <xdr:cNvSpPr/>
      </xdr:nvSpPr>
      <xdr:spPr>
        <a:xfrm>
          <a:off x="9890760" y="638556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144780</xdr:colOff>
      <xdr:row>39</xdr:row>
      <xdr:rowOff>99060</xdr:rowOff>
    </xdr:from>
    <xdr:to>
      <xdr:col>18</xdr:col>
      <xdr:colOff>525780</xdr:colOff>
      <xdr:row>40</xdr:row>
      <xdr:rowOff>106680</xdr:rowOff>
    </xdr:to>
    <xdr:sp macro="" textlink="">
      <xdr:nvSpPr>
        <xdr:cNvPr id="110" name="Rectangle 109">
          <a:extLst>
            <a:ext uri="{FF2B5EF4-FFF2-40B4-BE49-F238E27FC236}">
              <a16:creationId xmlns:a16="http://schemas.microsoft.com/office/drawing/2014/main" id="{00000000-0008-0000-0700-00006E000000}"/>
            </a:ext>
          </a:extLst>
        </xdr:cNvPr>
        <xdr:cNvSpPr/>
      </xdr:nvSpPr>
      <xdr:spPr>
        <a:xfrm>
          <a:off x="9898380" y="662178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152400</xdr:colOff>
      <xdr:row>40</xdr:row>
      <xdr:rowOff>129540</xdr:rowOff>
    </xdr:from>
    <xdr:to>
      <xdr:col>18</xdr:col>
      <xdr:colOff>533400</xdr:colOff>
      <xdr:row>41</xdr:row>
      <xdr:rowOff>137160</xdr:rowOff>
    </xdr:to>
    <xdr:sp macro="" textlink="">
      <xdr:nvSpPr>
        <xdr:cNvPr id="111" name="Rectangle 110">
          <a:extLst>
            <a:ext uri="{FF2B5EF4-FFF2-40B4-BE49-F238E27FC236}">
              <a16:creationId xmlns:a16="http://schemas.microsoft.com/office/drawing/2014/main" id="{00000000-0008-0000-0700-00006F000000}"/>
            </a:ext>
          </a:extLst>
        </xdr:cNvPr>
        <xdr:cNvSpPr/>
      </xdr:nvSpPr>
      <xdr:spPr>
        <a:xfrm>
          <a:off x="9906000" y="6835140"/>
          <a:ext cx="1600200" cy="190500"/>
        </a:xfrm>
        <a:prstGeom prst="rect">
          <a:avLst/>
        </a:prstGeom>
        <a:solidFill>
          <a:schemeClr val="accent1">
            <a:lumMod val="40000"/>
            <a:lumOff val="6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510540</xdr:colOff>
      <xdr:row>1</xdr:row>
      <xdr:rowOff>45720</xdr:rowOff>
    </xdr:from>
    <xdr:to>
      <xdr:col>7</xdr:col>
      <xdr:colOff>175260</xdr:colOff>
      <xdr:row>5</xdr:row>
      <xdr:rowOff>91440</xdr:rowOff>
    </xdr:to>
    <xdr:sp macro="" textlink="">
      <xdr:nvSpPr>
        <xdr:cNvPr id="125" name="TextBox 124">
          <a:extLst>
            <a:ext uri="{FF2B5EF4-FFF2-40B4-BE49-F238E27FC236}">
              <a16:creationId xmlns:a16="http://schemas.microsoft.com/office/drawing/2014/main" id="{00000000-0008-0000-0700-00007D000000}"/>
            </a:ext>
          </a:extLst>
        </xdr:cNvPr>
        <xdr:cNvSpPr txBox="1"/>
      </xdr:nvSpPr>
      <xdr:spPr>
        <a:xfrm>
          <a:off x="510540" y="60960"/>
          <a:ext cx="39319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2000" b="0" i="0" u="none" strike="noStrike">
              <a:solidFill>
                <a:srgbClr val="1F95B3"/>
              </a:solidFill>
              <a:latin typeface="+mn-lt"/>
              <a:ea typeface="+mn-ea"/>
              <a:cs typeface="+mn-cs"/>
            </a:rPr>
            <a:t>Kix Business</a:t>
          </a:r>
          <a:r>
            <a:rPr lang="en-US" sz="2000" b="0" i="0" u="none" strike="noStrike" baseline="0">
              <a:solidFill>
                <a:srgbClr val="1F95B3"/>
              </a:solidFill>
              <a:latin typeface="+mn-lt"/>
              <a:ea typeface="+mn-ea"/>
              <a:cs typeface="+mn-cs"/>
            </a:rPr>
            <a:t> Dashboard</a:t>
          </a:r>
          <a:endParaRPr lang="en-US" sz="2000" b="0" i="0" u="none" strike="noStrike">
            <a:solidFill>
              <a:srgbClr val="1F95B3"/>
            </a:solidFill>
            <a:latin typeface="+mn-lt"/>
            <a:ea typeface="+mn-ea"/>
            <a:cs typeface="+mn-cs"/>
          </a:endParaRPr>
        </a:p>
      </xdr:txBody>
    </xdr:sp>
    <xdr:clientData/>
  </xdr:twoCellAnchor>
  <xdr:twoCellAnchor>
    <xdr:from>
      <xdr:col>21</xdr:col>
      <xdr:colOff>198120</xdr:colOff>
      <xdr:row>4</xdr:row>
      <xdr:rowOff>15240</xdr:rowOff>
    </xdr:from>
    <xdr:to>
      <xdr:col>22</xdr:col>
      <xdr:colOff>571500</xdr:colOff>
      <xdr:row>5</xdr:row>
      <xdr:rowOff>137160</xdr:rowOff>
    </xdr:to>
    <xdr:sp macro="[0]!ToggleShapeVisibility" textlink="">
      <xdr:nvSpPr>
        <xdr:cNvPr id="39" name="Rectangle: Rounded Corners 38">
          <a:extLst>
            <a:ext uri="{FF2B5EF4-FFF2-40B4-BE49-F238E27FC236}">
              <a16:creationId xmlns:a16="http://schemas.microsoft.com/office/drawing/2014/main" id="{259EE1D8-1160-6A47-6454-2137C2835303}"/>
            </a:ext>
          </a:extLst>
        </xdr:cNvPr>
        <xdr:cNvSpPr/>
      </xdr:nvSpPr>
      <xdr:spPr>
        <a:xfrm>
          <a:off x="12999720" y="137160"/>
          <a:ext cx="982980" cy="3048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Open Filter</a:t>
          </a:r>
        </a:p>
      </xdr:txBody>
    </xdr:sp>
    <xdr:clientData/>
  </xdr:twoCellAnchor>
  <xdr:twoCellAnchor>
    <xdr:from>
      <xdr:col>19</xdr:col>
      <xdr:colOff>525780</xdr:colOff>
      <xdr:row>4</xdr:row>
      <xdr:rowOff>15240</xdr:rowOff>
    </xdr:from>
    <xdr:to>
      <xdr:col>23</xdr:col>
      <xdr:colOff>327660</xdr:colOff>
      <xdr:row>42</xdr:row>
      <xdr:rowOff>160020</xdr:rowOff>
    </xdr:to>
    <xdr:grpSp>
      <xdr:nvGrpSpPr>
        <xdr:cNvPr id="41" name="Group 40" hidden="1">
          <a:extLst>
            <a:ext uri="{FF2B5EF4-FFF2-40B4-BE49-F238E27FC236}">
              <a16:creationId xmlns:a16="http://schemas.microsoft.com/office/drawing/2014/main" id="{9B7A2C68-7C73-C4F5-D58A-0620069E12B3}"/>
            </a:ext>
          </a:extLst>
        </xdr:cNvPr>
        <xdr:cNvGrpSpPr/>
      </xdr:nvGrpSpPr>
      <xdr:grpSpPr>
        <a:xfrm>
          <a:off x="12108180" y="137160"/>
          <a:ext cx="2240280" cy="7094220"/>
          <a:chOff x="12146280" y="152400"/>
          <a:chExt cx="2240280" cy="7094220"/>
        </a:xfrm>
      </xdr:grpSpPr>
      <xdr:sp macro="" textlink="">
        <xdr:nvSpPr>
          <xdr:cNvPr id="21" name="Rectangle: Diagonal Corners Rounded 20" hidden="1">
            <a:extLst>
              <a:ext uri="{FF2B5EF4-FFF2-40B4-BE49-F238E27FC236}">
                <a16:creationId xmlns:a16="http://schemas.microsoft.com/office/drawing/2014/main" id="{ADB4374A-BEC7-B6DB-CC68-479AC68A1BBB}"/>
              </a:ext>
            </a:extLst>
          </xdr:cNvPr>
          <xdr:cNvSpPr/>
        </xdr:nvSpPr>
        <xdr:spPr>
          <a:xfrm>
            <a:off x="12146280" y="571500"/>
            <a:ext cx="2240280" cy="6675120"/>
          </a:xfrm>
          <a:prstGeom prst="round2Diag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10" name="Month Name" hidden="1">
                <a:extLst>
                  <a:ext uri="{FF2B5EF4-FFF2-40B4-BE49-F238E27FC236}">
                    <a16:creationId xmlns:a16="http://schemas.microsoft.com/office/drawing/2014/main" id="{18CC32C5-AF57-4F3E-B398-C70A33AA7FF1}"/>
                  </a:ext>
                </a:extLst>
              </xdr:cNvPr>
              <xdr:cNvGraphicFramePr/>
            </xdr:nvGraphicFramePr>
            <xdr:xfrm>
              <a:off x="12268200" y="868679"/>
              <a:ext cx="2072026" cy="262800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2230100" y="853439"/>
                <a:ext cx="2072026" cy="262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Category" hidden="1">
                <a:extLst>
                  <a:ext uri="{FF2B5EF4-FFF2-40B4-BE49-F238E27FC236}">
                    <a16:creationId xmlns:a16="http://schemas.microsoft.com/office/drawing/2014/main" id="{93B44DBD-1DAC-4CE3-9F43-50AFE483CDAF}"/>
                  </a:ext>
                </a:extLst>
              </xdr:cNvPr>
              <xdr:cNvGraphicFramePr/>
            </xdr:nvGraphicFramePr>
            <xdr:xfrm>
              <a:off x="12268200" y="3528060"/>
              <a:ext cx="2052000" cy="342138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30100" y="3512820"/>
                <a:ext cx="2052000" cy="3421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ShapeVisibility" textlink="">
        <xdr:nvSpPr>
          <xdr:cNvPr id="40" name="Rectangle: Rounded Corners 39" hidden="1">
            <a:extLst>
              <a:ext uri="{FF2B5EF4-FFF2-40B4-BE49-F238E27FC236}">
                <a16:creationId xmlns:a16="http://schemas.microsoft.com/office/drawing/2014/main" id="{D3BEFC88-623A-3CAE-ACF4-4CDE1A641A67}"/>
              </a:ext>
            </a:extLst>
          </xdr:cNvPr>
          <xdr:cNvSpPr/>
        </xdr:nvSpPr>
        <xdr:spPr>
          <a:xfrm>
            <a:off x="13022580" y="152400"/>
            <a:ext cx="982980" cy="304800"/>
          </a:xfrm>
          <a:prstGeom prst="round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Close Filter</a:t>
            </a:r>
          </a:p>
        </xdr:txBody>
      </xdr:sp>
    </xdr:grpSp>
    <xdr:clientData/>
  </xdr:twoCellAnchor>
  <xdr:twoCellAnchor>
    <xdr:from>
      <xdr:col>20</xdr:col>
      <xdr:colOff>297180</xdr:colOff>
      <xdr:row>1</xdr:row>
      <xdr:rowOff>38100</xdr:rowOff>
    </xdr:from>
    <xdr:to>
      <xdr:col>22</xdr:col>
      <xdr:colOff>495300</xdr:colOff>
      <xdr:row>4</xdr:row>
      <xdr:rowOff>7620</xdr:rowOff>
    </xdr:to>
    <xdr:sp macro="" textlink="">
      <xdr:nvSpPr>
        <xdr:cNvPr id="75" name="Rectangle 74">
          <a:extLst>
            <a:ext uri="{FF2B5EF4-FFF2-40B4-BE49-F238E27FC236}">
              <a16:creationId xmlns:a16="http://schemas.microsoft.com/office/drawing/2014/main" id="{00000000-0008-0000-0700-00004B000000}"/>
            </a:ext>
          </a:extLst>
        </xdr:cNvPr>
        <xdr:cNvSpPr/>
      </xdr:nvSpPr>
      <xdr:spPr>
        <a:xfrm>
          <a:off x="12489180" y="53340"/>
          <a:ext cx="1417320" cy="76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8</xdr:col>
      <xdr:colOff>236220</xdr:colOff>
      <xdr:row>1</xdr:row>
      <xdr:rowOff>99060</xdr:rowOff>
    </xdr:from>
    <xdr:to>
      <xdr:col>9</xdr:col>
      <xdr:colOff>548640</xdr:colOff>
      <xdr:row>5</xdr:row>
      <xdr:rowOff>99060</xdr:rowOff>
    </xdr:to>
    <xdr:sp macro="" textlink="">
      <xdr:nvSpPr>
        <xdr:cNvPr id="43" name="Rectangle: Diagonal Corners Rounded 42">
          <a:hlinkClick xmlns:r="http://schemas.openxmlformats.org/officeDocument/2006/relationships" r:id="rId12" tooltip="GoTo Time Frame"/>
          <a:extLst>
            <a:ext uri="{FF2B5EF4-FFF2-40B4-BE49-F238E27FC236}">
              <a16:creationId xmlns:a16="http://schemas.microsoft.com/office/drawing/2014/main" id="{3104DF7F-6B71-7839-B851-604C534F2AA4}"/>
            </a:ext>
          </a:extLst>
        </xdr:cNvPr>
        <xdr:cNvSpPr/>
      </xdr:nvSpPr>
      <xdr:spPr>
        <a:xfrm>
          <a:off x="5113020" y="114300"/>
          <a:ext cx="922020" cy="289560"/>
        </a:xfrm>
        <a:prstGeom prst="round2Diag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85000"/>
                  <a:lumOff val="15000"/>
                </a:schemeClr>
              </a:solidFill>
            </a:rPr>
            <a:t>Time Frame</a:t>
          </a:r>
        </a:p>
      </xdr:txBody>
    </xdr:sp>
    <xdr:clientData/>
  </xdr:twoCellAnchor>
  <xdr:twoCellAnchor>
    <xdr:from>
      <xdr:col>10</xdr:col>
      <xdr:colOff>118110</xdr:colOff>
      <xdr:row>1</xdr:row>
      <xdr:rowOff>99060</xdr:rowOff>
    </xdr:from>
    <xdr:to>
      <xdr:col>11</xdr:col>
      <xdr:colOff>430530</xdr:colOff>
      <xdr:row>5</xdr:row>
      <xdr:rowOff>99060</xdr:rowOff>
    </xdr:to>
    <xdr:sp macro="" textlink="">
      <xdr:nvSpPr>
        <xdr:cNvPr id="50" name="Rectangle: Diagonal Corners Rounded 49">
          <a:hlinkClick xmlns:r="http://schemas.openxmlformats.org/officeDocument/2006/relationships" r:id="rId13" tooltip="GoTo Store Dashboard"/>
          <a:extLst>
            <a:ext uri="{FF2B5EF4-FFF2-40B4-BE49-F238E27FC236}">
              <a16:creationId xmlns:a16="http://schemas.microsoft.com/office/drawing/2014/main" id="{B8A72D82-49AF-D56C-2409-28C7C439D19A}"/>
            </a:ext>
          </a:extLst>
        </xdr:cNvPr>
        <xdr:cNvSpPr/>
      </xdr:nvSpPr>
      <xdr:spPr>
        <a:xfrm>
          <a:off x="6214110" y="114300"/>
          <a:ext cx="922020" cy="289560"/>
        </a:xfrm>
        <a:prstGeom prst="round2Diag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lumMod val="85000"/>
                  <a:lumOff val="15000"/>
                </a:schemeClr>
              </a:solidFill>
            </a:rPr>
            <a:t>Store</a:t>
          </a:r>
        </a:p>
      </xdr:txBody>
    </xdr:sp>
    <xdr:clientData/>
  </xdr:twoCellAnchor>
  <xdr:twoCellAnchor>
    <xdr:from>
      <xdr:col>12</xdr:col>
      <xdr:colOff>0</xdr:colOff>
      <xdr:row>1</xdr:row>
      <xdr:rowOff>99060</xdr:rowOff>
    </xdr:from>
    <xdr:to>
      <xdr:col>13</xdr:col>
      <xdr:colOff>312420</xdr:colOff>
      <xdr:row>5</xdr:row>
      <xdr:rowOff>99060</xdr:rowOff>
    </xdr:to>
    <xdr:sp macro="" textlink="">
      <xdr:nvSpPr>
        <xdr:cNvPr id="57" name="Rectangle: Diagonal Corners Rounded 56">
          <a:extLst>
            <a:ext uri="{FF2B5EF4-FFF2-40B4-BE49-F238E27FC236}">
              <a16:creationId xmlns:a16="http://schemas.microsoft.com/office/drawing/2014/main" id="{5296A2CC-1B24-2D9C-AB92-F67EE9C88F1B}"/>
            </a:ext>
          </a:extLst>
        </xdr:cNvPr>
        <xdr:cNvSpPr/>
      </xdr:nvSpPr>
      <xdr:spPr>
        <a:xfrm>
          <a:off x="7315200" y="114300"/>
          <a:ext cx="922020" cy="289560"/>
        </a:xfrm>
        <a:prstGeom prst="round2DiagRect">
          <a:avLst/>
        </a:prstGeom>
        <a:solidFill>
          <a:srgbClr val="0053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solidFill>
            </a:rPr>
            <a:t>Profit View</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06.69932453704" backgroundQuery="1" createdVersion="8" refreshedVersion="8" minRefreshableVersion="3" recordCount="0" supportSubquery="1" supportAdvancedDrill="1" xr:uid="{9784C533-1897-4067-827B-942872D2FEA6}">
  <cacheSource type="external" connectionId="8"/>
  <cacheFields count="2">
    <cacheField name="[Dim Date].[Month Name].[Month Name]" caption="Month Name" numFmtId="0" hierarchy="2" level="1">
      <sharedItems count="12">
        <s v="Jan"/>
        <s v="Feb"/>
        <s v="Mar"/>
        <s v="Apr"/>
        <s v="May"/>
        <s v="Jun"/>
        <s v="Jul"/>
        <s v="Aug"/>
        <s v="Sep"/>
        <s v="Oct"/>
        <s v="Nov"/>
        <s v="Dec"/>
      </sharedItems>
    </cacheField>
    <cacheField name="[Measures].[Total Revenue]" caption="Total Revenue" numFmtId="0" hierarchy="35" level="32767"/>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0"/>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37768402774" backgroundQuery="1" createdVersion="8" refreshedVersion="8" minRefreshableVersion="3" recordCount="0" supportSubquery="1" supportAdvancedDrill="1" xr:uid="{3FB2A25D-69F0-4A48-9245-225A95E05B55}">
  <cacheSource type="external" connectionId="8"/>
  <cacheFields count="4">
    <cacheField name="[Measures].[Total Revenue]" caption="Total Revenue" numFmtId="0" hierarchy="35" level="32767"/>
    <cacheField name="[sales_persons_table].[Store Name].[Store Name]" caption="Store Name" numFmtId="0" hierarchy="31" level="1">
      <sharedItems count="10">
        <s v="Barron-Fleming"/>
        <s v="Berg-Trujillo"/>
        <s v="Lee-Myers"/>
        <s v="Lopez"/>
        <s v="Martinez"/>
        <s v="Miller"/>
        <s v="Myers-Lopez"/>
        <s v="Novak PLC"/>
        <s v="Thomas"/>
        <s v="Valdez"/>
      </sharedItems>
    </cacheField>
    <cacheField name="[Measures].[Total Target]" caption="Total Target" numFmtId="0" hierarchy="45" level="32767"/>
    <cacheField name="[Dim Date].[Month Name].[Month Name]" caption="Month Name" numFmtId="0" hierarchy="2"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3"/>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1"/>
      </fieldsUsage>
    </cacheHierarchy>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37771064814" backgroundQuery="1" createdVersion="8" refreshedVersion="8" minRefreshableVersion="3" recordCount="0" supportSubquery="1" supportAdvancedDrill="1" xr:uid="{43FF54EA-531B-4EAA-B5EF-6924F5B8EF70}">
  <cacheSource type="external" connectionId="8"/>
  <cacheFields count="12">
    <cacheField name="[Measures].[Total Revenue]" caption="Total Revenue" numFmtId="0" hierarchy="35" level="32767"/>
    <cacheField name="[Measures].[COGS]" caption="COGS" numFmtId="0" hierarchy="36" level="32767"/>
    <cacheField name="[Measures].[Profit Margin]" caption="Profit Margin" numFmtId="0" hierarchy="37" level="32767"/>
    <cacheField name="[Measures].[Profit Margin Pct]" caption="Profit Margin Pct" numFmtId="0" hierarchy="38" level="32767"/>
    <cacheField name="[Measures].[# Transactions]" caption="# Transactions" numFmtId="0" hierarchy="39" level="32767"/>
    <cacheField name="[Measures].[Total refund]" caption="Total refund" numFmtId="0" hierarchy="40" level="32767"/>
    <cacheField name="[Measures].[Refund Rate]" caption="Refund Rate" numFmtId="0" hierarchy="41" level="32767"/>
    <cacheField name="[Measures].[# Products]" caption="# Products" numFmtId="0" hierarchy="42" level="32767"/>
    <cacheField name="[Measures].[Qty Returned]" caption="Qty Returned" numFmtId="0" hierarchy="43" level="32767"/>
    <cacheField name="[Measures].[Total Qty]" caption="Total Qty" numFmtId="0" hierarchy="44" level="32767"/>
    <cacheField name="[Measures].[Total Target]" caption="Total Target" numFmtId="0" hierarchy="45" level="32767"/>
    <cacheField name="[Dim Date].[Month Name].[Month Name]" caption="Month Name" numFmtId="0" hierarchy="2"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11"/>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Profit Margin Pct]" caption="Profit Margin Pct" measure="1" displayFolder="" measureGroup="Calculations" count="0" oneField="1">
      <fieldsUsage count="1">
        <fieldUsage x="3"/>
      </fieldsUsage>
    </cacheHierarchy>
    <cacheHierarchy uniqueName="[Measures].[# Transactions]" caption="# Transactions"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7"/>
      </fieldsUsage>
    </cacheHierarchy>
    <cacheHierarchy uniqueName="[Measures].[Qty Returned]" caption="Qty Returned" measure="1" displayFolder="" measureGroup="Calculations" count="0" oneField="1">
      <fieldsUsage count="1">
        <fieldUsage x="8"/>
      </fieldsUsage>
    </cacheHierarchy>
    <cacheHierarchy uniqueName="[Measures].[Total Qty]" caption="Total Qty" measure="1" displayFolder="" measureGroup="Calculations" count="0" oneField="1">
      <fieldsUsage count="1">
        <fieldUsage x="9"/>
      </fieldsUsage>
    </cacheHierarchy>
    <cacheHierarchy uniqueName="[Measures].[Total Target]" caption="Total Target" measure="1" displayFolder="" measureGroup="Calculations" count="0" oneField="1">
      <fieldsUsage count="1">
        <fieldUsage x="10"/>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36689816" backgroundQuery="1" createdVersion="8" refreshedVersion="8" minRefreshableVersion="3" recordCount="0" supportSubquery="1" supportAdvancedDrill="1" xr:uid="{89F39619-6640-442D-A3DC-4D839B87CEB0}">
  <cacheSource type="external" connectionId="8"/>
  <cacheFields count="6">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Profit Margin]" caption="Profit Margin" numFmtId="0" hierarchy="37" level="32767"/>
    <cacheField name="[products_table].[Product Name].[Product Name]" caption="Product Name" numFmtId="0" hierarchy="25"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ty]" caption="Total Qty" numFmtId="0" hierarchy="44" level="32767"/>
    <cacheField name="[Dim Date].[Month Name].[Month Name]" caption="Month Name" numFmtId="0" hierarchy="2"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5"/>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3"/>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oneField="1">
      <fieldsUsage count="1">
        <fieldUsage x="4"/>
      </fieldsUsage>
    </cacheHierarchy>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5347222" backgroundQuery="1" createdVersion="8" refreshedVersion="8" minRefreshableVersion="3" recordCount="0" supportSubquery="1" supportAdvancedDrill="1" xr:uid="{62014384-876F-47E6-9447-FDA4CA91042E}">
  <cacheSource type="external" connectionId="8"/>
  <cacheFields count="6">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Profit Margin]" caption="Profit Margin" numFmtId="0" hierarchy="37" level="32767"/>
    <cacheField name="[products_table].[Product Name].[Product Name]" caption="Product Name" numFmtId="0" hierarchy="25" level="1">
      <sharedItems count="5">
        <s v="Attorney Mist"/>
        <s v="Begin Brew"/>
        <s v="Common Splash"/>
        <s v="Eight Brew"/>
        <s v="Onto Dew"/>
      </sharedItems>
    </cacheField>
    <cacheField name="[products_table].[Category].[Category]" caption="Category" numFmtId="0" hierarchy="26" level="1">
      <sharedItems count="8">
        <s v="Alcoholic Beverage"/>
        <s v="Coffee"/>
        <s v="Energy Drink"/>
        <s v="Juice"/>
        <s v="Soft Drink"/>
        <s v="Sports Drink"/>
        <s v="Tea"/>
        <s v="Water"/>
      </sharedItems>
    </cacheField>
    <cacheField name="[Dim Date].[Month Name].[Month Name]" caption="Month Name" numFmtId="0" hierarchy="2"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5"/>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3"/>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74074072" backgroundQuery="1" createdVersion="8" refreshedVersion="8" minRefreshableVersion="3" recordCount="0" supportSubquery="1" supportAdvancedDrill="1" xr:uid="{6BF57D03-4048-4D2E-A981-DAF9E323EB83}">
  <cacheSource type="external" connectionId="8"/>
  <cacheFields count="3">
    <cacheField name="[Dim_customers].[Full Name].[Full Name]" caption="Full Name" numFmtId="0" hierarchy="9" level="1">
      <sharedItems count="5">
        <s v="John Brown"/>
        <s v="Judith Simmons"/>
        <s v="Kristine Barrett"/>
        <s v="Laura Gross"/>
        <s v="Paul Noble"/>
      </sharedItems>
    </cacheField>
    <cacheField name="[Measures].[Profit Margin]" caption="Profit Margin" numFmtId="0" hierarchy="37"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2" memberValueDatatype="20" unbalanced="0"/>
    <cacheHierarchy uniqueName="[Dim Date].[Order Date]" caption="Order Date" attribute="1" time="1" defaultMemberUniqueName="[Dim Date].[Order Date].[All]" allUniqueName="[Dim Date].[Order Date].[All]" dimensionUniqueName="[Dim Date]" displayFolder="" count="2"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2" memberValueDatatype="20" unbalanced="0"/>
    <cacheHierarchy uniqueName="[Dim Date].[Day Name]" caption="Day Name" attribute="1" defaultMemberUniqueName="[Dim Date].[Day Name].[All]" allUniqueName="[Dim Date].[Day Name].[All]" dimensionUniqueName="[Dim Date]" displayFolder="" count="2" memberValueDatatype="130" unbalanced="0"/>
    <cacheHierarchy uniqueName="[Dim Date].[Day of Week]" caption="Day of Week" attribute="1" defaultMemberUniqueName="[Dim Date].[Day of Week].[All]" allUniqueName="[Dim Date].[Day of Week].[All]" dimensionUniqueName="[Dim Date]" displayFolder="" count="2" memberValueDatatype="20" unbalanced="0"/>
    <cacheHierarchy uniqueName="[Dim Date].[Week Type]" caption="Week Type" attribute="1" defaultMemberUniqueName="[Dim Date].[Week Type].[All]" allUniqueName="[Dim Date].[Week Type].[All]" dimensionUniqueName="[Dim Date]" displayFolder="" count="2" memberValueDatatype="130" unbalanced="0"/>
    <cacheHierarchy uniqueName="[Dim Date].[Quarter]" caption="Quarter" attribute="1" defaultMemberUniqueName="[Dim Date].[Quarter].[All]" allUniqueName="[Dim Date].[Quarter].[All]" dimensionUniqueName="[Dim Date]"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cacheHierarchy uniqueName="[Dim_customers].[Customer age]" caption="Customer age" attribute="1" defaultMemberUniqueName="[Dim_customers].[Customer age].[All]" allUniqueName="[Dim_customers].[Customer age].[All]" dimensionUniqueName="[Dim_customers]" displayFolder="" count="2" memberValueDatatype="20" unbalanced="0"/>
    <cacheHierarchy uniqueName="[Dim_customers].[Age Group]" caption="Age Group" attribute="1" defaultMemberUniqueName="[Dim_customers].[Age Group].[All]" allUniqueName="[Dim_customers].[Age Group].[All]" dimensionUniqueName="[Dim_customers]" displayFolder="" count="2"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2"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2"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2" memberValueDatatype="20" unbalanced="0"/>
    <cacheHierarchy uniqueName="[sales_persons_table].[Full Name]" caption="Full Name" attribute="1" defaultMemberUniqueName="[sales_persons_table].[Full Name].[All]" allUniqueName="[sales_persons_table].[Full Name].[All]" dimensionUniqueName="[sales_persons_table]" displayFolder="" count="2"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2"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76504627" backgroundQuery="1" createdVersion="8" refreshedVersion="8" minRefreshableVersion="3" recordCount="0" supportSubquery="1" supportAdvancedDrill="1" xr:uid="{2F9AA6C6-5D63-487E-94C2-24DEF97E6030}">
  <cacheSource type="external" connectionId="8"/>
  <cacheFields count="3">
    <cacheField name="[Dim_customers].[Full Name].[Full Name]" caption="Full Name" numFmtId="0" hierarchy="9" level="1">
      <sharedItems count="5">
        <s v="Bobby Abbott"/>
        <s v="Christine Hawkins"/>
        <s v="Jeffery Powell"/>
        <s v="Lisa West"/>
        <s v="Travis Ewing"/>
      </sharedItems>
    </cacheField>
    <cacheField name="[Measures].[Profit Margin]" caption="Profit Margin" numFmtId="0" hierarchy="37"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78935183" backgroundQuery="1" createdVersion="8" refreshedVersion="8" minRefreshableVersion="3" recordCount="0" supportSubquery="1" supportAdvancedDrill="1" xr:uid="{F6B7CDCE-9A01-4342-8EBA-4AB609F29A0C}">
  <cacheSource type="external" connectionId="8"/>
  <cacheFields count="4">
    <cacheField name="[Dim_customers].[Full Name].[Full Name]" caption="Full Name" numFmtId="0" hierarchy="9" level="1">
      <sharedItems count="5">
        <s v="Bobby Abbott"/>
        <s v="Christine Hawkins"/>
        <s v="Jeffery Powell"/>
        <s v="Lisa West"/>
        <s v="Travis Ewing"/>
      </sharedItems>
    </cacheField>
    <cacheField name="[Measures].[Profit Margin]" caption="Profit Margin" numFmtId="0" hierarchy="37" level="32767"/>
    <cacheField name="[Dim_customers].[Location].[Location]" caption="Location" numFmtId="0" hierarchy="11" level="1">
      <sharedItems count="5">
        <s v="Florida"/>
        <s v="Indiana"/>
        <s v="Maryland"/>
        <s v="New York"/>
        <s v="Wisconsin"/>
      </sharedItems>
    </cacheField>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81597223" backgroundQuery="1" createdVersion="8" refreshedVersion="8" minRefreshableVersion="3" recordCount="0" supportSubquery="1" supportAdvancedDrill="1" xr:uid="{765A9729-3206-4D60-8AF8-3958D9D7BB49}">
  <cacheSource type="external" connectionId="8"/>
  <cacheFields count="5">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Dim_customers].[Age Group].[Age Group]" caption="Age Group" numFmtId="0" hierarchy="13" level="1">
      <sharedItems count="5">
        <s v="0-20"/>
        <s v="21-30"/>
        <s v="31-40"/>
        <s v="41-50"/>
        <s v="Above 50"/>
      </sharedItems>
    </cacheField>
    <cacheField name="[Measures].[Profit Margin]" caption="Profit Margin" numFmtId="0" hierarchy="37"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2" memberValueDatatype="130" unbalanced="0">
      <fieldsUsage count="2">
        <fieldUsage x="-1"/>
        <fieldUsage x="2"/>
      </fieldsUsage>
    </cacheHierarchy>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84143517" backgroundQuery="1" createdVersion="8" refreshedVersion="8" minRefreshableVersion="3" recordCount="0" supportSubquery="1" supportAdvancedDrill="1" xr:uid="{6B9C290B-E28C-48FA-A952-A59A164791C1}">
  <cacheSource type="external" connectionId="8"/>
  <cacheFields count="5">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Profit Margin]" caption="Profit Margin" numFmtId="0" hierarchy="37" level="32767"/>
    <cacheField name="[Dim_customers].[Gender].[Gender]" caption="Gender" numFmtId="0" hierarchy="10" level="1">
      <sharedItems count="2">
        <s v="Female"/>
        <s v="Male"/>
      </sharedItems>
    </cacheField>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3"/>
      </fieldsUsage>
    </cacheHierarchy>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86226849" backgroundQuery="1" createdVersion="8" refreshedVersion="8" minRefreshableVersion="3" recordCount="0" supportSubquery="1" supportAdvancedDrill="1" xr:uid="{50E02BF6-9C85-4D46-8F1F-23F9275D6FFB}">
  <cacheSource type="external" connectionId="8"/>
  <cacheFields count="4">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Average of Customer age]" caption="Average of Customer age" numFmtId="0" hierarchy="34"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oneField="1">
      <fieldsUsage count="1">
        <fieldUsage x="2"/>
      </fieldsUsage>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88657405" backgroundQuery="1" createdVersion="8" refreshedVersion="8" minRefreshableVersion="3" recordCount="0" supportSubquery="1" supportAdvancedDrill="1" xr:uid="{B403C019-4AA0-4460-B8BC-08C2EA9A62A0}">
  <cacheSource type="external" connectionId="8"/>
  <cacheFields count="5">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Dim Date].[Month Name].[Month Name]" caption="Month Name" numFmtId="0" hierarchy="2" level="1">
      <sharedItems count="12">
        <s v="Jan"/>
        <s v="Feb"/>
        <s v="Mar"/>
        <s v="Apr"/>
        <s v="May"/>
        <s v="Jun"/>
        <s v="Jul"/>
        <s v="Aug"/>
        <s v="Sep"/>
        <s v="Oct"/>
        <s v="Nov"/>
        <s v="Dec"/>
      </sharedItems>
    </cacheField>
    <cacheField name="[Measures].[Profit Margin]" caption="Profit Margin" numFmtId="0" hierarchy="37"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2"/>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9108796" backgroundQuery="1" createdVersion="8" refreshedVersion="8" minRefreshableVersion="3" recordCount="0" supportSubquery="1" supportAdvancedDrill="1" xr:uid="{EECDBCA0-877B-4A25-87E5-491BFE0F6120}">
  <cacheSource type="external" connectionId="8"/>
  <cacheFields count="5">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Dim Date].[Month Name].[Month Name]" caption="Month Name" numFmtId="0" hierarchy="2" level="1">
      <sharedItems count="12">
        <s v="Jan"/>
        <s v="Feb"/>
        <s v="Mar"/>
        <s v="Apr"/>
        <s v="May"/>
        <s v="Jun"/>
        <s v="Jul"/>
        <s v="Aug"/>
        <s v="Sep"/>
        <s v="Oct"/>
        <s v="Nov"/>
        <s v="Dec"/>
      </sharedItems>
    </cacheField>
    <cacheField name="[Measures].[Profit Margin]" caption="Profit Margin" numFmtId="0" hierarchy="37"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2"/>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93518516" backgroundQuery="1" createdVersion="8" refreshedVersion="8" minRefreshableVersion="3" recordCount="0" supportSubquery="1" supportAdvancedDrill="1" xr:uid="{85C2E130-93CC-43A3-AE98-79B924BF18A6}">
  <cacheSource type="external" connectionId="8"/>
  <cacheFields count="6">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 Products]" caption="# Products" numFmtId="0" hierarchy="42" level="32767"/>
    <cacheField name="[Measures].[Refund Rate]" caption="Refund Rate" numFmtId="0" hierarchy="41" level="32767"/>
    <cacheField name="[Measures].[Return rate]" caption="Return rate" numFmtId="0" hierarchy="48"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5"/>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3"/>
      </fieldsUsage>
    </cacheHierarchy>
    <cacheHierarchy uniqueName="[Measures].[# Products]" caption="# Products" measure="1" displayFolder="" measureGroup="Calculations" count="0" oneField="1">
      <fieldsUsage count="1">
        <fieldUsage x="2"/>
      </fieldsUsage>
    </cacheHierarchy>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oneField="1">
      <fieldsUsage count="1">
        <fieldUsage x="4"/>
      </fieldsUsage>
    </cacheHierarchy>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96064817" backgroundQuery="1" createdVersion="8" refreshedVersion="8" minRefreshableVersion="3" recordCount="0" supportSubquery="1" supportAdvancedDrill="1" xr:uid="{2EBB8B9E-66B7-4143-A5E2-E2BA0C52DFB9}">
  <cacheSource type="external" connectionId="8"/>
  <cacheFields count="9">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 Customers]" caption="# Customers" numFmtId="0" hierarchy="46" level="32767"/>
    <cacheField name="[Measures].[# Location]" caption="# Location" numFmtId="0" hierarchy="47" level="32767"/>
    <cacheField name="[Measures].[COGS]" caption="COGS" numFmtId="0" hierarchy="36" level="32767"/>
    <cacheField name="[Measures].[Total Revenue]" caption="Total Revenue" numFmtId="0" hierarchy="35" level="32767"/>
    <cacheField name="[Measures].[Profit Margin]" caption="Profit Margin" numFmtId="0" hierarchy="37" level="32767"/>
    <cacheField name="[Measures].[Profit Margin Pct]" caption="Profit Margin Pct" numFmtId="0" hierarchy="38"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8"/>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5"/>
      </fieldsUsage>
    </cacheHierarchy>
    <cacheHierarchy uniqueName="[Measures].[COGS]" caption="COGS" measure="1" displayFolder="" measureGroup="Calculations" count="0" oneField="1">
      <fieldsUsage count="1">
        <fieldUsage x="4"/>
      </fieldsUsage>
    </cacheHierarchy>
    <cacheHierarchy uniqueName="[Measures].[Profit Margin]" caption="Profit Margin" measure="1" displayFolder="" measureGroup="Calculations" count="0" oneField="1">
      <fieldsUsage count="1">
        <fieldUsage x="6"/>
      </fieldsUsage>
    </cacheHierarchy>
    <cacheHierarchy uniqueName="[Measures].[Profit Margin Pct]" caption="Profit Margin Pct" measure="1" displayFolder="" measureGroup="Calculations" count="0" oneField="1">
      <fieldsUsage count="1">
        <fieldUsage x="7"/>
      </fieldsUsage>
    </cacheHierarchy>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oneField="1">
      <fieldsUsage count="1">
        <fieldUsage x="2"/>
      </fieldsUsage>
    </cacheHierarchy>
    <cacheHierarchy uniqueName="[Measures].[# Location]" caption="# Location" measure="1" displayFolder="" measureGroup="Calculations" count="0" oneField="1">
      <fieldsUsage count="1">
        <fieldUsage x="3"/>
      </fieldsUsage>
    </cacheHierarchy>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299074073" backgroundQuery="1" createdVersion="8" refreshedVersion="8" minRefreshableVersion="3" recordCount="0" supportSubquery="1" supportAdvancedDrill="1" xr:uid="{6B91F8B7-CFD7-4C67-98E4-0A85B83B73BB}">
  <cacheSource type="external" connectionId="8"/>
  <cacheFields count="4">
    <cacheField name="[Dim_customers].[Full Name].[Full Name]" caption="Full Name" numFmtId="0" hierarchy="9" level="1">
      <sharedItems count="5">
        <s v="Bobby Abbott"/>
        <s v="Christine Hawkins"/>
        <s v="Jeffery Powell"/>
        <s v="Lisa West"/>
        <s v="Travis Ewing"/>
      </sharedItems>
    </cacheField>
    <cacheField name="[Measures].[Profit Margin]" caption="Profit Margin" numFmtId="0" hierarchy="37" level="32767"/>
    <cacheField name="[Dim_customers].[Location].[Location]" caption="Location" numFmtId="0" hierarchy="11" level="1">
      <sharedItems count="5">
        <s v="California"/>
        <s v="Michigan"/>
        <s v="Missouri"/>
        <s v="Virginia"/>
        <s v="Washington"/>
      </sharedItems>
    </cacheField>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30138889" backgroundQuery="1" createdVersion="8" refreshedVersion="8" minRefreshableVersion="3" recordCount="0" supportSubquery="1" supportAdvancedDrill="1" xr:uid="{A2F91B95-201D-4E03-8CD9-29034E87C2B9}">
  <cacheSource type="external" connectionId="8"/>
  <cacheFields count="5">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Dim Date].[Day Name].[Day Name]" caption="Day Name" numFmtId="0" hierarchy="4" level="1">
      <sharedItems count="7">
        <s v="Sun"/>
        <s v="Mon"/>
        <s v="Tue"/>
        <s v="Wed"/>
        <s v="Thu"/>
        <s v="Fri"/>
        <s v="Sat"/>
      </sharedItems>
    </cacheField>
    <cacheField name="[Measures].[Profit Margin]" caption="Profit Margin" numFmtId="0" hierarchy="37" level="32767"/>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2" memberValueDatatype="130" unbalanced="0">
      <fieldsUsage count="2">
        <fieldUsage x="-1"/>
        <fieldUsage x="2"/>
      </fieldsUsage>
    </cacheHierarchy>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10.772303819445" backgroundQuery="1" createdVersion="8" refreshedVersion="8" minRefreshableVersion="3" recordCount="0" supportSubquery="1" supportAdvancedDrill="1" xr:uid="{88C898C6-FB6B-4ABA-A4F8-444834174501}">
  <cacheSource type="external" connectionId="8"/>
  <cacheFields count="5">
    <cacheField name="[Dim_customers].[Full Name].[Full Name]" caption="Full Name" numFmtId="0" hierarchy="9" level="1">
      <sharedItems count="5">
        <s v="Bobby Abbott"/>
        <s v="Christine Hawkins"/>
        <s v="Jeffery Powell"/>
        <s v="Lisa West"/>
        <s v="Travis Ewing"/>
      </sharedItems>
    </cacheField>
    <cacheField name="[Dim_customers].[Location].[Location]" caption="Location" numFmtId="0" hierarchy="11" level="1">
      <sharedItems count="5">
        <s v="Florida"/>
        <s v="Indiana"/>
        <s v="Maryland"/>
        <s v="New York"/>
        <s v="Wisconsin"/>
      </sharedItems>
    </cacheField>
    <cacheField name="[Measures].[Profit Margin]" caption="Profit Margin" numFmtId="0" hierarchy="37" level="32767"/>
    <cacheField name="[products_table].[Product Name].[Product Name]" caption="Product Name" numFmtId="0" hierarchy="25" level="1">
      <sharedItems count="5">
        <s v="Attorney Mist"/>
        <s v="Begin Brew"/>
        <s v="Common Splash"/>
        <s v="Eight Brew"/>
        <s v="Onto Dew"/>
      </sharedItems>
    </cacheField>
    <cacheField name="[products_table].[Category].[Category]" caption="Category" numFmtId="0" hierarchy="26"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1"/>
      </fieldsUsage>
    </cacheHierarchy>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3"/>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83.679126388888" backgroundQuery="1" createdVersion="8" refreshedVersion="8" minRefreshableVersion="3" recordCount="0" supportSubquery="1" supportAdvancedDrill="1" xr:uid="{848C1DBD-830A-4693-A22E-9271935F3085}">
  <cacheSource type="external" connectionId="8"/>
  <cacheFields count="4">
    <cacheField name="[Dim Date].[Month Name].[Month Name]" caption="Month Name" numFmtId="0" hierarchy="2" level="1">
      <sharedItems count="12">
        <s v="Jan"/>
        <s v="Feb"/>
        <s v="Mar"/>
        <s v="Apr"/>
        <s v="May"/>
        <s v="Jun"/>
        <s v="Jul"/>
        <s v="Aug"/>
        <s v="Sep"/>
        <s v="Oct"/>
        <s v="Nov"/>
        <s v="Dec"/>
      </sharedItems>
    </cacheField>
    <cacheField name="[Measures].[Total Target]" caption="Total Target" numFmtId="0" hierarchy="45" level="32767"/>
    <cacheField name="[Measures].[Total Revenue]" caption="Total Revenue" numFmtId="0" hierarchy="35" level="32767"/>
    <cacheField name="[sales_persons_table].[Store Name].[Store Name]" caption="Store Name" numFmtId="0" hierarchy="31"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0"/>
      </fieldsUsage>
    </cacheHierarchy>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3"/>
      </fieldsUsage>
    </cacheHierarchy>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83.679132291669" backgroundQuery="1" createdVersion="8" refreshedVersion="8" minRefreshableVersion="3" recordCount="0" supportSubquery="1" supportAdvancedDrill="1" xr:uid="{49A436DC-6F04-43DC-9A9B-25E7D4F57EC4}">
  <cacheSource type="external" connectionId="8"/>
  <cacheFields count="3">
    <cacheField name="[Measures].[Total Target]" caption="Total Target" numFmtId="0" hierarchy="45" level="32767"/>
    <cacheField name="[Measures].[Total Revenue]" caption="Total Revenue" numFmtId="0" hierarchy="35" level="32767"/>
    <cacheField name="[sales_persons_table].[Store Name].[Store Name]" caption="Store Name" numFmtId="0" hierarchy="31" level="1">
      <sharedItems containsSemiMixedTypes="0" containsNonDate="0" containsString="0"/>
    </cacheField>
  </cacheFields>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2"/>
      </fieldsUsage>
    </cacheHierarchy>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83.679135648148" backgroundQuery="1" createdVersion="8" refreshedVersion="8" minRefreshableVersion="3" recordCount="0" supportSubquery="1" supportAdvancedDrill="1" xr:uid="{E0A9CCA3-14DB-4A54-868F-A3C946F2E3DF}">
  <cacheSource type="external" connectionId="8"/>
  <cacheFields count="4">
    <cacheField name="[Dim Date].[Week Type].[Week Type]" caption="Week Type" numFmtId="0" hierarchy="6" level="1">
      <sharedItems count="2">
        <s v="Weekday"/>
        <s v="Weekend"/>
      </sharedItems>
    </cacheField>
    <cacheField name="[Measures].[Total Revenue]" caption="Total Revenue" numFmtId="0" hierarchy="35" level="32767"/>
    <cacheField name="[sales_persons_table].[Store Name].[Store Name]" caption="Store Name" numFmtId="0" hierarchy="31" level="1">
      <sharedItems containsSemiMixedTypes="0" containsNonDate="0" containsString="0"/>
    </cacheField>
    <cacheField name="Dummy0" numFmtId="0" hierarchy="57" level="32767">
      <extLst>
        <ext xmlns:x14="http://schemas.microsoft.com/office/spreadsheetml/2009/9/main" uri="{63CAB8AC-B538-458d-9737-405883B0398D}">
          <x14:cacheField ignore="1"/>
        </ext>
      </extLst>
    </cacheField>
  </cacheFields>
  <cacheHierarchies count="58">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2" memberValueDatatype="130" unbalanced="0">
      <fieldsUsage count="2">
        <fieldUsage x="-1"/>
        <fieldUsage x="0"/>
      </fieldsUsage>
    </cacheHierarchy>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2"/>
      </fieldsUsage>
    </cacheHierarchy>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83.679138888889" backgroundQuery="1" createdVersion="8" refreshedVersion="8" minRefreshableVersion="3" recordCount="0" supportSubquery="1" supportAdvancedDrill="1" xr:uid="{8C00E9DB-DD42-4B58-AFCA-8FB316D064E4}">
  <cacheSource type="external" connectionId="8"/>
  <cacheFields count="4">
    <cacheField name="[Measures].[Total Revenue]" caption="Total Revenue" numFmtId="0" hierarchy="35" level="32767"/>
    <cacheField name="[sales_persons_table].[Store Name].[Store Name]" caption="Store Name" numFmtId="0" hierarchy="31" level="1">
      <sharedItems containsSemiMixedTypes="0" containsNonDate="0" containsString="0"/>
    </cacheField>
    <cacheField name="[Dim Date].[Quarter].[Quarter]" caption="Quarter" numFmtId="0" hierarchy="7" level="1">
      <sharedItems count="4">
        <s v="Q-1"/>
        <s v="Q-2"/>
        <s v="Q-3"/>
        <s v="Q-4"/>
      </sharedItems>
    </cacheField>
    <cacheField name="Dummy0" numFmtId="0" hierarchy="57" level="32767">
      <extLst>
        <ext xmlns:x14="http://schemas.microsoft.com/office/spreadsheetml/2009/9/main" uri="{63CAB8AC-B538-458d-9737-405883B0398D}">
          <x14:cacheField ignore="1"/>
        </ext>
      </extLst>
    </cacheField>
  </cacheFields>
  <cacheHierarchies count="58">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2" memberValueDatatype="130" unbalanced="0">
      <fieldsUsage count="2">
        <fieldUsage x="-1"/>
        <fieldUsage x="2"/>
      </fieldsUsage>
    </cacheHierarchy>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1"/>
      </fieldsUsage>
    </cacheHierarchy>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83.679142245368" backgroundQuery="1" createdVersion="8" refreshedVersion="8" minRefreshableVersion="3" recordCount="0" supportSubquery="1" supportAdvancedDrill="1" xr:uid="{69ED3F1F-AA70-4249-ABD6-161F0171A4BD}">
  <cacheSource type="external" connectionId="8"/>
  <cacheFields count="4">
    <cacheField name="[Measures].[Total Revenue]" caption="Total Revenue" numFmtId="0" hierarchy="35" level="32767"/>
    <cacheField name="[sales_persons_table].[Store Name].[Store Name]" caption="Store Name" numFmtId="0" hierarchy="31" level="1">
      <sharedItems containsSemiMixedTypes="0" containsNonDate="0" containsString="0"/>
    </cacheField>
    <cacheField name="[Dim Date].[Day Name].[Day Name]" caption="Day Name" numFmtId="0" hierarchy="4" level="1">
      <sharedItems count="7">
        <s v="Sun"/>
        <s v="Mon"/>
        <s v="Tue"/>
        <s v="Wed"/>
        <s v="Thu"/>
        <s v="Fri"/>
        <s v="Sat"/>
      </sharedItems>
    </cacheField>
    <cacheField name="Dummy0" numFmtId="0" hierarchy="57" level="32767">
      <extLst>
        <ext xmlns:x14="http://schemas.microsoft.com/office/spreadsheetml/2009/9/main" uri="{63CAB8AC-B538-458d-9737-405883B0398D}">
          <x14:cacheField ignore="1"/>
        </ext>
      </extLst>
    </cacheField>
  </cacheFields>
  <cacheHierarchies count="58">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2" memberValueDatatype="130" unbalanced="0">
      <fieldsUsage count="2">
        <fieldUsage x="-1"/>
        <fieldUsage x="2"/>
      </fieldsUsage>
    </cacheHierarchy>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1"/>
      </fieldsUsage>
    </cacheHierarchy>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im Date" uniqueName="[Dim Date]" caption="Dim Date"/>
    <dimension name="Dim_customers" uniqueName="[Dim_customers]" caption="Dim_customers"/>
    <dimension name="Dim_monthly_store_targets" uniqueName="[Dim_monthly_store_targets]" caption="Dim_monthly_store_targets"/>
    <dimension name="fact_table" uniqueName="[fact_table]" caption="fact_table"/>
    <dimension measure="1" name="Measures" uniqueName="[Measures]" caption="Measures"/>
    <dimension name="products_table" uniqueName="[products_table]" caption="products_table"/>
    <dimension name="sales_persons_table" uniqueName="[sales_persons_table]" caption="sales_persons_table"/>
  </dimensions>
  <measureGroups count="7">
    <measureGroup name="Calculations" caption="Calculations"/>
    <measureGroup name="Dim Date" caption="Dim Date"/>
    <measureGroup name="Dim_customers" caption="Dim_customers"/>
    <measureGroup name="Dim_monthly_store_targets" caption="Dim_monthly_store_targets"/>
    <measureGroup name="fact_table" caption="fact_table"/>
    <measureGroup name="products_table" caption="products_table"/>
    <measureGroup name="sales_persons_table" caption="sales_persons_table"/>
  </measureGroups>
  <maps count="13">
    <map measureGroup="0" dimension="0"/>
    <map measureGroup="1" dimension="1"/>
    <map measureGroup="2" dimension="2"/>
    <map measureGroup="3" dimension="1"/>
    <map measureGroup="3" dimension="3"/>
    <map measureGroup="3" dimension="7"/>
    <map measureGroup="4" dimension="1"/>
    <map measureGroup="4" dimension="2"/>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06.69931851852" backgroundQuery="1" createdVersion="3" refreshedVersion="8" minRefreshableVersion="3" recordCount="0" supportSubquery="1" supportAdvancedDrill="1" xr:uid="{92933E54-4D8C-49E8-9F7E-8801396D127E}">
  <cacheSource type="external" connectionId="8">
    <extLst>
      <ext xmlns:x14="http://schemas.microsoft.com/office/spreadsheetml/2009/9/main" uri="{F057638F-6D5F-4e77-A914-E7F072B9BCA8}">
        <x14:sourceConnection name="ThisWorkbookDataModel"/>
      </ext>
    </extLst>
  </cacheSource>
  <cacheFields count="0"/>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6329185"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refreshedDate="45506.699326388887" backgroundQuery="1" createdVersion="3" refreshedVersion="8" minRefreshableVersion="3" recordCount="0" supportSubquery="1" supportAdvancedDrill="1" xr:uid="{A90A1748-C2E5-4A06-8EB6-F1268CB3D153}">
  <cacheSource type="external" connectionId="8">
    <extLst>
      <ext xmlns:x14="http://schemas.microsoft.com/office/spreadsheetml/2009/9/main" uri="{F057638F-6D5F-4e77-A914-E7F072B9BCA8}">
        <x14:sourceConnection name="ThisWorkbookDataModel"/>
      </ext>
    </extLst>
  </cacheSource>
  <cacheFields count="0"/>
  <cacheHierarchies count="57">
    <cacheHierarchy uniqueName="[Calculations].[Measures]" caption="Measures" attribute="1" defaultMemberUniqueName="[Calculations].[Measures].[All]" allUniqueName="[Calculations].[Measures].[All]" dimensionUniqueName="[Calculations]" displayFolder="" count="0" memberValueDatatype="20" unbalanced="0"/>
    <cacheHierarchy uniqueName="[Dim Date].[Order Date]" caption="Order Date" attribute="1" time="1" defaultMemberUniqueName="[Dim Date].[Order Date].[All]" allUniqueName="[Dim Date].[Order Date].[All]" dimensionUniqueName="[Dim Date]" displayFolder="" count="0" memberValueDatatype="7"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Month]" caption="Month" attribute="1" defaultMemberUniqueName="[Dim Date].[Month].[All]" allUniqueName="[Dim Date].[Month].[All]" dimensionUniqueName="[Dim Date]" displayFolder="" count="0" memberValueDatatype="20" unbalanced="0"/>
    <cacheHierarchy uniqueName="[Dim Date].[Day Name]" caption="Day Name" attribute="1" defaultMemberUniqueName="[Dim Date].[Day Name].[All]" allUniqueName="[Dim Date].[Day Name].[All]" dimensionUniqueName="[Dim Date]" displayFolder="" count="0" memberValueDatatype="130" unbalanced="0"/>
    <cacheHierarchy uniqueName="[Dim Date].[Day of Week]" caption="Day of Week" attribute="1" defaultMemberUniqueName="[Dim Date].[Day of Week].[All]" allUniqueName="[Dim Date].[Day of Week].[All]" dimensionUniqueName="[Dim Date]" displayFolder="" count="0" memberValueDatatype="20" unbalanced="0"/>
    <cacheHierarchy uniqueName="[Dim Date].[Week Type]" caption="Week Type" attribute="1" defaultMemberUniqueName="[Dim Date].[Week Type].[All]" allUniqueName="[Dim Date].[Week Type].[All]" dimensionUniqueName="[Dim Date]" displayFolder="" count="0" memberValueDatatype="130" unbalanced="0"/>
    <cacheHierarchy uniqueName="[Dim Date].[Quarter]" caption="Quarter" attribute="1" defaultMemberUniqueName="[Dim Date].[Quarter].[All]" allUniqueName="[Dim Date].[Quarter].[All]" dimensionUniqueName="[Dim 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 Name]" caption="Full Name" attribute="1" defaultMemberUniqueName="[Dim_customers].[Full Name].[All]" allUniqueName="[Dim_customers].[Full 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stomer age]" caption="Customer age" attribute="1" defaultMemberUniqueName="[Dim_customers].[Customer age].[All]" allUniqueName="[Dim_customers].[Customer age].[All]" dimensionUniqueName="[Dim_customers]" displayFolder="" count="0" memberValueDatatype="20" unbalanced="0"/>
    <cacheHierarchy uniqueName="[Dim_customers].[Age Group]" caption="Age Group" attribute="1" defaultMemberUniqueName="[Dim_customers].[Age Group].[All]" allUniqueName="[Dim_customers].[Age Group].[All]" dimensionUniqueName="[Dim_customers]" displayFolder="" count="0" memberValueDatatype="130" unbalanced="0"/>
    <cacheHierarchy uniqueName="[Dim_monthly_store_targets].[Store ID]" caption="Store ID" attribute="1" defaultMemberUniqueName="[Dim_monthly_store_targets].[Store ID].[All]" allUniqueName="[Dim_monthly_store_targets].[Store ID].[All]" dimensionUniqueName="[Dim_monthly_store_targets]" displayFolder="" count="0" memberValueDatatype="20" unbalanced="0"/>
    <cacheHierarchy uniqueName="[Dim_monthly_store_targets].[Month]" caption="Month" attribute="1" time="1" defaultMemberUniqueName="[Dim_monthly_store_targets].[Month].[All]" allUniqueName="[Dim_monthly_store_targets].[Month].[All]" dimensionUniqueName="[Dim_monthly_store_targets]" displayFolder="" count="0" memberValueDatatype="7" unbalanced="0"/>
    <cacheHierarchy uniqueName="[Dim_monthly_store_targets].[Monthly Target]" caption="Monthly Target" attribute="1" defaultMemberUniqueName="[Dim_monthly_store_targets].[Monthly Target].[All]" allUniqueName="[Dim_monthly_store_targets].[Monthly Target].[All]" dimensionUniqueName="[Dim_monthly_store_targets]"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Sales person age]" caption="Sales person age" attribute="1" defaultMemberUniqueName="[sales_persons_table].[Sales person age].[All]" allUniqueName="[sales_persons_table].[Sales person age].[All]" dimensionUniqueName="[sales_persons_table]" displayFolder="" count="0" memberValueDatatype="20" unbalanced="0"/>
    <cacheHierarchy uniqueName="[Measures].[Sum of Customer age]" caption="Sum of Customer age" measure="1" displayFolder="" measureGroup="Dim_customers" count="0">
      <extLst>
        <ext xmlns:x15="http://schemas.microsoft.com/office/spreadsheetml/2010/11/main" uri="{B97F6D7D-B522-45F9-BDA1-12C45D357490}">
          <x15:cacheHierarchy aggregatedColumn="12"/>
        </ext>
      </extLst>
    </cacheHierarchy>
    <cacheHierarchy uniqueName="[Measures].[Average of Customer age]" caption="Average of Customer age" measure="1" displayFolder="" measureGroup="Dim_customer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Pct]" caption="Profit Margin Pct"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Return rate]" caption="Return rate" measure="1" displayFolder="" measureGroup="Calculations" count="0"/>
    <cacheHierarchy uniqueName="[Measures].[__XL_Count Dim_customers]" caption="__XL_Count Dim_customers" measure="1" displayFolder="" measureGroup="Dim_customers"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XL_Count Dim Date]" caption="__XL_Count Dim Date" measure="1" displayFolder="" measureGroup="Dim Date" count="0" hidden="1"/>
    <cacheHierarchy uniqueName="[Measures].[__XL_Count Calculations]" caption="__XL_Count Calculations" measure="1" displayFolder="" measureGroup="Calculations" count="0" hidden="1"/>
    <cacheHierarchy uniqueName="[Measures].[__XL_Count Dim_monthly_store_targets]" caption="__XL_Count Dim_monthly_store_targets" measure="1" displayFolder="" measureGroup="Dim_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901186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F4DF8-8039-4F67-A4B9-B9F5862726B6}" name="store_target_revenue" cacheId="1" applyNumberFormats="0" applyBorderFormats="0" applyFontFormats="0" applyPatternFormats="0" applyAlignmentFormats="0" applyWidthHeightFormats="1" dataCaption="Values" tag="24d1062b-3923-4735-9dbf-1c7ee83edfaf" updatedVersion="8" minRefreshableVersion="3" useAutoFormatting="1" subtotalHiddenItems="1" itemPrintTitles="1" createdVersion="8" indent="0" compact="0" outline="1" outlineData="1" compactData="0" multipleFieldFilters="0">
  <location ref="N20:P31" firstHeaderRow="0" firstDataRow="1" firstDataCol="1"/>
  <pivotFields count="4">
    <pivotField dataField="1" compact="0" subtotalTop="0" showAll="0" defaultSubtotal="0"/>
    <pivotField axis="axisRow" compact="0" allDrilled="1" subtotalTop="0" showAll="0"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2" subtotal="count" baseField="0" baseItem="0"/>
  </dataField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product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7E680-23F3-46F6-BE80-FA433A66634F}" name="KPI" cacheId="2" applyNumberFormats="0" applyBorderFormats="0" applyFontFormats="0" applyPatternFormats="0" applyAlignmentFormats="0" applyWidthHeightFormats="1" dataCaption="Values" tag="5a005b4c-b2b8-4ae7-9330-195b57b701d1" updatedVersion="8" minRefreshableVersion="3" useAutoFormatting="1" subtotalHiddenItems="1" rowGrandTotals="0" colGrandTotals="0" itemPrintTitles="1" createdVersion="8" indent="0" compact="0" outline="1" outlineData="1" compactData="0" multipleFieldFilters="0">
  <location ref="A1:K2" firstHeaderRow="0" firstDataRow="1" firstDataCol="0"/>
  <pivotFields count="12">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compact="0"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numFmtId="166"/>
    <dataField fld="3" subtotal="count" baseField="0" baseItem="0"/>
    <dataField fld="4" subtotal="count" baseField="0" baseItem="0" numFmtId="167"/>
    <dataField fld="5" subtotal="count" baseField="0" baseItem="0" numFmtId="166"/>
    <dataField fld="6" subtotal="count" baseField="0" baseItem="0" numFmtId="10"/>
    <dataField fld="7" subtotal="count" baseField="0" baseItem="0" numFmtId="167"/>
    <dataField fld="8" subtotal="count" baseField="0" baseItem="0" numFmtId="167"/>
    <dataField fld="9" subtotal="count" baseField="0" baseItem="0" numFmtId="37"/>
    <dataField fld="10" subtotal="count" baseField="0" baseItem="0" numFmtId="166"/>
  </dataFields>
  <formats count="10">
    <format dxfId="65">
      <pivotArea outline="0" fieldPosition="0">
        <references count="1">
          <reference field="4294967294" count="1" selected="0">
            <x v="6"/>
          </reference>
        </references>
      </pivotArea>
    </format>
    <format dxfId="64">
      <pivotArea outline="0" fieldPosition="0">
        <references count="1">
          <reference field="4294967294" count="1" selected="0">
            <x v="9"/>
          </reference>
        </references>
      </pivotArea>
    </format>
    <format dxfId="63">
      <pivotArea outline="0" fieldPosition="0">
        <references count="1">
          <reference field="4294967294" count="1" selected="0">
            <x v="0"/>
          </reference>
        </references>
      </pivotArea>
    </format>
    <format dxfId="62">
      <pivotArea outline="0" fieldPosition="0">
        <references count="1">
          <reference field="4294967294" count="1" selected="0">
            <x v="1"/>
          </reference>
        </references>
      </pivotArea>
    </format>
    <format dxfId="61">
      <pivotArea outline="0" fieldPosition="0">
        <references count="1">
          <reference field="4294967294" count="1" selected="0">
            <x v="2"/>
          </reference>
        </references>
      </pivotArea>
    </format>
    <format dxfId="60">
      <pivotArea outline="0" fieldPosition="0">
        <references count="1">
          <reference field="4294967294" count="1" selected="0">
            <x v="10"/>
          </reference>
        </references>
      </pivotArea>
    </format>
    <format dxfId="59">
      <pivotArea outline="0" fieldPosition="0">
        <references count="1">
          <reference field="4294967294" count="1" selected="0">
            <x v="5"/>
          </reference>
        </references>
      </pivotArea>
    </format>
    <format dxfId="58">
      <pivotArea outline="0" fieldPosition="0">
        <references count="1">
          <reference field="4294967294" count="1" selected="0">
            <x v="8"/>
          </reference>
        </references>
      </pivotArea>
    </format>
    <format dxfId="57">
      <pivotArea outline="0" fieldPosition="0">
        <references count="1">
          <reference field="4294967294" count="1" selected="0">
            <x v="7"/>
          </reference>
        </references>
      </pivotArea>
    </format>
    <format dxfId="56">
      <pivotArea outline="0" fieldPosition="0">
        <references count="1">
          <reference field="4294967294" count="1" selected="0">
            <x v="4"/>
          </reference>
        </references>
      </pivotArea>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2301AA-E9B0-46AC-ACE8-6BA9BFE344E9}" name="PivotTable6" cacheId="0" applyNumberFormats="0" applyBorderFormats="0" applyFontFormats="0" applyPatternFormats="0" applyAlignmentFormats="0" applyWidthHeightFormats="1" dataCaption="Values" tag="69804cb1-2543-4a15-bca6-348ca3b92b07" updatedVersion="8" minRefreshableVersion="3" useAutoFormatting="1" subtotalHiddenItems="1" rowGrandTotals="0" colGrandTotals="0" itemPrintTitles="1" createdVersion="8" indent="0" compact="0" outline="1" outlineData="1" compactData="0" multipleFieldFilters="0">
  <location ref="AA6:AB18" firstHeaderRow="1" firstDataRow="1" firstDataCol="1"/>
  <pivotFields count="2">
    <pivotField axis="axisRow" compact="0" allDrilled="1" subtotalTop="0" showAll="0" dataSourceSort="1" defaultSubtotal="0" defaultAttributeDrillState="1">
      <items count="12">
        <item x="0"/>
        <item x="1"/>
        <item x="2"/>
        <item x="3"/>
        <item x="4"/>
        <item x="5"/>
        <item x="6"/>
        <item x="7"/>
        <item x="8"/>
        <item x="9"/>
        <item x="10"/>
        <item x="11"/>
      </items>
    </pivotField>
    <pivotField dataField="1" compact="0" subtotalTop="0" showAll="0" defaultSubtotal="0"/>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product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93BFE8-2D1E-4107-A9F5-55CC0E1AB469}" name="PivotTable3"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D12:AF14" firstHeaderRow="0" firstDataRow="1" firstDataCol="1"/>
  <pivotFields count="4">
    <pivotField axis="axisRow" compact="0" allDrilled="1" subtotalTop="0" showAll="0" dataSourceSort="1" defaultSubtotal="0" defaultAttributeDrillState="1">
      <items count="2">
        <item x="0"/>
        <item x="1"/>
      </items>
    </pivotField>
    <pivotField dataField="1" compact="0" subtotalTop="0" showAll="0" defaultSubtotal="0"/>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
    <i>
      <x/>
    </i>
    <i>
      <x v="1"/>
    </i>
  </rowItems>
  <colFields count="1">
    <field x="-2"/>
  </colFields>
  <colItems count="2">
    <i>
      <x/>
    </i>
    <i i="1">
      <x v="1"/>
    </i>
  </colItems>
  <dataFields count="2">
    <dataField fld="1" subtotal="count" baseField="0" baseItem="0"/>
    <dataField name="Total Revenue2" fld="3" subtotal="count" showDataAs="percentOfTotal" baseField="0" baseItem="0" numFmtId="10">
      <extLst>
        <ext xmlns:x14="http://schemas.microsoft.com/office/spreadsheetml/2009/9/main" uri="{E15A36E0-9728-4e99-A89B-3F7291B0FE68}">
          <x14:dataField sourceField="1" uniqueName="[__Xl2].[Measures].[Total Revenue]"/>
        </ext>
      </extLst>
    </dataField>
  </dataFields>
  <formats count="2">
    <format dxfId="47">
      <pivotArea outline="0" collapsedLevelsAreSubtotals="1" fieldPosition="0"/>
    </format>
    <format dxfId="46">
      <pivotArea outline="0" fieldPosition="0">
        <references count="1">
          <reference field="4294967294" count="1">
            <x v="1"/>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173354-3E9E-4515-9651-CD5CE4426966}" name="PivotTable2"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7">
  <location ref="X12:Y13" firstHeaderRow="0" firstDataRow="1" firstDataCol="0"/>
  <pivotFields count="3">
    <pivotField dataField="1" compact="0" subtotalTop="0" showAll="0" defaultSubtotal="0"/>
    <pivotField dataField="1" compact="0" subtotalTop="0" showAll="0" defaultSubtotal="0"/>
    <pivotField compact="0"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formats count="1">
    <format dxfId="48">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53D939-85BA-4D5A-BC57-583B59E2BE39}" name="PivotTable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7">
  <location ref="C12:E24" firstHeaderRow="0" firstDataRow="1" firstDataCol="1"/>
  <pivotFields count="4">
    <pivotField axis="axisRow" compact="0" allDrilled="1" showAll="0" dataSourceSort="1" defaultSubtotal="0" defaultAttributeDrillState="1">
      <items count="12">
        <item x="0"/>
        <item x="1"/>
        <item x="2"/>
        <item x="3"/>
        <item x="4"/>
        <item x="5"/>
        <item x="6"/>
        <item x="7"/>
        <item x="8"/>
        <item x="9"/>
        <item x="10"/>
        <item x="11"/>
      </items>
    </pivotField>
    <pivotField dataField="1" compact="0" subtotalTop="0" showAll="0" defaultSubtotal="0"/>
    <pivotField dataField="1" compact="0" subtotalTop="0" showAll="0" defaultSubtotal="0"/>
    <pivotField compact="0"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dataField fld="1" subtotal="count" baseField="0" baseItem="0"/>
  </dataFields>
  <formats count="1">
    <format dxfId="49">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F0A07A-92A0-438F-A2F5-6BF92504AF2C}" name="PivotTable4"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I11:AK15" firstHeaderRow="0" firstDataRow="1" firstDataCol="1"/>
  <pivotFields count="4">
    <pivotField dataField="1" compact="0" subtotalTop="0" showAll="0" defaultSubtotal="0"/>
    <pivotField compact="0" allDrilled="1" subtotalTop="0" showAll="0" dataSourceSort="1" defaultSubtotal="0" defaultAttributeDrillState="1"/>
    <pivotField axis="axisRow" compact="0" allDrilled="1"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68">
      <extLst>
        <ext xmlns:x14="http://schemas.microsoft.com/office/spreadsheetml/2009/9/main" uri="{E15A36E0-9728-4e99-A89B-3F7291B0FE68}">
          <x14:dataField sourceField="0" uniqueName="[__Xl2].[Measures].[Total Revenue]"/>
        </ext>
      </extLst>
    </dataField>
  </dataFields>
  <formats count="3">
    <format dxfId="52">
      <pivotArea outline="0" collapsedLevelsAreSubtotals="1" fieldPosition="0"/>
    </format>
    <format dxfId="51">
      <pivotArea outline="0" fieldPosition="0">
        <references count="1">
          <reference field="4294967294" count="1">
            <x v="1"/>
          </reference>
        </references>
      </pivotArea>
    </format>
    <format dxfId="50">
      <pivotArea outline="0" fieldPosition="0">
        <references count="1">
          <reference field="4294967294" count="1" selected="0">
            <x v="1"/>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B70B88-6EE2-4F47-931A-0384F99717C1}" name="weekdayrevenue" cacheId="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Q11:AS18" firstHeaderRow="0" firstDataRow="1" firstDataCol="1"/>
  <pivotFields count="4">
    <pivotField dataField="1" compact="0" subtotalTop="0" showAll="0" defaultSubtotal="0"/>
    <pivotField compact="0" allDrilled="1" subtotalTop="0" showAll="0" dataSourceSort="1" defaultSubtotal="0" defaultAttributeDrillState="1"/>
    <pivotField axis="axisRow" compact="0" allDrilled="1"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2" baseItem="1048828" numFmtId="168">
      <extLst>
        <ext xmlns:x14="http://schemas.microsoft.com/office/spreadsheetml/2009/9/main" uri="{E15A36E0-9728-4e99-A89B-3F7291B0FE68}">
          <x14:dataField sourceField="0" uniqueName="[__Xl2].[Measures].[Total Revenue]"/>
        </ext>
      </extLst>
    </dataField>
  </dataFields>
  <formats count="3">
    <format dxfId="55">
      <pivotArea outline="0" collapsedLevelsAreSubtotals="1" fieldPosition="0"/>
    </format>
    <format dxfId="54">
      <pivotArea outline="0" fieldPosition="0">
        <references count="1">
          <reference field="4294967294" count="1">
            <x v="1"/>
          </reference>
        </references>
      </pivotArea>
    </format>
    <format dxfId="53">
      <pivotArea outline="0" fieldPosition="0">
        <references count="1">
          <reference field="4294967294" count="1" selected="0">
            <x v="1"/>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Date]"/>
        <x15:activeTabTopLevelEntity name="[Calculations]"/>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A1936A-9E06-4F50-ADF3-FE9FBBD63199}" name="ProductKPI1" cacheId="14" applyNumberFormats="0" applyBorderFormats="0" applyFontFormats="0" applyPatternFormats="0" applyAlignmentFormats="0" applyWidthHeightFormats="1" dataCaption="Values" tag="d653f0bc-6ada-4a43-9bbe-ac1474d81a03" updatedVersion="8" minRefreshableVersion="3" useAutoFormatting="1" rowGrandTotals="0" colGrandTotals="0" itemPrintTitles="1" createdVersion="8" indent="0" compact="0" outline="1" outlineData="1" compactData="0" multipleFieldFilters="0">
  <location ref="U6:Z7" firstHeaderRow="0" firstDataRow="1" firstDataCol="0"/>
  <pivotFields count="9">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dataField="1" compact="0" subtotalTop="0" showAll="0" defaultSubtotal="0"/>
    <pivotField compact="0"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69"/>
    <dataField fld="5" subtotal="count" baseField="0" baseItem="0" numFmtId="169"/>
    <dataField fld="6" subtotal="count" baseField="0" baseItem="0" numFmtId="169"/>
    <dataField fld="7" subtotal="count" baseField="0" baseItem="0"/>
  </dataFields>
  <formats count="1">
    <format dxfId="9">
      <pivotArea outline="0" fieldPosition="0">
        <references count="1">
          <reference field="4294967294" count="3" selected="0">
            <x v="2"/>
            <x v="3"/>
            <x v="4"/>
          </reference>
        </references>
      </pivotArea>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C451E0-815B-4656-BBAB-DE211BD98E42}" name="ProductKPI" cacheId="13" applyNumberFormats="0" applyBorderFormats="0" applyFontFormats="0" applyPatternFormats="0" applyAlignmentFormats="0" applyWidthHeightFormats="1" dataCaption="Values" tag="bfc1affb-a454-4e07-b5bc-5aba74c98e3d" updatedVersion="8" minRefreshableVersion="3" useAutoFormatting="1" rowGrandTotals="0" colGrandTotals="0" itemPrintTitles="1" createdVersion="8" indent="0" compact="0" outline="1" outlineData="1" compactData="0" multipleFieldFilters="0" chartFormat="6">
  <location ref="BH10:BJ11" firstHeaderRow="0" firstDataRow="1" firstDataCol="0"/>
  <pivotFields count="6">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dataField="1" compact="0" subtotalTop="0" showAll="0" defaultSubtotal="0"/>
    <pivotField dataField="1" compact="0" subtotalTop="0" showAll="0" defaultSubtotal="0"/>
    <pivotField compact="0" allDrilled="1" subtotalTop="0" showAll="0" dataSourceSort="1" defaultSubtotal="0" defaultAttributeDrillState="1"/>
  </pivotFields>
  <rowItems count="1">
    <i/>
  </rowItems>
  <colFields count="1">
    <field x="-2"/>
  </colFields>
  <colItems count="3">
    <i>
      <x/>
    </i>
    <i i="1">
      <x v="1"/>
    </i>
    <i i="2">
      <x v="2"/>
    </i>
  </colItems>
  <dataFields count="3">
    <dataField fld="2" subtotal="count" baseField="0" baseItem="0"/>
    <dataField fld="4" subtotal="count" baseField="0" baseItem="0" numFmtId="10"/>
    <dataField fld="3" subtotal="count" baseField="0" baseItem="0" numFmtId="10"/>
  </dataFields>
  <formats count="5">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fieldPosition="0">
        <references count="1">
          <reference field="4294967294" count="1" selected="0">
            <x v="2"/>
          </reference>
        </references>
      </pivotArea>
    </format>
    <format dxfId="10">
      <pivotArea outline="0" fieldPosition="0">
        <references count="1">
          <reference field="4294967294" count="1" selected="0">
            <x v="1"/>
          </reference>
        </references>
      </pivotArea>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06042F-9752-4072-94C8-B42530B6B18B}" name="Customeragegroup" cacheId="8" applyNumberFormats="0" applyBorderFormats="0" applyFontFormats="0" applyPatternFormats="0" applyAlignmentFormats="0" applyWidthHeightFormats="1" dataCaption="Values" tag="7b9bdb37-ebc0-46c9-b83e-399284e250f9" updatedVersion="8" minRefreshableVersion="3" useAutoFormatting="1" rowGrandTotals="0" colGrandTotals="0" itemPrintTitles="1" createdVersion="8" indent="0" compact="0" outline="1" outlineData="1" compactData="0" multipleFieldFilters="0" chartFormat="4">
  <location ref="AC6:AD11" firstHeaderRow="1" firstDataRow="1" firstDataCol="1"/>
  <pivotFields count="5">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axis="axisRow" compact="0" allDrilled="1" subtotalTop="0" showAll="0" sortType="ascending" defaultSubtotal="0" defaultAttributeDrillState="1">
      <items count="5">
        <item x="0"/>
        <item x="1"/>
        <item x="2"/>
        <item x="3"/>
        <item x="4"/>
      </items>
    </pivotField>
    <pivotField dataField="1" compact="0" subtotalTop="0" showAll="0" defaultSubtotal="0"/>
    <pivotField compact="0" allDrilled="1" subtotalTop="0" showAll="0" dataSourceSort="1" defaultSubtotal="0" defaultAttributeDrillState="1"/>
  </pivotFields>
  <rowFields count="1">
    <field x="2"/>
  </rowFields>
  <rowItems count="5">
    <i>
      <x/>
    </i>
    <i>
      <x v="1"/>
    </i>
    <i>
      <x v="2"/>
    </i>
    <i>
      <x v="3"/>
    </i>
    <i>
      <x v="4"/>
    </i>
  </rowItems>
  <colItems count="1">
    <i/>
  </colItems>
  <dataFields count="1">
    <dataField fld="3" subtotal="count" baseField="0" baseItem="0" numFmtId="169"/>
  </dataFields>
  <formats count="1">
    <format dxfId="1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1DA41B-BDF7-49C1-A928-A8700C0CCE97}" name="PivotTable15" cacheId="4" applyNumberFormats="0" applyBorderFormats="0" applyFontFormats="0" applyPatternFormats="0" applyAlignmentFormats="0" applyWidthHeightFormats="1" dataCaption="Values" tag="bfc1affb-a454-4e07-b5bc-5aba74c98e3d" updatedVersion="8" minRefreshableVersion="3" useAutoFormatting="1" rowGrandTotals="0" colGrandTotals="0" itemPrintTitles="1" createdVersion="8" indent="0" compact="0" outline="1" outlineData="1" compactData="0" multipleFieldFilters="0" chartFormat="11">
  <location ref="CD9:CE17" firstHeaderRow="1" firstDataRow="1" firstDataCol="1"/>
  <pivotFields count="6">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compact="0"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subtotalTop="0" showAll="0" dataSourceSort="1" defaultSubtotal="0" defaultAttributeDrillState="1"/>
  </pivotFields>
  <rowFields count="1">
    <field x="4"/>
  </rowFields>
  <rowItems count="8">
    <i>
      <x v="4"/>
    </i>
    <i>
      <x v="5"/>
    </i>
    <i>
      <x v="6"/>
    </i>
    <i>
      <x v="7"/>
    </i>
    <i>
      <x v="2"/>
    </i>
    <i>
      <x v="1"/>
    </i>
    <i>
      <x/>
    </i>
    <i>
      <x v="3"/>
    </i>
  </rowItems>
  <colItems count="1">
    <i/>
  </colItems>
  <dataFields count="1">
    <dataField fld="2" subtotal="count" baseField="0" baseItem="0"/>
  </dataFields>
  <formats count="3">
    <format dxfId="18">
      <pivotArea outline="0" collapsedLevelsAreSubtotals="1" fieldPosition="0"/>
    </format>
    <format dxfId="17">
      <pivotArea outline="0" collapsedLevelsAreSubtotals="1" fieldPosition="0"/>
    </format>
    <format dxfId="16">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3" iMeasureHier="37">
      <autoFilter ref="A1">
        <filterColumn colId="0">
          <top10 top="0" val="5" filterVal="5"/>
        </filterColumn>
      </autoFilter>
    </filter>
    <filter fld="1" type="count" id="5" iMeasureHier="37">
      <autoFilter ref="A1">
        <filterColumn colId="0">
          <top10 top="0" val="5" filterVal="5"/>
        </filterColumn>
      </autoFilter>
    </filter>
    <filter fld="3" type="count" id="6" iMeasureHier="37">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07364F-8FEB-4556-8053-FBA244E09A07}" name="gender" cacheId="9" applyNumberFormats="0" applyBorderFormats="0" applyFontFormats="0" applyPatternFormats="0" applyAlignmentFormats="0" applyWidthHeightFormats="1" dataCaption="Values" tag="de045b2f-5456-4b68-bc67-49ab896082f0" updatedVersion="8" minRefreshableVersion="3" useAutoFormatting="1" rowGrandTotals="0" colGrandTotals="0" itemPrintTitles="1" createdVersion="8" indent="0" compact="0" outline="1" outlineData="1" compactData="0" multipleFieldFilters="0">
  <location ref="AG14:AH16" firstHeaderRow="1" firstDataRow="1" firstDataCol="1"/>
  <pivotFields count="5">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axis="axisRow" compact="0" allDrilled="1" subtotalTop="0" showAll="0" dataSourceSort="1" defaultSubtotal="0" defaultAttributeDrillState="1">
      <items count="2">
        <item x="0"/>
        <item x="1"/>
      </items>
    </pivotField>
    <pivotField compact="0" allDrilled="1" subtotalTop="0" showAll="0" dataSourceSort="1" defaultSubtotal="0" defaultAttributeDrillState="1"/>
  </pivotFields>
  <rowFields count="1">
    <field x="3"/>
  </rowFields>
  <rowItems count="2">
    <i>
      <x/>
    </i>
    <i>
      <x v="1"/>
    </i>
  </rowItems>
  <colItems count="1">
    <i/>
  </colItems>
  <dataFields count="1">
    <dataField fld="2" subtotal="count" showDataAs="percentOfTotal" baseField="0" baseItem="0" numFmtId="10"/>
  </dataFields>
  <formats count="4">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fieldPosition="0">
        <references count="1">
          <reference field="4294967294" count="1">
            <x v="0"/>
          </reference>
        </references>
      </pivotArea>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66A628E-7541-4580-BD13-336F18A0AABE}" name="Bt5customer"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location ref="H6:I11" firstHeaderRow="1" firstDataRow="1" firstDataCol="1"/>
  <pivotFields count="3">
    <pivotField axis="axisRow" compact="0" allDrilled="1"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showAll="0" defaultSubtotal="0"/>
    <pivotField compact="0" allDrilled="1"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numFmtId="169"/>
  </dataFields>
  <formats count="1">
    <format dxfId="23">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7">
      <autoFilter ref="A1">
        <filterColumn colId="0">
          <top10 top="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CE34370-E064-4940-B6F3-DF8521452109}" name="weekdaysname" cacheId="16" applyNumberFormats="0" applyBorderFormats="0" applyFontFormats="0" applyPatternFormats="0" applyAlignmentFormats="0" applyWidthHeightFormats="1" dataCaption="Values" tag="1b1706f9-98f1-45dd-b660-ecf4d5f7fd2d" updatedVersion="8" minRefreshableVersion="3" useAutoFormatting="1" rowGrandTotals="0" colGrandTotals="0" itemPrintTitles="1" createdVersion="8" indent="0" compact="0" outline="1" outlineData="1" compactData="0" multipleFieldFilters="0" chartFormat="6">
  <location ref="BB11:BC18" firstHeaderRow="1" firstDataRow="1" firstDataCol="1"/>
  <pivotFields count="5">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axis="axisRow" compact="0" allDrilled="1" subtotalTop="0" showAll="0" dataSourceSort="1" defaultSubtotal="0" defaultAttributeDrillState="1">
      <items count="7">
        <item x="0"/>
        <item x="1"/>
        <item x="2"/>
        <item x="3"/>
        <item x="4"/>
        <item x="5"/>
        <item x="6"/>
      </items>
    </pivotField>
    <pivotField dataField="1" compact="0" subtotalTop="0" showAll="0" defaultSubtotal="0"/>
    <pivotField compact="0" allDrilled="1" subtotalTop="0" showAll="0" dataSourceSort="1" defaultSubtotal="0" defaultAttributeDrillState="1"/>
  </pivotFields>
  <rowFields count="1">
    <field x="2"/>
  </rowFields>
  <rowItems count="7">
    <i>
      <x/>
    </i>
    <i>
      <x v="1"/>
    </i>
    <i>
      <x v="2"/>
    </i>
    <i>
      <x v="3"/>
    </i>
    <i>
      <x v="4"/>
    </i>
    <i>
      <x v="5"/>
    </i>
    <i>
      <x v="6"/>
    </i>
  </rowItems>
  <colItems count="1">
    <i/>
  </colItems>
  <dataFields count="1">
    <dataField fld="3" subtotal="count" baseField="0" baseItem="0" numFmtId="169"/>
  </dataFields>
  <formats count="3">
    <format dxfId="26">
      <pivotArea outline="0" collapsedLevelsAreSubtotals="1" fieldPosition="0"/>
    </format>
    <format dxfId="25">
      <pivotArea outline="0" collapsedLevelsAreSubtotals="1" fieldPosition="0"/>
    </format>
    <format dxfId="24">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D27DB7E-CAC2-421E-8A11-50582574ACB7}" name="Top 5 Products" cacheId="17" applyNumberFormats="0" applyBorderFormats="0" applyFontFormats="0" applyPatternFormats="0" applyAlignmentFormats="0" applyWidthHeightFormats="1" dataCaption="Values" tag="bfc1affb-a454-4e07-b5bc-5aba74c98e3d" updatedVersion="8" minRefreshableVersion="3" useAutoFormatting="1" rowGrandTotals="0" colGrandTotals="0" itemPrintTitles="1" createdVersion="8" indent="0" compact="0" outline="1" outlineData="1" compactData="0" multipleFieldFilters="0" chartFormat="6">
  <location ref="BO10:BP15" firstHeaderRow="1" firstDataRow="1" firstDataCol="1"/>
  <pivotFields count="5">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axis="axisRow" compact="0"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subtotalTop="0" showAll="0" dataSourceSort="1" defaultSubtotal="0" defaultAttributeDrillState="1"/>
  </pivotFields>
  <rowFields count="1">
    <field x="3"/>
  </rowFields>
  <rowItems count="5">
    <i>
      <x v="1"/>
    </i>
    <i>
      <x v="2"/>
    </i>
    <i>
      <x v="4"/>
    </i>
    <i>
      <x v="3"/>
    </i>
    <i>
      <x/>
    </i>
  </rowItems>
  <colItems count="1">
    <i/>
  </colItems>
  <dataFields count="1">
    <dataField fld="2" subtotal="count" baseField="0" baseItem="0"/>
  </dataFields>
  <formats count="3">
    <format dxfId="29">
      <pivotArea outline="0" collapsedLevelsAreSubtotals="1" fieldPosition="0"/>
    </format>
    <format dxfId="28">
      <pivotArea outline="0" collapsedLevelsAreSubtotals="1" fieldPosition="0"/>
    </format>
    <format dxfId="27">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3" iMeasureHier="37">
      <autoFilter ref="A1">
        <filterColumn colId="0">
          <top10 top="0" val="5" filterVal="5"/>
        </filterColumn>
      </autoFilter>
    </filter>
    <filter fld="1" type="count" id="5" iMeasureHier="37">
      <autoFilter ref="A1">
        <filterColumn colId="0">
          <top10 top="0" val="5" filterVal="5"/>
        </filterColumn>
      </autoFilter>
    </filter>
    <filter fld="3" type="count" id="6" iMeasureHier="37">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B1C4B22-3D57-418B-85D2-C32DBD9BE9E4}" name="bt5locatin"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O6:P11" firstHeaderRow="1" firstDataRow="1" firstDataCol="1"/>
  <pivotFields count="4">
    <pivotField compact="0" allDrilled="1" showAll="0" measureFilter="1" dataSourceSort="1" defaultSubtotal="0" defaultAttributeDrillState="1">
      <items count="5">
        <item x="0"/>
        <item x="1"/>
        <item x="2"/>
        <item x="3"/>
        <item x="4"/>
      </items>
    </pivotField>
    <pivotField dataField="1" compact="0" showAll="0" defaultSubtotal="0"/>
    <pivotField axis="axisRow" compact="0"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numFmtId="169"/>
  </dataFields>
  <formats count="1">
    <format dxfId="30">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5" iMeasureHier="37">
      <autoFilter ref="A1">
        <filterColumn colId="0">
          <top10 top="0" val="5" filterVal="5"/>
        </filterColumn>
      </autoFilter>
    </filter>
    <filter fld="0" type="count" id="3" iMeasureHier="37">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A958B2A-9FFD-4BCC-B231-B869B1FC9157}" name="Top5customer"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location ref="C6:D11" firstHeaderRow="1" firstDataRow="1" firstDataCol="1"/>
  <pivotFields count="3">
    <pivotField axis="axisRow"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showAll="0" defaultSubtotal="0"/>
    <pivotField compact="0" allDrilled="1"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numFmtId="166"/>
  </dataFields>
  <formats count="1">
    <format dxfId="31">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E48F472-6803-4670-9B50-AC97E268E41C}" name="top5location"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L6:M11" firstHeaderRow="1" firstDataRow="1" firstDataCol="1"/>
  <pivotFields count="4">
    <pivotField compact="0" allDrilled="1" showAll="0" measureFilter="1" dataSourceSort="1" defaultSubtotal="0" defaultAttributeDrillState="1">
      <items count="5">
        <item x="0"/>
        <item x="1"/>
        <item x="2"/>
        <item x="3"/>
        <item x="4"/>
      </items>
    </pivotField>
    <pivotField dataField="1" compact="0" showAll="0" defaultSubtotal="0"/>
    <pivotField axis="axisRow" compact="0"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numFmtId="169"/>
  </dataFields>
  <formats count="1">
    <format dxfId="32">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2" type="count" id="4" iMeasureHier="37">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2BBE0EF-A4A4-44E3-BB67-EE698A554A4E}" name="monthname2" cacheId="12" applyNumberFormats="0" applyBorderFormats="0" applyFontFormats="0" applyPatternFormats="0" applyAlignmentFormats="0" applyWidthHeightFormats="1" dataCaption="Values" tag="7d5c769a-0eb2-4af7-b724-74a2aa596da5" updatedVersion="8" minRefreshableVersion="3" useAutoFormatting="1" rowGrandTotals="0" colGrandTotals="0" itemPrintTitles="1" createdVersion="8" indent="0" compact="0" outline="1" outlineData="1" compactData="0" multipleFieldFilters="0" chartFormat="2">
  <location ref="AP11:AQ23" firstHeaderRow="1" firstDataRow="1" firstDataCol="1"/>
  <pivotFields count="5">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axis="axisRow" compact="0" allDrilled="1" subtotalTop="0" showAll="0" dataSourceSort="1" defaultSubtotal="0" defaultAttributeDrillState="1">
      <items count="12">
        <item x="0"/>
        <item x="1"/>
        <item x="2"/>
        <item x="3"/>
        <item x="4"/>
        <item x="5"/>
        <item x="6"/>
        <item x="7"/>
        <item x="8"/>
        <item x="9"/>
        <item x="10"/>
        <item x="11"/>
      </items>
    </pivotField>
    <pivotField dataField="1" compact="0" subtotalTop="0" showAll="0" defaultSubtotal="0"/>
    <pivotField compact="0"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baseField="0" baseItem="0" numFmtId="166"/>
  </dataFields>
  <formats count="3">
    <format dxfId="35">
      <pivotArea outline="0" collapsedLevelsAreSubtotals="1" fieldPosition="0"/>
    </format>
    <format dxfId="34">
      <pivotArea outline="0" collapsedLevelsAreSubtotals="1" fieldPosition="0"/>
    </format>
    <format dxfId="33">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8849E41-DE03-4327-A540-1ABD97170E9B}" name="monthname1" cacheId="11" applyNumberFormats="0" applyBorderFormats="0" applyFontFormats="0" applyPatternFormats="0" applyAlignmentFormats="0" applyWidthHeightFormats="1" dataCaption="Values" tag="17ad09be-b4e3-45d6-a756-24f11027e9cc" updatedVersion="8" minRefreshableVersion="3" useAutoFormatting="1" subtotalHiddenItems="1" rowGrandTotals="0" colGrandTotals="0" itemPrintTitles="1" createdVersion="8" indent="0" compact="0" outline="1" outlineData="1" compactData="0" multipleFieldFilters="0">
  <location ref="AL11:AM23" firstHeaderRow="1" firstDataRow="1" firstDataCol="1"/>
  <pivotFields count="5">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axis="axisRow" compact="0" allDrilled="1" subtotalTop="0" showAll="0" dataSourceSort="1" defaultSubtotal="0" defaultAttributeDrillState="1">
      <items count="12">
        <item x="0"/>
        <item x="1"/>
        <item x="2"/>
        <item x="3"/>
        <item x="4"/>
        <item x="5"/>
        <item x="6"/>
        <item x="7"/>
        <item x="8"/>
        <item x="9"/>
        <item x="10"/>
        <item x="11"/>
      </items>
    </pivotField>
    <pivotField dataField="1" compact="0" subtotalTop="0" showAll="0" defaultSubtotal="0"/>
    <pivotField compact="0"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showDataAs="percentDiff" baseField="2" baseItem="1048828" numFmtId="168"/>
  </dataFields>
  <formats count="4">
    <format dxfId="39">
      <pivotArea outline="0" collapsedLevelsAreSubtotals="1" fieldPosition="0"/>
    </format>
    <format dxfId="38">
      <pivotArea outline="0" collapsedLevelsAreSubtotals="1" fieldPosition="0"/>
    </format>
    <format dxfId="37">
      <pivotArea outline="0" fieldPosition="0">
        <references count="1">
          <reference field="4294967294" count="1">
            <x v="0"/>
          </reference>
        </references>
      </pivotArea>
    </format>
    <format dxfId="36">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AA23635-5C20-4BE3-9E0D-6085136C8650}" name="kpi2" cacheId="10" applyNumberFormats="0" applyBorderFormats="0" applyFontFormats="0" applyPatternFormats="0" applyAlignmentFormats="0" applyWidthHeightFormats="1" dataCaption="Values" tag="837977c8-6129-4dfc-ab7f-a7f6c24e037e" updatedVersion="8" minRefreshableVersion="3" useAutoFormatting="1" rowGrandTotals="0" colGrandTotals="0" itemPrintTitles="1" createdVersion="8" indent="0" compact="0" outline="1" outlineData="1" compactData="0" multipleFieldFilters="0">
  <location ref="AG6:AG7" firstHeaderRow="1" firstDataRow="1" firstDataCol="0"/>
  <pivotFields count="4">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compact="0" allDrilled="1" subtotalTop="0" showAll="0" dataSourceSort="1" defaultSubtotal="0" defaultAttributeDrillState="1"/>
  </pivotFields>
  <rowItems count="1">
    <i/>
  </rowItems>
  <colItems count="1">
    <i/>
  </colItems>
  <dataFields count="1">
    <dataField name="Average of Customer age" fld="2" subtotal="average" baseField="0" baseItem="0"/>
  </dataFields>
  <formats count="3">
    <format dxfId="42">
      <pivotArea outline="0" collapsedLevelsAreSubtotals="1" fieldPosition="0"/>
    </format>
    <format dxfId="41">
      <pivotArea outline="0" collapsedLevelsAreSubtotals="1" fieldPosition="0"/>
    </format>
    <format dxfId="40">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10C778F-E836-4113-91A3-3710FCE2FABE}" name="All Products" cacheId="3" applyNumberFormats="0" applyBorderFormats="0" applyFontFormats="0" applyPatternFormats="0" applyAlignmentFormats="0" applyWidthHeightFormats="1" dataCaption="Values" tag="bfc1affb-a454-4e07-b5bc-5aba74c98e3d" updatedVersion="8" minRefreshableVersion="3" useAutoFormatting="1" rowGrandTotals="0" colGrandTotals="0" itemPrintTitles="1" createdVersion="8" indent="0" compact="0" outline="1" outlineData="1" compactData="0" multipleFieldFilters="0" chartFormat="6">
  <location ref="BV10:BX110" firstHeaderRow="0" firstDataRow="1" firstDataCol="1"/>
  <pivotFields count="6">
    <pivotField compact="0" allDrilled="1" showAll="0" measureFilter="1" dataSourceSort="1" defaultSubtotal="0" defaultAttributeDrillState="1">
      <items count="5">
        <item x="0"/>
        <item x="1"/>
        <item x="2"/>
        <item x="3"/>
        <item x="4"/>
      </items>
    </pivotField>
    <pivotField compact="0" allDrilled="1" subtotalTop="0" showAll="0" measureFilter="1" defaultSubtotal="0" defaultAttributeDrillState="1">
      <items count="5">
        <item x="0"/>
        <item x="1"/>
        <item x="2"/>
        <item x="3"/>
        <item x="4"/>
      </items>
    </pivotField>
    <pivotField dataField="1" compact="0" subtotalTop="0" showAll="0" defaultSubtotal="0"/>
    <pivotField axis="axisRow" compact="0" allDrilled="1"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subtotalTop="0" showAll="0" defaultSubtotal="0"/>
    <pivotField compact="0" allDrilled="1" subtotalTop="0" showAll="0" dataSourceSort="1" defaultSubtotal="0" defaultAttributeDrillState="1"/>
  </pivotFields>
  <rowFields count="1">
    <field x="3"/>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2" subtotal="count" baseField="0" baseItem="0"/>
    <dataField fld="4" subtotal="count" baseField="0" baseItem="0"/>
  </dataFields>
  <formats count="3">
    <format dxfId="45">
      <pivotArea outline="0" collapsedLevelsAreSubtotals="1" fieldPosition="0"/>
    </format>
    <format dxfId="44">
      <pivotArea outline="0" collapsedLevelsAreSubtotals="1" fieldPosition="0"/>
    </format>
    <format dxfId="43">
      <pivotArea outline="0" collapsedLevelsAreSubtotals="1" fieldPosition="0"/>
    </format>
  </formats>
  <pivotHierarchies count="5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37">
      <autoFilter ref="A1">
        <filterColumn colId="0">
          <top10 top="0" val="5" filterVal="5"/>
        </filterColumn>
      </autoFilter>
    </filter>
    <filter fld="1" type="count" id="5" iMeasureHier="37">
      <autoFilter ref="A1">
        <filterColumn colId="0">
          <top10 top="0" val="5" filterVal="5"/>
        </filterColumn>
      </autoFilter>
    </filter>
  </filters>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Calculations]"/>
        <x15:activeTabTopLevelEntity name="[Dim 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58374C2-EF38-4F03-A206-04CD7A7DCF1D}" sourceName="[Dim Date].[Month Name]">
  <pivotTables>
    <pivotTable tabId="1" name="store_target_revenue"/>
    <pivotTable tabId="1" name="KPI"/>
  </pivotTables>
  <data>
    <olap pivotCacheId="1206329185">
      <levels count="2">
        <level uniqueName="[Dim Date].[Month Name].[(All)]" sourceCaption="(All)" count="0"/>
        <level uniqueName="[Dim Date].[Month Name].[Month Name]" sourceCaption="Month Name" count="12">
          <ranges>
            <range startItem="0">
              <i n="[Dim Date].[Month Name].&amp;[Jan]" c="Jan"/>
              <i n="[Dim Date].[Month Name].&amp;[Feb]" c="Feb"/>
              <i n="[Dim Date].[Month Name].&amp;[Mar]" c="Mar"/>
              <i n="[Dim Date].[Month Name].&amp;[Apr]" c="Apr"/>
              <i n="[Dim Date].[Month Name].&amp;[May]" c="May"/>
              <i n="[Dim Date].[Month Name].&amp;[Jun]" c="Jun"/>
              <i n="[Dim Date].[Month Name].&amp;[Jul]" c="Jul"/>
              <i n="[Dim Date].[Month Name].&amp;[Aug]" c="Aug"/>
              <i n="[Dim Date].[Month Name].&amp;[Sep]" c="Sep"/>
              <i n="[Dim Date].[Month Name].&amp;[Oct]" c="Oct"/>
              <i n="[Dim Date].[Month Name].&amp;[Nov]" c="Nov"/>
              <i n="[Dim Date].[Month Name].&amp;[Dec]" c="Dec"/>
            </range>
          </ranges>
        </level>
      </levels>
      <selections count="1">
        <selection n="[Dim Date].[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C02CDD1-CE11-44C8-A926-AC6D12FBE35C}" sourceName="[sales_persons_table].[Store Name]">
  <pivotTables>
    <pivotTable tabId="4" name="PivotTable1"/>
    <pivotTable tabId="4" name="PivotTable2"/>
    <pivotTable tabId="4" name="PivotTable3"/>
    <pivotTable tabId="4" name="PivotTable4"/>
    <pivotTable tabId="4" name="weekdayrevenue"/>
  </pivotTables>
  <data>
    <olap pivotCacheId="990118622">
      <levels count="2">
        <level uniqueName="[sales_persons_table].[Store Name].[(All)]" sourceCaption="(All)" count="0"/>
        <level uniqueName="[sales_persons_table].[Store Name].[Store Name]" sourceCaption="Store Name" count="10">
          <ranges>
            <range startItem="0">
              <i n="[sales_persons_table].[Store Name].&amp;[Barron-Fleming]" c="Barron-Fleming"/>
              <i n="[sales_persons_table].[Store Name].&amp;[Berg-Trujillo]" c="Berg-Trujillo"/>
              <i n="[sales_persons_table].[Store Name].&amp;[Lee-Myers]" c="Lee-Myers"/>
              <i n="[sales_persons_table].[Store Name].&amp;[Lopez]" c="Lopez"/>
              <i n="[sales_persons_table].[Store Name].&amp;[Martinez]" c="Martinez"/>
              <i n="[sales_persons_table].[Store Name].&amp;[Miller]" c="Miller"/>
              <i n="[sales_persons_table].[Store Name].&amp;[Myers-Lopez]" c="Myers-Lopez"/>
              <i n="[sales_persons_table].[Store Name].&amp;[Novak PLC]" c="Novak PLC"/>
              <i n="[sales_persons_table].[Store Name].&amp;[Thomas]" c="Thomas"/>
              <i n="[sales_persons_table].[Store Name].&amp;[Valdez]" c="Valdez"/>
            </range>
          </ranges>
        </level>
      </levels>
      <selections count="1">
        <selection n="[sales_persons_table].[Stor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443C8F15-FFAF-43E8-B662-92A92B4221EA}" sourceName="[Dim Date].[Month Name]">
  <pivotTables>
    <pivotTable tabId="7" name="Top5customer"/>
    <pivotTable tabId="7" name="All Products"/>
    <pivotTable tabId="7" name="Bt5customer"/>
    <pivotTable tabId="7" name="bt5locatin"/>
    <pivotTable tabId="7" name="Customeragegroup"/>
    <pivotTable tabId="7" name="gender"/>
    <pivotTable tabId="7" name="kpi2"/>
    <pivotTable tabId="7" name="PivotTable15"/>
    <pivotTable tabId="7" name="ProductKPI"/>
    <pivotTable tabId="7" name="ProductKPI1"/>
    <pivotTable tabId="7" name="Top 5 Products"/>
    <pivotTable tabId="7" name="top5location"/>
    <pivotTable tabId="7" name="weekdaysname"/>
  </pivotTables>
  <data>
    <olap pivotCacheId="1206329185">
      <levels count="2">
        <level uniqueName="[Dim Date].[Month Name].[(All)]" sourceCaption="(All)" count="0"/>
        <level uniqueName="[Dim Date].[Month Name].[Month Name]" sourceCaption="Month Name" count="12">
          <ranges>
            <range startItem="0">
              <i n="[Dim Date].[Month Name].&amp;[Jan]" c="Jan"/>
              <i n="[Dim Date].[Month Name].&amp;[Feb]" c="Feb"/>
              <i n="[Dim Date].[Month Name].&amp;[Mar]" c="Mar"/>
              <i n="[Dim Date].[Month Name].&amp;[Apr]" c="Apr"/>
              <i n="[Dim Date].[Month Name].&amp;[May]" c="May"/>
              <i n="[Dim Date].[Month Name].&amp;[Jun]" c="Jun"/>
              <i n="[Dim Date].[Month Name].&amp;[Jul]" c="Jul"/>
              <i n="[Dim Date].[Month Name].&amp;[Aug]" c="Aug"/>
              <i n="[Dim Date].[Month Name].&amp;[Sep]" c="Sep"/>
              <i n="[Dim Date].[Month Name].&amp;[Oct]" c="Oct"/>
              <i n="[Dim Date].[Month Name].&amp;[Nov]" c="Nov"/>
              <i n="[Dim Date].[Month Name].&amp;[Dec]" c="Dec"/>
            </range>
          </ranges>
        </level>
      </levels>
      <selections count="1">
        <selection n="[Dim Date].[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DD8B5A-D5FC-4B0C-8199-7F5193F76350}" sourceName="[products_table].[Category]">
  <pivotTables>
    <pivotTable tabId="7" name="Top5customer"/>
    <pivotTable tabId="7" name="Bt5customer"/>
    <pivotTable tabId="7" name="bt5locatin"/>
    <pivotTable tabId="7" name="Customeragegroup"/>
    <pivotTable tabId="7" name="gender"/>
    <pivotTable tabId="7" name="kpi2"/>
    <pivotTable tabId="7" name="monthname1"/>
    <pivotTable tabId="7" name="monthname2"/>
    <pivotTable tabId="7" name="ProductKPI"/>
    <pivotTable tabId="7" name="ProductKPI1"/>
    <pivotTable tabId="7" name="top5location"/>
    <pivotTable tabId="7" name="weekdaysname"/>
    <pivotTable tabId="7" name="Top 5 Products"/>
  </pivotTables>
  <data>
    <olap pivotCacheId="1206329185">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24515BF0-D6F9-43BE-8EBD-AB2482C36B65}" cache="Slicer_Store_Name" caption="Store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EF93D0DF-C654-4CCC-A991-B4F0100C9156}" cache="Slicer_Month_Name" caption="Filter by Month" columnCount="3" level="1" style="SlicerStyleLight1 2" rowHeight="39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E4D4284F-03E0-4852-8D9E-BE7242412F44}" cache="Slicer_Month_Name1" caption="Month Name" columnCount="2" level="1" style="SlicerStyleLight1 3" rowHeight="324000"/>
  <slicer name="Category" xr10:uid="{EAA8CDE2-9456-4C16-8337-8F6A5393C204}" cache="Slicer_Category" caption="Category" level="1" style="SlicerStyleLight1 3"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webextension1.xml><?xml version="1.0" encoding="utf-8"?>
<we:webextension xmlns:we="http://schemas.microsoft.com/office/webextensions/webextension/2010/11" id="{00000000-0008-0000-0400-000019000000}">
  <we:reference id="wa200004689" version="1.0.0.0" store="en-US" storeType="OMEX"/>
  <we:alternateReferences>
    <we:reference id="wa200004689" version="1.0.0.0" store="wa200004689" storeType="OMEX"/>
  </we:alternateReferences>
  <we:properties>
    <we:property name="SourceData" value="{&quot;range&quot;:&quot;'Analysis 1'!R20:T30&quot;,&quot;worksheetId&quot;:&quot;{66A6D15B-FDED-444E-8B2D-61F6C8DB7446}&quot;}"/>
    <we:property name="ZBILicenseSettings" value="{&quot;userInfo&quot;:{&quot;name&quot;:&quot;Simran Faizi&quot;,&quot;email&quot;:&quot;simranfaizi2010@gmail.com&quot;,&quot;hasLicense&quot;:false,&quot;userId&quot;:&quot;00000000-0000-0000-989a-6903d10f5573&quot;,&quot;organizationId&quot;:&quot;9188040d-6c67-4c5b-b112-36a304b66dad&quot;,&quot;isViewer&quot;:false,&quot;lastDisplayedOverlay&quot;:&quot;Fri, 18 Oct 2024 10:45:07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5,&quot;titleFontColor&quot;:&quot;#18498F&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6158029A-2A96-4FBD-915A-3F2074F5C39A}"/>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6D15B-FDED-444E-8B2D-61F6C8DB7446}">
  <sheetPr codeName="Sheet1"/>
  <dimension ref="A1:AB31"/>
  <sheetViews>
    <sheetView showGridLines="0" topLeftCell="Q1" zoomScale="96" zoomScaleNormal="145" workbookViewId="0">
      <selection activeCell="AK23" sqref="AK23"/>
    </sheetView>
  </sheetViews>
  <sheetFormatPr defaultRowHeight="14.4" x14ac:dyDescent="0.3"/>
  <cols>
    <col min="1" max="1" width="13.6640625" bestFit="1" customWidth="1"/>
    <col min="2" max="2" width="6.44140625" bestFit="1" customWidth="1"/>
    <col min="3" max="3" width="12.6640625" bestFit="1" customWidth="1"/>
    <col min="4" max="4" width="16" bestFit="1" customWidth="1"/>
    <col min="5" max="5" width="13.6640625" bestFit="1" customWidth="1"/>
    <col min="6" max="7" width="11.77734375" bestFit="1" customWidth="1"/>
    <col min="8" max="8" width="10.33203125" bestFit="1" customWidth="1"/>
    <col min="9" max="9" width="12.77734375" bestFit="1" customWidth="1"/>
    <col min="10" max="10" width="9" bestFit="1" customWidth="1"/>
    <col min="11" max="11" width="11.44140625" bestFit="1" customWidth="1"/>
    <col min="12" max="12" width="12.77734375" bestFit="1" customWidth="1"/>
    <col min="13" max="13" width="8.88671875" style="7"/>
    <col min="14" max="14" width="14.109375" bestFit="1" customWidth="1"/>
    <col min="15" max="15" width="13.6640625" bestFit="1" customWidth="1"/>
    <col min="16" max="16" width="11.44140625" bestFit="1" customWidth="1"/>
    <col min="17" max="17" width="12.77734375" bestFit="1" customWidth="1"/>
    <col min="18" max="22" width="11" bestFit="1" customWidth="1"/>
    <col min="23" max="23" width="2.5546875" style="7" customWidth="1"/>
    <col min="24" max="24" width="11.109375" customWidth="1"/>
    <col min="27" max="27" width="15" bestFit="1" customWidth="1"/>
    <col min="28" max="28" width="13.6640625" bestFit="1" customWidth="1"/>
    <col min="29" max="30" width="10.109375" bestFit="1" customWidth="1"/>
  </cols>
  <sheetData>
    <row r="1" spans="1:28" x14ac:dyDescent="0.3">
      <c r="A1" t="s">
        <v>1</v>
      </c>
      <c r="B1" t="s">
        <v>2</v>
      </c>
      <c r="C1" t="s">
        <v>3</v>
      </c>
      <c r="D1" t="s">
        <v>4</v>
      </c>
      <c r="E1" t="s">
        <v>5</v>
      </c>
      <c r="F1" t="s">
        <v>6</v>
      </c>
      <c r="G1" t="s">
        <v>7</v>
      </c>
      <c r="H1" t="s">
        <v>8</v>
      </c>
      <c r="I1" t="s">
        <v>9</v>
      </c>
      <c r="J1" t="s">
        <v>10</v>
      </c>
      <c r="K1" t="s">
        <v>11</v>
      </c>
    </row>
    <row r="2" spans="1:28" x14ac:dyDescent="0.3">
      <c r="A2" s="9">
        <v>5446809.4700000202</v>
      </c>
      <c r="B2" s="9">
        <v>3149297.4099999927</v>
      </c>
      <c r="C2" s="9">
        <v>2297512.0600000275</v>
      </c>
      <c r="D2" s="3">
        <v>0.42180878047126164</v>
      </c>
      <c r="E2" s="10">
        <v>20000</v>
      </c>
      <c r="F2" s="9">
        <v>438297.51000000123</v>
      </c>
      <c r="G2" s="4">
        <v>8.0468669303389667E-2</v>
      </c>
      <c r="H2" s="10">
        <v>100</v>
      </c>
      <c r="I2" s="10">
        <v>48662</v>
      </c>
      <c r="J2" s="5">
        <v>606148</v>
      </c>
      <c r="K2" s="9">
        <v>5254990</v>
      </c>
    </row>
    <row r="6" spans="1:28" x14ac:dyDescent="0.3">
      <c r="AA6" s="1" t="s">
        <v>25</v>
      </c>
      <c r="AB6" t="s">
        <v>1</v>
      </c>
    </row>
    <row r="7" spans="1:28" x14ac:dyDescent="0.3">
      <c r="AA7" t="s">
        <v>26</v>
      </c>
      <c r="AB7" s="2">
        <v>444162.52000000014</v>
      </c>
    </row>
    <row r="8" spans="1:28" x14ac:dyDescent="0.3">
      <c r="AA8" t="s">
        <v>27</v>
      </c>
      <c r="AB8" s="2">
        <v>423741.52</v>
      </c>
    </row>
    <row r="9" spans="1:28" x14ac:dyDescent="0.3">
      <c r="AA9" t="s">
        <v>28</v>
      </c>
      <c r="AB9" s="2">
        <v>468344.26999999949</v>
      </c>
    </row>
    <row r="10" spans="1:28" x14ac:dyDescent="0.3">
      <c r="D10" s="11" t="s">
        <v>38</v>
      </c>
      <c r="E10" s="11" t="s">
        <v>39</v>
      </c>
      <c r="G10" s="11" t="s">
        <v>41</v>
      </c>
      <c r="AA10" t="s">
        <v>29</v>
      </c>
      <c r="AB10" s="2">
        <v>448652.76000000007</v>
      </c>
    </row>
    <row r="11" spans="1:28" x14ac:dyDescent="0.3">
      <c r="D11" s="9">
        <f>A2</f>
        <v>5446809.4700000202</v>
      </c>
      <c r="E11" s="9">
        <f>K2</f>
        <v>5254990</v>
      </c>
      <c r="G11" s="4">
        <f>(D11-E11)/E11</f>
        <v>3.6502347292767488E-2</v>
      </c>
      <c r="AA11" t="s">
        <v>30</v>
      </c>
      <c r="AB11" s="2">
        <v>480720.64000000001</v>
      </c>
    </row>
    <row r="12" spans="1:28" x14ac:dyDescent="0.3">
      <c r="G12" t="s">
        <v>12</v>
      </c>
      <c r="AA12" t="s">
        <v>31</v>
      </c>
      <c r="AB12" s="2">
        <v>455501.13999999996</v>
      </c>
    </row>
    <row r="13" spans="1:28" x14ac:dyDescent="0.3">
      <c r="AA13" t="s">
        <v>32</v>
      </c>
      <c r="AB13" s="2">
        <v>433725.86000000045</v>
      </c>
    </row>
    <row r="14" spans="1:28" x14ac:dyDescent="0.3">
      <c r="G14" s="13"/>
      <c r="AA14" t="s">
        <v>33</v>
      </c>
      <c r="AB14" s="2">
        <v>485766.24999999977</v>
      </c>
    </row>
    <row r="15" spans="1:28" x14ac:dyDescent="0.3">
      <c r="D15" s="15" t="s">
        <v>40</v>
      </c>
      <c r="G15" s="14"/>
      <c r="AA15" t="s">
        <v>34</v>
      </c>
      <c r="AB15" s="2">
        <v>443447.4300000004</v>
      </c>
    </row>
    <row r="16" spans="1:28" ht="18" x14ac:dyDescent="0.35">
      <c r="D16" s="16" t="str">
        <f>IF((D11-E11)/E11&gt;0,"▲","▼")&amp; TEXT((D11-E11)/E11,"+0.0%;-0.0%")</f>
        <v>▲+3.7%</v>
      </c>
      <c r="AA16" t="s">
        <v>35</v>
      </c>
      <c r="AB16" s="2">
        <v>458984.37999999971</v>
      </c>
    </row>
    <row r="17" spans="14:28" x14ac:dyDescent="0.3">
      <c r="AA17" t="s">
        <v>36</v>
      </c>
      <c r="AB17" s="2">
        <v>462537.40999999939</v>
      </c>
    </row>
    <row r="18" spans="14:28" x14ac:dyDescent="0.3">
      <c r="AA18" t="s">
        <v>37</v>
      </c>
      <c r="AB18" s="2">
        <v>441225.2900000001</v>
      </c>
    </row>
    <row r="20" spans="14:28" x14ac:dyDescent="0.3">
      <c r="N20" s="1" t="s">
        <v>13</v>
      </c>
      <c r="O20" t="s">
        <v>1</v>
      </c>
      <c r="P20" t="s">
        <v>11</v>
      </c>
      <c r="R20" t="str">
        <f>N20</f>
        <v>Store Name</v>
      </c>
      <c r="S20" t="str">
        <f t="shared" ref="S20:T30" si="0">O20</f>
        <v>Total Revenue</v>
      </c>
      <c r="T20" t="str">
        <f t="shared" si="0"/>
        <v>Total Target</v>
      </c>
    </row>
    <row r="21" spans="14:28" x14ac:dyDescent="0.3">
      <c r="N21" t="s">
        <v>14</v>
      </c>
      <c r="O21" s="2">
        <v>546574.63</v>
      </c>
      <c r="P21" s="2">
        <v>422011</v>
      </c>
      <c r="R21" t="str">
        <f>N21</f>
        <v>Barron-Fleming</v>
      </c>
      <c r="S21">
        <f t="shared" si="0"/>
        <v>546574.63</v>
      </c>
      <c r="T21">
        <f t="shared" si="0"/>
        <v>422011</v>
      </c>
    </row>
    <row r="22" spans="14:28" x14ac:dyDescent="0.3">
      <c r="N22" t="s">
        <v>15</v>
      </c>
      <c r="O22" s="2">
        <v>526187</v>
      </c>
      <c r="P22" s="2">
        <v>600510</v>
      </c>
      <c r="R22" t="str">
        <f t="shared" ref="R22:R30" si="1">N22</f>
        <v>Berg-Trujillo</v>
      </c>
      <c r="S22">
        <f t="shared" si="0"/>
        <v>526187</v>
      </c>
      <c r="T22">
        <f t="shared" si="0"/>
        <v>600510</v>
      </c>
    </row>
    <row r="23" spans="14:28" x14ac:dyDescent="0.3">
      <c r="N23" t="s">
        <v>16</v>
      </c>
      <c r="O23" s="2">
        <v>548423.81999999995</v>
      </c>
      <c r="P23" s="2">
        <v>418186</v>
      </c>
      <c r="R23" t="str">
        <f t="shared" si="1"/>
        <v>Lee-Myers</v>
      </c>
      <c r="S23">
        <f t="shared" si="0"/>
        <v>548423.81999999995</v>
      </c>
      <c r="T23">
        <f t="shared" si="0"/>
        <v>418186</v>
      </c>
    </row>
    <row r="24" spans="14:28" x14ac:dyDescent="0.3">
      <c r="N24" t="s">
        <v>17</v>
      </c>
      <c r="O24" s="2">
        <v>545095.25999999989</v>
      </c>
      <c r="P24" s="2">
        <v>419431</v>
      </c>
      <c r="R24" t="str">
        <f t="shared" si="1"/>
        <v>Lopez</v>
      </c>
      <c r="S24">
        <f t="shared" si="0"/>
        <v>545095.25999999989</v>
      </c>
      <c r="T24">
        <f t="shared" si="0"/>
        <v>419431</v>
      </c>
    </row>
    <row r="25" spans="14:28" x14ac:dyDescent="0.3">
      <c r="N25" t="s">
        <v>18</v>
      </c>
      <c r="O25" s="2">
        <v>536475.9</v>
      </c>
      <c r="P25" s="2">
        <v>601307</v>
      </c>
      <c r="R25" t="str">
        <f t="shared" si="1"/>
        <v>Martinez</v>
      </c>
      <c r="S25">
        <f t="shared" si="0"/>
        <v>536475.9</v>
      </c>
      <c r="T25">
        <f t="shared" si="0"/>
        <v>601307</v>
      </c>
    </row>
    <row r="26" spans="14:28" x14ac:dyDescent="0.3">
      <c r="N26" t="s">
        <v>19</v>
      </c>
      <c r="O26" s="2">
        <v>547475.30000000005</v>
      </c>
      <c r="P26" s="2">
        <v>646080</v>
      </c>
      <c r="R26" t="str">
        <f t="shared" si="1"/>
        <v>Miller</v>
      </c>
      <c r="S26">
        <f t="shared" si="0"/>
        <v>547475.30000000005</v>
      </c>
      <c r="T26">
        <f t="shared" si="0"/>
        <v>646080</v>
      </c>
    </row>
    <row r="27" spans="14:28" x14ac:dyDescent="0.3">
      <c r="N27" t="s">
        <v>20</v>
      </c>
      <c r="O27" s="2">
        <v>565168.15000000014</v>
      </c>
      <c r="P27" s="2">
        <v>445958</v>
      </c>
      <c r="R27" t="str">
        <f t="shared" si="1"/>
        <v>Myers-Lopez</v>
      </c>
      <c r="S27">
        <f t="shared" si="0"/>
        <v>565168.15000000014</v>
      </c>
      <c r="T27">
        <f t="shared" si="0"/>
        <v>445958</v>
      </c>
    </row>
    <row r="28" spans="14:28" x14ac:dyDescent="0.3">
      <c r="N28" t="s">
        <v>21</v>
      </c>
      <c r="O28" s="2">
        <v>536180.92999999993</v>
      </c>
      <c r="P28" s="2">
        <v>711271</v>
      </c>
      <c r="R28" t="str">
        <f t="shared" si="1"/>
        <v>Novak PLC</v>
      </c>
      <c r="S28">
        <f t="shared" si="0"/>
        <v>536180.92999999993</v>
      </c>
      <c r="T28">
        <f t="shared" si="0"/>
        <v>711271</v>
      </c>
    </row>
    <row r="29" spans="14:28" x14ac:dyDescent="0.3">
      <c r="N29" t="s">
        <v>22</v>
      </c>
      <c r="O29" s="2">
        <v>537047.05999999982</v>
      </c>
      <c r="P29" s="2">
        <v>485684</v>
      </c>
      <c r="R29" t="str">
        <f t="shared" si="1"/>
        <v>Thomas</v>
      </c>
      <c r="S29">
        <f t="shared" si="0"/>
        <v>537047.05999999982</v>
      </c>
      <c r="T29">
        <f t="shared" si="0"/>
        <v>485684</v>
      </c>
    </row>
    <row r="30" spans="14:28" x14ac:dyDescent="0.3">
      <c r="N30" t="s">
        <v>23</v>
      </c>
      <c r="O30" s="2">
        <v>558181.42000000004</v>
      </c>
      <c r="P30" s="2">
        <v>504552</v>
      </c>
      <c r="R30" t="str">
        <f t="shared" si="1"/>
        <v>Valdez</v>
      </c>
      <c r="S30">
        <f t="shared" si="0"/>
        <v>558181.42000000004</v>
      </c>
      <c r="T30">
        <f t="shared" si="0"/>
        <v>504552</v>
      </c>
    </row>
    <row r="31" spans="14:28" x14ac:dyDescent="0.3">
      <c r="N31" t="s">
        <v>0</v>
      </c>
      <c r="O31" s="2">
        <v>5446809.4700000202</v>
      </c>
      <c r="P31" s="2">
        <v>5254990</v>
      </c>
    </row>
  </sheetData>
  <conditionalFormatting sqref="D16">
    <cfRule type="expression" dxfId="8" priority="1">
      <formula>$G$11&gt;0</formula>
    </cfRule>
    <cfRule type="expression" dxfId="7" priority="2">
      <formula>$G$11&lt;0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6158029A-2A96-4FBD-915A-3F2074F5C39A}">
          <xm:f>'Analysis 1'!$R$20:$T$30</xm:f>
        </x15:webExtension>
      </x15:webExtens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1EC6-A9C4-4B46-889E-A928F6EA99F5}">
  <sheetPr codeName="Sheet2"/>
  <dimension ref="A1:P33"/>
  <sheetViews>
    <sheetView showGridLines="0" showRowColHeaders="0" tabSelected="1" zoomScaleNormal="100" workbookViewId="0">
      <selection activeCell="K8" sqref="K8"/>
    </sheetView>
  </sheetViews>
  <sheetFormatPr defaultRowHeight="14.4" x14ac:dyDescent="0.3"/>
  <cols>
    <col min="1" max="16384" width="8.88671875" style="6"/>
  </cols>
  <sheetData>
    <row r="1" ht="1.2" customHeight="1" x14ac:dyDescent="0.3"/>
    <row r="2" ht="8.4" customHeight="1" x14ac:dyDescent="0.3"/>
    <row r="3" ht="2.4" hidden="1" customHeight="1" x14ac:dyDescent="0.3"/>
    <row r="4" hidden="1" x14ac:dyDescent="0.3"/>
    <row r="30" spans="1:10" x14ac:dyDescent="0.3">
      <c r="A30" s="6" t="s">
        <v>12</v>
      </c>
      <c r="J30" s="6" t="s">
        <v>12</v>
      </c>
    </row>
    <row r="33" spans="16:16" x14ac:dyDescent="0.3">
      <c r="P33" s="8" t="s">
        <v>24</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07514-EC99-4001-9DAE-AB4FE2ADC6AF}">
  <sheetPr codeName="Sheet3"/>
  <dimension ref="C11:AT34"/>
  <sheetViews>
    <sheetView topLeftCell="AG1" workbookViewId="0">
      <selection activeCell="AQ34" sqref="AQ34"/>
    </sheetView>
  </sheetViews>
  <sheetFormatPr defaultRowHeight="14.4" x14ac:dyDescent="0.3"/>
  <cols>
    <col min="3" max="3" width="14.44140625" bestFit="1" customWidth="1"/>
    <col min="4" max="4" width="13.109375" bestFit="1" customWidth="1"/>
    <col min="5" max="5" width="11" bestFit="1" customWidth="1"/>
    <col min="21" max="21" width="8.88671875" style="22"/>
    <col min="24" max="24" width="13.109375" bestFit="1" customWidth="1"/>
    <col min="25" max="25" width="11" bestFit="1" customWidth="1"/>
    <col min="28" max="28" width="8.88671875" style="22"/>
    <col min="30" max="30" width="12.5546875" bestFit="1" customWidth="1"/>
    <col min="31" max="31" width="13.109375" bestFit="1" customWidth="1"/>
    <col min="32" max="32" width="14.109375" bestFit="1" customWidth="1"/>
    <col min="33" max="33" width="8.88671875" style="34"/>
    <col min="35" max="35" width="9.6640625" bestFit="1" customWidth="1"/>
    <col min="36" max="36" width="13.109375" bestFit="1" customWidth="1"/>
    <col min="37" max="37" width="14.109375" bestFit="1" customWidth="1"/>
    <col min="41" max="41" width="8.88671875" style="44"/>
    <col min="43" max="43" width="11.88671875" bestFit="1" customWidth="1"/>
    <col min="44" max="44" width="13.109375" bestFit="1" customWidth="1"/>
    <col min="45" max="46" width="14.109375" bestFit="1" customWidth="1"/>
  </cols>
  <sheetData>
    <row r="11" spans="3:45" x14ac:dyDescent="0.3">
      <c r="AI11" s="1" t="s">
        <v>50</v>
      </c>
      <c r="AJ11" t="s">
        <v>1</v>
      </c>
      <c r="AK11" t="s">
        <v>49</v>
      </c>
      <c r="AQ11" s="1" t="s">
        <v>109</v>
      </c>
      <c r="AR11" t="s">
        <v>1</v>
      </c>
      <c r="AS11" t="s">
        <v>49</v>
      </c>
    </row>
    <row r="12" spans="3:45" x14ac:dyDescent="0.3">
      <c r="C12" s="1" t="s">
        <v>25</v>
      </c>
      <c r="D12" t="s">
        <v>1</v>
      </c>
      <c r="E12" t="s">
        <v>11</v>
      </c>
      <c r="I12" s="20" t="str">
        <f>C12</f>
        <v>Month Name</v>
      </c>
      <c r="J12" s="20" t="str">
        <f t="shared" ref="J12:K24" si="0">D12</f>
        <v>Total Revenue</v>
      </c>
      <c r="K12" s="20" t="str">
        <f t="shared" si="0"/>
        <v>Total Target</v>
      </c>
      <c r="L12" s="20" t="s">
        <v>42</v>
      </c>
      <c r="O12" s="20" t="str">
        <f>I12</f>
        <v>Month Name</v>
      </c>
      <c r="P12" s="20" t="s">
        <v>45</v>
      </c>
      <c r="Q12" s="18"/>
      <c r="R12" s="18"/>
      <c r="X12" t="s">
        <v>1</v>
      </c>
      <c r="Y12" t="s">
        <v>11</v>
      </c>
      <c r="Z12" s="11" t="s">
        <v>45</v>
      </c>
      <c r="AD12" s="1" t="s">
        <v>46</v>
      </c>
      <c r="AE12" t="s">
        <v>1</v>
      </c>
      <c r="AF12" t="s">
        <v>49</v>
      </c>
      <c r="AI12" t="s">
        <v>51</v>
      </c>
      <c r="AJ12" s="17">
        <v>1336248.3099999984</v>
      </c>
      <c r="AK12" s="12"/>
      <c r="AQ12" t="s">
        <v>110</v>
      </c>
      <c r="AR12" s="17">
        <v>765868.27999999898</v>
      </c>
      <c r="AS12" s="12"/>
    </row>
    <row r="13" spans="3:45" x14ac:dyDescent="0.3">
      <c r="C13" t="s">
        <v>26</v>
      </c>
      <c r="D13" s="17">
        <v>444162.52000000014</v>
      </c>
      <c r="E13" s="17">
        <v>439042</v>
      </c>
      <c r="I13" s="18" t="str">
        <f t="shared" ref="I13:I24" si="1">C13</f>
        <v>Jan</v>
      </c>
      <c r="J13" s="19">
        <f t="shared" si="0"/>
        <v>444162.52000000014</v>
      </c>
      <c r="K13" s="19">
        <f t="shared" si="0"/>
        <v>439042</v>
      </c>
      <c r="L13" s="19" t="str">
        <f t="shared" ref="L13:L24" si="2">IF(J13=Large_1,J13,IF(J13=Large_2,J13,""))</f>
        <v/>
      </c>
      <c r="O13" s="18" t="str">
        <f t="shared" ref="O13:O24" si="3">I13</f>
        <v>Jan</v>
      </c>
      <c r="P13" s="21">
        <f>(J13-K13)/K13</f>
        <v>1.1662938853230749E-2</v>
      </c>
      <c r="Q13" s="19"/>
      <c r="R13" s="19"/>
      <c r="X13" s="17">
        <v>5446809.4700000202</v>
      </c>
      <c r="Y13" s="17">
        <v>5254990</v>
      </c>
      <c r="Z13" s="4">
        <f>(X13-Y13)/Y13</f>
        <v>3.6502347292767488E-2</v>
      </c>
      <c r="AD13" t="s">
        <v>47</v>
      </c>
      <c r="AE13" s="17">
        <v>3894278.1300000134</v>
      </c>
      <c r="AF13" s="4">
        <v>0.7149649995008911</v>
      </c>
      <c r="AI13" t="s">
        <v>52</v>
      </c>
      <c r="AJ13" s="17">
        <v>1384874.5400000024</v>
      </c>
      <c r="AK13" s="12">
        <v>3.6390115247370451E-2</v>
      </c>
      <c r="AQ13" t="s">
        <v>111</v>
      </c>
      <c r="AR13" s="17">
        <v>789470.8800000028</v>
      </c>
      <c r="AS13" s="12">
        <v>3.0818093158269787E-2</v>
      </c>
    </row>
    <row r="14" spans="3:45" x14ac:dyDescent="0.3">
      <c r="C14" t="s">
        <v>27</v>
      </c>
      <c r="D14" s="17">
        <v>423741.52000000037</v>
      </c>
      <c r="E14" s="17">
        <v>431279</v>
      </c>
      <c r="I14" s="18" t="str">
        <f t="shared" si="1"/>
        <v>Feb</v>
      </c>
      <c r="J14" s="19">
        <f t="shared" si="0"/>
        <v>423741.52000000037</v>
      </c>
      <c r="K14" s="19">
        <f t="shared" si="0"/>
        <v>431279</v>
      </c>
      <c r="L14" s="19" t="str">
        <f t="shared" si="2"/>
        <v/>
      </c>
      <c r="O14" s="18" t="str">
        <f t="shared" si="3"/>
        <v>Feb</v>
      </c>
      <c r="P14" s="21">
        <f t="shared" ref="P14:P24" si="4">(J14-K14)/K14</f>
        <v>-1.7477039225187483E-2</v>
      </c>
      <c r="Q14" s="19"/>
      <c r="R14" s="19"/>
      <c r="AD14" t="s">
        <v>48</v>
      </c>
      <c r="AE14" s="17">
        <v>1552531.3400000015</v>
      </c>
      <c r="AF14" s="4">
        <v>0.2850350004991079</v>
      </c>
      <c r="AI14" t="s">
        <v>53</v>
      </c>
      <c r="AJ14" s="17">
        <v>1362939.5400000014</v>
      </c>
      <c r="AK14" s="12">
        <v>-1.5838979897775357E-2</v>
      </c>
      <c r="AQ14" t="s">
        <v>112</v>
      </c>
      <c r="AR14" s="17">
        <v>772166.82999999914</v>
      </c>
      <c r="AS14" s="12">
        <v>-2.1918541187996184E-2</v>
      </c>
    </row>
    <row r="15" spans="3:45" x14ac:dyDescent="0.3">
      <c r="C15" t="s">
        <v>28</v>
      </c>
      <c r="D15" s="17">
        <v>468344.26999999949</v>
      </c>
      <c r="E15" s="17">
        <v>445591</v>
      </c>
      <c r="I15" s="18" t="str">
        <f t="shared" si="1"/>
        <v>Mar</v>
      </c>
      <c r="J15" s="19">
        <f t="shared" si="0"/>
        <v>468344.26999999949</v>
      </c>
      <c r="K15" s="19">
        <f t="shared" si="0"/>
        <v>445591</v>
      </c>
      <c r="L15" s="19" t="str">
        <f t="shared" si="2"/>
        <v/>
      </c>
      <c r="O15" s="18" t="str">
        <f t="shared" si="3"/>
        <v>Mar</v>
      </c>
      <c r="P15" s="21">
        <f t="shared" si="4"/>
        <v>5.1063127397096203E-2</v>
      </c>
      <c r="Q15" s="19"/>
      <c r="R15" s="19"/>
      <c r="AI15" t="s">
        <v>54</v>
      </c>
      <c r="AJ15" s="17">
        <v>1362747.0800000008</v>
      </c>
      <c r="AK15" s="12">
        <v>-1.4120949194904202E-4</v>
      </c>
      <c r="AQ15" t="s">
        <v>113</v>
      </c>
      <c r="AR15" s="17">
        <v>774303.62999999756</v>
      </c>
      <c r="AS15" s="12">
        <v>2.7672776361015393E-3</v>
      </c>
    </row>
    <row r="16" spans="3:45" x14ac:dyDescent="0.3">
      <c r="C16" t="s">
        <v>29</v>
      </c>
      <c r="D16" s="17">
        <v>448652.76000000007</v>
      </c>
      <c r="E16" s="17">
        <v>453071</v>
      </c>
      <c r="I16" s="18" t="str">
        <f t="shared" si="1"/>
        <v>Apr</v>
      </c>
      <c r="J16" s="19">
        <f t="shared" si="0"/>
        <v>448652.76000000007</v>
      </c>
      <c r="K16" s="19">
        <f t="shared" si="0"/>
        <v>453071</v>
      </c>
      <c r="L16" s="19" t="str">
        <f t="shared" si="2"/>
        <v/>
      </c>
      <c r="O16" s="18" t="str">
        <f t="shared" si="3"/>
        <v>Apr</v>
      </c>
      <c r="P16" s="21">
        <f t="shared" si="4"/>
        <v>-9.7517607615581932E-3</v>
      </c>
      <c r="Q16" s="19"/>
      <c r="R16" s="19"/>
      <c r="AQ16" t="s">
        <v>114</v>
      </c>
      <c r="AR16" s="17">
        <v>795985.00999999966</v>
      </c>
      <c r="AS16" s="12">
        <v>2.8001134387039057E-2</v>
      </c>
    </row>
    <row r="17" spans="3:46" x14ac:dyDescent="0.3">
      <c r="C17" t="s">
        <v>30</v>
      </c>
      <c r="D17" s="17">
        <v>480720.64000000001</v>
      </c>
      <c r="E17" s="17">
        <v>444167</v>
      </c>
      <c r="I17" s="18" t="str">
        <f t="shared" si="1"/>
        <v>May</v>
      </c>
      <c r="J17" s="19">
        <f t="shared" si="0"/>
        <v>480720.64000000001</v>
      </c>
      <c r="K17" s="19">
        <f t="shared" si="0"/>
        <v>444167</v>
      </c>
      <c r="L17" s="19">
        <f t="shared" si="2"/>
        <v>480720.64000000001</v>
      </c>
      <c r="O17" s="18" t="str">
        <f t="shared" si="3"/>
        <v>May</v>
      </c>
      <c r="P17" s="21">
        <f t="shared" si="4"/>
        <v>8.2297063942165932E-2</v>
      </c>
      <c r="Q17" s="19"/>
      <c r="R17" s="19"/>
      <c r="AQ17" t="s">
        <v>115</v>
      </c>
      <c r="AR17" s="17">
        <v>762351.78000000084</v>
      </c>
      <c r="AS17" s="12">
        <v>-4.225359721284052E-2</v>
      </c>
    </row>
    <row r="18" spans="3:46" x14ac:dyDescent="0.3">
      <c r="C18" t="s">
        <v>31</v>
      </c>
      <c r="D18" s="17">
        <v>455501.13999999996</v>
      </c>
      <c r="E18" s="17">
        <v>421979</v>
      </c>
      <c r="I18" s="18" t="str">
        <f t="shared" si="1"/>
        <v>Jun</v>
      </c>
      <c r="J18" s="19">
        <f t="shared" si="0"/>
        <v>455501.13999999996</v>
      </c>
      <c r="K18" s="19">
        <f t="shared" si="0"/>
        <v>421979</v>
      </c>
      <c r="L18" s="19" t="str">
        <f t="shared" si="2"/>
        <v/>
      </c>
      <c r="O18" s="18" t="str">
        <f t="shared" si="3"/>
        <v>Jun</v>
      </c>
      <c r="P18" s="21">
        <f t="shared" si="4"/>
        <v>7.9440303901378878E-2</v>
      </c>
      <c r="Q18" s="19"/>
      <c r="R18" s="19"/>
      <c r="AQ18" t="s">
        <v>116</v>
      </c>
      <c r="AR18" s="17">
        <v>786663.06000000041</v>
      </c>
      <c r="AS18" s="12">
        <v>3.1889844869253843E-2</v>
      </c>
    </row>
    <row r="19" spans="3:46" x14ac:dyDescent="0.3">
      <c r="C19" t="s">
        <v>32</v>
      </c>
      <c r="D19" s="17">
        <v>433725.86000000045</v>
      </c>
      <c r="E19" s="17">
        <v>456718</v>
      </c>
      <c r="I19" s="18" t="str">
        <f t="shared" si="1"/>
        <v>Jul</v>
      </c>
      <c r="J19" s="19">
        <f t="shared" si="0"/>
        <v>433725.86000000045</v>
      </c>
      <c r="K19" s="19">
        <f t="shared" si="0"/>
        <v>456718</v>
      </c>
      <c r="L19" s="19" t="str">
        <f t="shared" si="2"/>
        <v/>
      </c>
      <c r="O19" s="18" t="str">
        <f t="shared" si="3"/>
        <v>Jul</v>
      </c>
      <c r="P19" s="21">
        <f t="shared" si="4"/>
        <v>-5.0342092932618265E-2</v>
      </c>
      <c r="Q19" s="19"/>
      <c r="R19" s="19"/>
      <c r="AI19" t="s">
        <v>55</v>
      </c>
    </row>
    <row r="20" spans="3:46" x14ac:dyDescent="0.3">
      <c r="C20" t="s">
        <v>33</v>
      </c>
      <c r="D20" s="17">
        <v>485766.24999999977</v>
      </c>
      <c r="E20" s="17">
        <v>431727</v>
      </c>
      <c r="I20" s="18" t="str">
        <f t="shared" si="1"/>
        <v>Aug</v>
      </c>
      <c r="J20" s="19">
        <f t="shared" si="0"/>
        <v>485766.24999999977</v>
      </c>
      <c r="K20" s="19">
        <f t="shared" si="0"/>
        <v>431727</v>
      </c>
      <c r="L20" s="19">
        <f t="shared" si="2"/>
        <v>485766.24999999977</v>
      </c>
      <c r="O20" s="18" t="str">
        <f t="shared" si="3"/>
        <v>Aug</v>
      </c>
      <c r="P20" s="21">
        <f t="shared" si="4"/>
        <v>0.12516995694038077</v>
      </c>
      <c r="Q20" s="19"/>
      <c r="R20" s="19"/>
    </row>
    <row r="21" spans="3:46" x14ac:dyDescent="0.3">
      <c r="C21" t="s">
        <v>34</v>
      </c>
      <c r="D21" s="17">
        <v>443447.4300000004</v>
      </c>
      <c r="E21" s="17">
        <v>446912</v>
      </c>
      <c r="I21" s="18" t="str">
        <f t="shared" si="1"/>
        <v>Sep</v>
      </c>
      <c r="J21" s="19">
        <f t="shared" si="0"/>
        <v>443447.4300000004</v>
      </c>
      <c r="K21" s="19">
        <f t="shared" si="0"/>
        <v>446912</v>
      </c>
      <c r="L21" s="19" t="str">
        <f t="shared" si="2"/>
        <v/>
      </c>
      <c r="O21" s="18" t="str">
        <f t="shared" si="3"/>
        <v>Sep</v>
      </c>
      <c r="P21" s="21">
        <f t="shared" si="4"/>
        <v>-7.7522420521256973E-3</v>
      </c>
      <c r="Q21" s="19"/>
      <c r="R21" s="19"/>
      <c r="AI21" t="str">
        <f>AI11</f>
        <v>Quarter</v>
      </c>
      <c r="AJ21" t="str">
        <f>AJ11</f>
        <v>Total Revenue</v>
      </c>
      <c r="AK21" t="s">
        <v>56</v>
      </c>
      <c r="AL21" t="s">
        <v>57</v>
      </c>
    </row>
    <row r="22" spans="3:46" ht="18" x14ac:dyDescent="0.35">
      <c r="C22" t="s">
        <v>35</v>
      </c>
      <c r="D22" s="17">
        <v>458984.37999999971</v>
      </c>
      <c r="E22" s="17">
        <v>414360</v>
      </c>
      <c r="I22" s="18" t="str">
        <f t="shared" si="1"/>
        <v>Oct</v>
      </c>
      <c r="J22" s="19">
        <f t="shared" si="0"/>
        <v>458984.37999999971</v>
      </c>
      <c r="K22" s="19">
        <f t="shared" si="0"/>
        <v>414360</v>
      </c>
      <c r="L22" s="19" t="str">
        <f t="shared" si="2"/>
        <v/>
      </c>
      <c r="O22" s="18" t="str">
        <f t="shared" si="3"/>
        <v>Oct</v>
      </c>
      <c r="P22" s="21">
        <f t="shared" si="4"/>
        <v>0.10769470991408368</v>
      </c>
      <c r="Q22" s="19"/>
      <c r="R22" s="19"/>
      <c r="Y22" s="23" t="str">
        <f>IF((X13-Y13)/Y13&gt;0,"▲","▼")&amp; TEXT((X13-Y13)/Y13,"+0.0%;-0.0%")</f>
        <v>▲+3.7%</v>
      </c>
      <c r="AI22" t="str">
        <f t="shared" ref="AI22:AJ22" si="5">AI12</f>
        <v>Q-1</v>
      </c>
      <c r="AJ22" s="17">
        <f t="shared" si="5"/>
        <v>1336248.3099999984</v>
      </c>
      <c r="AK22" s="17" t="str">
        <f>IF(AJ22&gt;AL22,AJ22," ")</f>
        <v xml:space="preserve"> </v>
      </c>
      <c r="AL22" s="17">
        <f>AVERAGE($AJ$22:$AJ$25)</f>
        <v>1361702.3675000006</v>
      </c>
      <c r="AQ22" t="s">
        <v>55</v>
      </c>
    </row>
    <row r="23" spans="3:46" x14ac:dyDescent="0.3">
      <c r="C23" t="s">
        <v>36</v>
      </c>
      <c r="D23" s="17">
        <v>462537.40999999939</v>
      </c>
      <c r="E23" s="17">
        <v>413371</v>
      </c>
      <c r="I23" s="18" t="str">
        <f t="shared" si="1"/>
        <v>Nov</v>
      </c>
      <c r="J23" s="19">
        <f t="shared" si="0"/>
        <v>462537.40999999939</v>
      </c>
      <c r="K23" s="19">
        <f t="shared" si="0"/>
        <v>413371</v>
      </c>
      <c r="L23" s="19" t="str">
        <f t="shared" si="2"/>
        <v/>
      </c>
      <c r="O23" s="18" t="str">
        <f t="shared" si="3"/>
        <v>Nov</v>
      </c>
      <c r="P23" s="21">
        <f t="shared" si="4"/>
        <v>0.11894015303443975</v>
      </c>
      <c r="Q23" s="19"/>
      <c r="R23" s="19"/>
      <c r="AI23" t="str">
        <f t="shared" ref="AI23:AJ23" si="6">AI13</f>
        <v>Q-2</v>
      </c>
      <c r="AJ23" s="17">
        <f t="shared" si="6"/>
        <v>1384874.5400000024</v>
      </c>
      <c r="AK23" s="17">
        <f t="shared" ref="AK23:AK25" si="7">IF(AJ23&gt;AL23,AJ23," ")</f>
        <v>1384874.5400000024</v>
      </c>
      <c r="AL23" s="17">
        <f t="shared" ref="AL23:AL25" si="8">AVERAGE($AJ$22:$AJ$25)</f>
        <v>1361702.3675000006</v>
      </c>
      <c r="AQ23" t="str">
        <f>AQ11</f>
        <v>Day Name</v>
      </c>
      <c r="AR23" t="str">
        <f>AR11</f>
        <v>Total Revenue</v>
      </c>
      <c r="AS23" t="s">
        <v>56</v>
      </c>
      <c r="AT23" t="s">
        <v>57</v>
      </c>
    </row>
    <row r="24" spans="3:46" x14ac:dyDescent="0.3">
      <c r="C24" t="s">
        <v>37</v>
      </c>
      <c r="D24" s="17">
        <v>441225.2900000001</v>
      </c>
      <c r="E24" s="17">
        <v>456773</v>
      </c>
      <c r="I24" s="18" t="str">
        <f t="shared" si="1"/>
        <v>Dec</v>
      </c>
      <c r="J24" s="19">
        <f t="shared" si="0"/>
        <v>441225.2900000001</v>
      </c>
      <c r="K24" s="19">
        <f t="shared" si="0"/>
        <v>456773</v>
      </c>
      <c r="L24" s="19" t="str">
        <f t="shared" si="2"/>
        <v/>
      </c>
      <c r="O24" s="18" t="str">
        <f t="shared" si="3"/>
        <v>Dec</v>
      </c>
      <c r="P24" s="21">
        <f t="shared" si="4"/>
        <v>-3.4038154619471607E-2</v>
      </c>
      <c r="Q24" s="19"/>
      <c r="R24" s="19"/>
      <c r="AI24" t="str">
        <f t="shared" ref="AI24:AJ24" si="9">AI14</f>
        <v>Q-3</v>
      </c>
      <c r="AJ24" s="17">
        <f t="shared" si="9"/>
        <v>1362939.5400000014</v>
      </c>
      <c r="AK24" s="17">
        <f t="shared" si="7"/>
        <v>1362939.5400000014</v>
      </c>
      <c r="AL24" s="17">
        <f t="shared" si="8"/>
        <v>1361702.3675000006</v>
      </c>
      <c r="AQ24" t="str">
        <f t="shared" ref="AQ24:AR30" si="10">AQ12</f>
        <v>Sun</v>
      </c>
      <c r="AR24" s="17">
        <f t="shared" si="10"/>
        <v>765868.27999999898</v>
      </c>
      <c r="AS24" s="17" t="str">
        <f>IF(AR24&gt;AT24,AR24,"")</f>
        <v/>
      </c>
      <c r="AT24" s="17">
        <f>AVERAGE($AR$24:$AR$30)</f>
        <v>778115.63857142848</v>
      </c>
    </row>
    <row r="25" spans="3:46" x14ac:dyDescent="0.3">
      <c r="AI25" t="str">
        <f>AI15</f>
        <v>Q-4</v>
      </c>
      <c r="AJ25" s="17">
        <f>AJ15</f>
        <v>1362747.0800000008</v>
      </c>
      <c r="AK25" s="17">
        <f t="shared" si="7"/>
        <v>1362747.0800000008</v>
      </c>
      <c r="AL25" s="17">
        <f t="shared" si="8"/>
        <v>1361702.3675000006</v>
      </c>
      <c r="AQ25" t="str">
        <f t="shared" si="10"/>
        <v>Mon</v>
      </c>
      <c r="AR25" s="17">
        <f t="shared" si="10"/>
        <v>789470.8800000028</v>
      </c>
      <c r="AS25" s="17">
        <f t="shared" ref="AS25:AS30" si="11">IF(AR25&gt;AT25,AR25,"")</f>
        <v>789470.8800000028</v>
      </c>
      <c r="AT25" s="17">
        <f t="shared" ref="AT25:AT30" si="12">AVERAGE($AR$24:$AR$30)</f>
        <v>778115.63857142848</v>
      </c>
    </row>
    <row r="26" spans="3:46" x14ac:dyDescent="0.3">
      <c r="AQ26" t="str">
        <f t="shared" si="10"/>
        <v>Tue</v>
      </c>
      <c r="AR26" s="17">
        <f t="shared" si="10"/>
        <v>772166.82999999914</v>
      </c>
      <c r="AS26" s="17" t="str">
        <f t="shared" si="11"/>
        <v/>
      </c>
      <c r="AT26" s="17">
        <f t="shared" si="12"/>
        <v>778115.63857142848</v>
      </c>
    </row>
    <row r="27" spans="3:46" x14ac:dyDescent="0.3">
      <c r="AQ27" t="str">
        <f t="shared" si="10"/>
        <v>Wed</v>
      </c>
      <c r="AR27" s="17">
        <f t="shared" si="10"/>
        <v>774303.62999999756</v>
      </c>
      <c r="AS27" s="17" t="str">
        <f t="shared" si="11"/>
        <v/>
      </c>
      <c r="AT27" s="17">
        <f t="shared" si="12"/>
        <v>778115.63857142848</v>
      </c>
    </row>
    <row r="28" spans="3:46" x14ac:dyDescent="0.3">
      <c r="I28">
        <v>1</v>
      </c>
      <c r="J28" s="19">
        <f>LARGE($J$13:$J$24,I28)</f>
        <v>485766.24999999977</v>
      </c>
      <c r="K28" t="s">
        <v>43</v>
      </c>
      <c r="AQ28" t="str">
        <f t="shared" si="10"/>
        <v>Thu</v>
      </c>
      <c r="AR28" s="17">
        <f t="shared" si="10"/>
        <v>795985.00999999966</v>
      </c>
      <c r="AS28" s="17">
        <f t="shared" si="11"/>
        <v>795985.00999999966</v>
      </c>
      <c r="AT28" s="17">
        <f t="shared" si="12"/>
        <v>778115.63857142848</v>
      </c>
    </row>
    <row r="29" spans="3:46" x14ac:dyDescent="0.3">
      <c r="I29">
        <v>2</v>
      </c>
      <c r="J29" s="19">
        <f>LARGE($J$13:$J$24,I29)</f>
        <v>480720.64000000001</v>
      </c>
      <c r="K29" t="s">
        <v>44</v>
      </c>
      <c r="AQ29" t="str">
        <f t="shared" si="10"/>
        <v>Fri</v>
      </c>
      <c r="AR29" s="17">
        <f t="shared" si="10"/>
        <v>762351.78000000084</v>
      </c>
      <c r="AS29" s="17" t="str">
        <f t="shared" si="11"/>
        <v/>
      </c>
      <c r="AT29" s="17">
        <f t="shared" si="12"/>
        <v>778115.63857142848</v>
      </c>
    </row>
    <row r="30" spans="3:46" x14ac:dyDescent="0.3">
      <c r="AQ30" t="str">
        <f t="shared" si="10"/>
        <v>Sat</v>
      </c>
      <c r="AR30" s="17">
        <f t="shared" si="10"/>
        <v>786663.06000000041</v>
      </c>
      <c r="AS30" s="17">
        <f t="shared" si="11"/>
        <v>786663.06000000041</v>
      </c>
      <c r="AT30" s="17">
        <f t="shared" si="12"/>
        <v>778115.63857142848</v>
      </c>
    </row>
    <row r="31" spans="3:46" x14ac:dyDescent="0.3">
      <c r="AI31" s="11" t="s">
        <v>58</v>
      </c>
    </row>
    <row r="33" spans="35:43" x14ac:dyDescent="0.3">
      <c r="AI33" t="str">
        <f>_xlfn.TEXTJOIN("",," The line in chart indicates ",TEXT(AL22,"$#,#")," Average Revenue")</f>
        <v xml:space="preserve"> The line in chart indicates $13,61,702 Average Revenue</v>
      </c>
      <c r="AQ33" s="11" t="s">
        <v>58</v>
      </c>
    </row>
    <row r="34" spans="35:43" x14ac:dyDescent="0.3">
      <c r="AQ34" s="45" t="str">
        <f>_xlfn.TEXTJOIN("",," The line in chart indicates ",TEXT(AT24,"$#,#")," Average Revenue")</f>
        <v xml:space="preserve"> The line in chart indicates $7,78,116 Average Revenue</v>
      </c>
    </row>
  </sheetData>
  <conditionalFormatting sqref="Y22">
    <cfRule type="expression" dxfId="6" priority="1">
      <formula>$Z$13&lt;0</formula>
    </cfRule>
    <cfRule type="expression" dxfId="5" priority="2">
      <formula>$Z$13&gt;0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5EB5A-369E-4124-B483-052F7115166D}">
  <sheetPr codeName="Sheet4"/>
  <dimension ref="D8:P44"/>
  <sheetViews>
    <sheetView showGridLines="0" workbookViewId="0">
      <selection activeCell="T30" sqref="T30"/>
    </sheetView>
  </sheetViews>
  <sheetFormatPr defaultRowHeight="14.4" x14ac:dyDescent="0.3"/>
  <cols>
    <col min="7" max="16" width="1.6640625" customWidth="1"/>
    <col min="18" max="18" width="8.88671875" customWidth="1"/>
  </cols>
  <sheetData>
    <row r="8" spans="4:5" x14ac:dyDescent="0.3">
      <c r="D8" t="s">
        <v>47</v>
      </c>
      <c r="E8" s="33">
        <f>GETPIVOTDATA("[__Xl2].[Measures].[Total Revenue]",'Analysis 02'!$AD$12,"[Dim Date].[Week Type]","[Dim Date].[Week Type].&amp;[Weekday]")</f>
        <v>0.7149649995008911</v>
      </c>
    </row>
    <row r="9" spans="4:5" x14ac:dyDescent="0.3">
      <c r="D9" t="s">
        <v>48</v>
      </c>
      <c r="E9" s="33">
        <f>GETPIVOTDATA("[__Xl2].[Measures].[Total Revenue]",'Analysis 02'!$AD$12,"[Dim Date].[Week Type]","[Dim Date].[Week Type].&amp;[Weekend]")</f>
        <v>0.2850350004991079</v>
      </c>
    </row>
    <row r="20" spans="4:16" x14ac:dyDescent="0.3">
      <c r="D20" t="s">
        <v>48</v>
      </c>
    </row>
    <row r="21" spans="4:16" ht="7.5" customHeight="1" thickBot="1" x14ac:dyDescent="0.35">
      <c r="G21" s="24" t="s">
        <v>12</v>
      </c>
      <c r="H21" s="25">
        <f t="shared" ref="H21:P28" si="0">H22+10</f>
        <v>92</v>
      </c>
      <c r="I21" s="25">
        <f t="shared" si="0"/>
        <v>93</v>
      </c>
      <c r="J21" s="25">
        <f t="shared" si="0"/>
        <v>94</v>
      </c>
      <c r="K21" s="25">
        <f t="shared" si="0"/>
        <v>95</v>
      </c>
      <c r="L21" s="25">
        <f t="shared" si="0"/>
        <v>96</v>
      </c>
      <c r="M21" s="25">
        <f t="shared" si="0"/>
        <v>97</v>
      </c>
      <c r="N21" s="25">
        <f t="shared" si="0"/>
        <v>98</v>
      </c>
      <c r="O21" s="25">
        <f t="shared" si="0"/>
        <v>99</v>
      </c>
      <c r="P21" s="26">
        <f t="shared" si="0"/>
        <v>100</v>
      </c>
    </row>
    <row r="22" spans="4:16" ht="7.5" customHeight="1" thickBot="1" x14ac:dyDescent="0.35">
      <c r="G22" s="27">
        <f t="shared" ref="G22:G29" si="1">G23+10</f>
        <v>81</v>
      </c>
      <c r="H22" s="28">
        <f t="shared" si="0"/>
        <v>82</v>
      </c>
      <c r="I22" s="28">
        <f t="shared" si="0"/>
        <v>83</v>
      </c>
      <c r="J22" s="28">
        <f t="shared" si="0"/>
        <v>84</v>
      </c>
      <c r="K22" s="28">
        <f t="shared" si="0"/>
        <v>85</v>
      </c>
      <c r="L22" s="28">
        <f t="shared" si="0"/>
        <v>86</v>
      </c>
      <c r="M22" s="28">
        <f t="shared" si="0"/>
        <v>87</v>
      </c>
      <c r="N22" s="28">
        <f t="shared" si="0"/>
        <v>88</v>
      </c>
      <c r="O22" s="28">
        <f t="shared" si="0"/>
        <v>89</v>
      </c>
      <c r="P22" s="29">
        <f t="shared" si="0"/>
        <v>90</v>
      </c>
    </row>
    <row r="23" spans="4:16" ht="7.5" customHeight="1" thickBot="1" x14ac:dyDescent="0.35">
      <c r="G23" s="27">
        <f t="shared" si="1"/>
        <v>71</v>
      </c>
      <c r="H23" s="28">
        <f t="shared" si="0"/>
        <v>72</v>
      </c>
      <c r="I23" s="28">
        <f t="shared" si="0"/>
        <v>73</v>
      </c>
      <c r="J23" s="28">
        <f t="shared" si="0"/>
        <v>74</v>
      </c>
      <c r="K23" s="28">
        <f t="shared" si="0"/>
        <v>75</v>
      </c>
      <c r="L23" s="28">
        <f t="shared" si="0"/>
        <v>76</v>
      </c>
      <c r="M23" s="28">
        <f t="shared" si="0"/>
        <v>77</v>
      </c>
      <c r="N23" s="28">
        <f t="shared" si="0"/>
        <v>78</v>
      </c>
      <c r="O23" s="28">
        <f t="shared" si="0"/>
        <v>79</v>
      </c>
      <c r="P23" s="29">
        <f t="shared" si="0"/>
        <v>80</v>
      </c>
    </row>
    <row r="24" spans="4:16" ht="7.5" customHeight="1" thickBot="1" x14ac:dyDescent="0.35">
      <c r="G24" s="27">
        <f t="shared" si="1"/>
        <v>61</v>
      </c>
      <c r="H24" s="28">
        <f t="shared" si="0"/>
        <v>62</v>
      </c>
      <c r="I24" s="28">
        <f t="shared" si="0"/>
        <v>63</v>
      </c>
      <c r="J24" s="28">
        <f t="shared" si="0"/>
        <v>64</v>
      </c>
      <c r="K24" s="28">
        <f t="shared" si="0"/>
        <v>65</v>
      </c>
      <c r="L24" s="28">
        <f t="shared" si="0"/>
        <v>66</v>
      </c>
      <c r="M24" s="28">
        <f t="shared" si="0"/>
        <v>67</v>
      </c>
      <c r="N24" s="28">
        <f t="shared" si="0"/>
        <v>68</v>
      </c>
      <c r="O24" s="28">
        <f t="shared" si="0"/>
        <v>69</v>
      </c>
      <c r="P24" s="29">
        <f t="shared" si="0"/>
        <v>70</v>
      </c>
    </row>
    <row r="25" spans="4:16" ht="7.5" customHeight="1" thickBot="1" x14ac:dyDescent="0.35">
      <c r="G25" s="27">
        <f t="shared" si="1"/>
        <v>51</v>
      </c>
      <c r="H25" s="28">
        <f t="shared" si="0"/>
        <v>52</v>
      </c>
      <c r="I25" s="28">
        <f t="shared" si="0"/>
        <v>53</v>
      </c>
      <c r="J25" s="28">
        <f t="shared" si="0"/>
        <v>54</v>
      </c>
      <c r="K25" s="28">
        <f t="shared" si="0"/>
        <v>55</v>
      </c>
      <c r="L25" s="28">
        <f t="shared" si="0"/>
        <v>56</v>
      </c>
      <c r="M25" s="28">
        <f t="shared" si="0"/>
        <v>57</v>
      </c>
      <c r="N25" s="28">
        <f t="shared" si="0"/>
        <v>58</v>
      </c>
      <c r="O25" s="28">
        <f t="shared" si="0"/>
        <v>59</v>
      </c>
      <c r="P25" s="29">
        <f t="shared" si="0"/>
        <v>60</v>
      </c>
    </row>
    <row r="26" spans="4:16" ht="7.5" customHeight="1" thickBot="1" x14ac:dyDescent="0.35">
      <c r="G26" s="27">
        <f t="shared" si="1"/>
        <v>41</v>
      </c>
      <c r="H26" s="28">
        <f t="shared" si="0"/>
        <v>42</v>
      </c>
      <c r="I26" s="28">
        <f t="shared" si="0"/>
        <v>43</v>
      </c>
      <c r="J26" s="28">
        <f t="shared" si="0"/>
        <v>44</v>
      </c>
      <c r="K26" s="28">
        <f t="shared" si="0"/>
        <v>45</v>
      </c>
      <c r="L26" s="28">
        <f t="shared" si="0"/>
        <v>46</v>
      </c>
      <c r="M26" s="28">
        <f t="shared" si="0"/>
        <v>47</v>
      </c>
      <c r="N26" s="28">
        <f t="shared" si="0"/>
        <v>48</v>
      </c>
      <c r="O26" s="28">
        <f t="shared" si="0"/>
        <v>49</v>
      </c>
      <c r="P26" s="29">
        <f t="shared" si="0"/>
        <v>50</v>
      </c>
    </row>
    <row r="27" spans="4:16" ht="7.5" customHeight="1" thickBot="1" x14ac:dyDescent="0.35">
      <c r="G27" s="27">
        <f t="shared" si="1"/>
        <v>31</v>
      </c>
      <c r="H27" s="28">
        <f t="shared" si="0"/>
        <v>32</v>
      </c>
      <c r="I27" s="28">
        <f t="shared" si="0"/>
        <v>33</v>
      </c>
      <c r="J27" s="28">
        <f t="shared" si="0"/>
        <v>34</v>
      </c>
      <c r="K27" s="28">
        <f t="shared" si="0"/>
        <v>35</v>
      </c>
      <c r="L27" s="28">
        <f t="shared" si="0"/>
        <v>36</v>
      </c>
      <c r="M27" s="28">
        <f t="shared" si="0"/>
        <v>37</v>
      </c>
      <c r="N27" s="28">
        <f t="shared" si="0"/>
        <v>38</v>
      </c>
      <c r="O27" s="28">
        <f t="shared" si="0"/>
        <v>39</v>
      </c>
      <c r="P27" s="29">
        <f t="shared" si="0"/>
        <v>40</v>
      </c>
    </row>
    <row r="28" spans="4:16" ht="7.5" customHeight="1" thickBot="1" x14ac:dyDescent="0.35">
      <c r="G28" s="27">
        <f t="shared" si="1"/>
        <v>21</v>
      </c>
      <c r="H28" s="28">
        <f t="shared" si="0"/>
        <v>22</v>
      </c>
      <c r="I28" s="28">
        <f t="shared" si="0"/>
        <v>23</v>
      </c>
      <c r="J28" s="28">
        <f t="shared" si="0"/>
        <v>24</v>
      </c>
      <c r="K28" s="28">
        <f t="shared" si="0"/>
        <v>25</v>
      </c>
      <c r="L28" s="28">
        <f t="shared" si="0"/>
        <v>26</v>
      </c>
      <c r="M28" s="28">
        <f t="shared" si="0"/>
        <v>27</v>
      </c>
      <c r="N28" s="28">
        <f t="shared" si="0"/>
        <v>28</v>
      </c>
      <c r="O28" s="28">
        <f t="shared" si="0"/>
        <v>29</v>
      </c>
      <c r="P28" s="29">
        <f t="shared" si="0"/>
        <v>30</v>
      </c>
    </row>
    <row r="29" spans="4:16" ht="7.5" customHeight="1" thickBot="1" x14ac:dyDescent="0.35">
      <c r="G29" s="27">
        <f t="shared" si="1"/>
        <v>11</v>
      </c>
      <c r="H29" s="28">
        <f t="shared" ref="H29:P29" si="2">H30+10</f>
        <v>12</v>
      </c>
      <c r="I29" s="28">
        <f t="shared" si="2"/>
        <v>13</v>
      </c>
      <c r="J29" s="28">
        <f t="shared" si="2"/>
        <v>14</v>
      </c>
      <c r="K29" s="28">
        <f t="shared" si="2"/>
        <v>15</v>
      </c>
      <c r="L29" s="28">
        <f t="shared" si="2"/>
        <v>16</v>
      </c>
      <c r="M29" s="28">
        <f t="shared" si="2"/>
        <v>17</v>
      </c>
      <c r="N29" s="28">
        <f t="shared" si="2"/>
        <v>18</v>
      </c>
      <c r="O29" s="28">
        <f t="shared" si="2"/>
        <v>19</v>
      </c>
      <c r="P29" s="29">
        <f t="shared" si="2"/>
        <v>20</v>
      </c>
    </row>
    <row r="30" spans="4:16" ht="7.5" customHeight="1" x14ac:dyDescent="0.3">
      <c r="G30" s="30">
        <v>1</v>
      </c>
      <c r="H30" s="31">
        <f t="shared" ref="H30:P30" si="3">G30+1</f>
        <v>2</v>
      </c>
      <c r="I30" s="31">
        <f t="shared" si="3"/>
        <v>3</v>
      </c>
      <c r="J30" s="31">
        <f t="shared" si="3"/>
        <v>4</v>
      </c>
      <c r="K30" s="31">
        <f t="shared" si="3"/>
        <v>5</v>
      </c>
      <c r="L30" s="31">
        <f t="shared" si="3"/>
        <v>6</v>
      </c>
      <c r="M30" s="31">
        <f t="shared" si="3"/>
        <v>7</v>
      </c>
      <c r="N30" s="31">
        <f t="shared" si="3"/>
        <v>8</v>
      </c>
      <c r="O30" s="31">
        <f t="shared" si="3"/>
        <v>9</v>
      </c>
      <c r="P30" s="32">
        <f t="shared" si="3"/>
        <v>10</v>
      </c>
    </row>
    <row r="34" spans="4:16" x14ac:dyDescent="0.3">
      <c r="D34" t="s">
        <v>47</v>
      </c>
    </row>
    <row r="35" spans="4:16" ht="7.5" customHeight="1" thickBot="1" x14ac:dyDescent="0.35">
      <c r="G35" s="24" t="s">
        <v>12</v>
      </c>
      <c r="H35" s="25">
        <f t="shared" ref="H35:H43" si="4">H36+10</f>
        <v>92</v>
      </c>
      <c r="I35" s="25">
        <f t="shared" ref="I35:I43" si="5">I36+10</f>
        <v>93</v>
      </c>
      <c r="J35" s="25">
        <f t="shared" ref="J35:J43" si="6">J36+10</f>
        <v>94</v>
      </c>
      <c r="K35" s="25">
        <f t="shared" ref="K35:K43" si="7">K36+10</f>
        <v>95</v>
      </c>
      <c r="L35" s="25">
        <f t="shared" ref="L35:L43" si="8">L36+10</f>
        <v>96</v>
      </c>
      <c r="M35" s="25">
        <f t="shared" ref="M35:M43" si="9">M36+10</f>
        <v>97</v>
      </c>
      <c r="N35" s="25">
        <f t="shared" ref="N35:N43" si="10">N36+10</f>
        <v>98</v>
      </c>
      <c r="O35" s="25">
        <f t="shared" ref="O35:O43" si="11">O36+10</f>
        <v>99</v>
      </c>
      <c r="P35" s="26">
        <f t="shared" ref="P35:P43" si="12">P36+10</f>
        <v>100</v>
      </c>
    </row>
    <row r="36" spans="4:16" ht="7.5" customHeight="1" thickBot="1" x14ac:dyDescent="0.35">
      <c r="G36" s="27">
        <f t="shared" ref="G36:G42" si="13">G37+10</f>
        <v>81</v>
      </c>
      <c r="H36" s="28">
        <f t="shared" si="4"/>
        <v>82</v>
      </c>
      <c r="I36" s="28">
        <f t="shared" si="5"/>
        <v>83</v>
      </c>
      <c r="J36" s="28">
        <f t="shared" si="6"/>
        <v>84</v>
      </c>
      <c r="K36" s="28">
        <f t="shared" si="7"/>
        <v>85</v>
      </c>
      <c r="L36" s="28">
        <f t="shared" si="8"/>
        <v>86</v>
      </c>
      <c r="M36" s="28">
        <f t="shared" si="9"/>
        <v>87</v>
      </c>
      <c r="N36" s="28">
        <f t="shared" si="10"/>
        <v>88</v>
      </c>
      <c r="O36" s="28">
        <f t="shared" si="11"/>
        <v>89</v>
      </c>
      <c r="P36" s="29">
        <f t="shared" si="12"/>
        <v>90</v>
      </c>
    </row>
    <row r="37" spans="4:16" ht="7.5" customHeight="1" thickBot="1" x14ac:dyDescent="0.35">
      <c r="G37" s="27">
        <f t="shared" si="13"/>
        <v>71</v>
      </c>
      <c r="H37" s="28">
        <f t="shared" si="4"/>
        <v>72</v>
      </c>
      <c r="I37" s="28">
        <f t="shared" si="5"/>
        <v>73</v>
      </c>
      <c r="J37" s="28">
        <f t="shared" si="6"/>
        <v>74</v>
      </c>
      <c r="K37" s="28">
        <f t="shared" si="7"/>
        <v>75</v>
      </c>
      <c r="L37" s="28">
        <f t="shared" si="8"/>
        <v>76</v>
      </c>
      <c r="M37" s="28">
        <f t="shared" si="9"/>
        <v>77</v>
      </c>
      <c r="N37" s="28">
        <f t="shared" si="10"/>
        <v>78</v>
      </c>
      <c r="O37" s="28">
        <f t="shared" si="11"/>
        <v>79</v>
      </c>
      <c r="P37" s="29">
        <f t="shared" si="12"/>
        <v>80</v>
      </c>
    </row>
    <row r="38" spans="4:16" ht="7.5" customHeight="1" thickBot="1" x14ac:dyDescent="0.35">
      <c r="G38" s="27">
        <f t="shared" si="13"/>
        <v>61</v>
      </c>
      <c r="H38" s="28">
        <f t="shared" si="4"/>
        <v>62</v>
      </c>
      <c r="I38" s="28">
        <f t="shared" si="5"/>
        <v>63</v>
      </c>
      <c r="J38" s="28">
        <f t="shared" si="6"/>
        <v>64</v>
      </c>
      <c r="K38" s="28">
        <f t="shared" si="7"/>
        <v>65</v>
      </c>
      <c r="L38" s="28">
        <f t="shared" si="8"/>
        <v>66</v>
      </c>
      <c r="M38" s="28">
        <f t="shared" si="9"/>
        <v>67</v>
      </c>
      <c r="N38" s="28">
        <f t="shared" si="10"/>
        <v>68</v>
      </c>
      <c r="O38" s="28">
        <f t="shared" si="11"/>
        <v>69</v>
      </c>
      <c r="P38" s="29">
        <f t="shared" si="12"/>
        <v>70</v>
      </c>
    </row>
    <row r="39" spans="4:16" ht="7.5" customHeight="1" thickBot="1" x14ac:dyDescent="0.35">
      <c r="G39" s="27">
        <f t="shared" si="13"/>
        <v>51</v>
      </c>
      <c r="H39" s="28">
        <f t="shared" si="4"/>
        <v>52</v>
      </c>
      <c r="I39" s="28">
        <f t="shared" si="5"/>
        <v>53</v>
      </c>
      <c r="J39" s="28">
        <f t="shared" si="6"/>
        <v>54</v>
      </c>
      <c r="K39" s="28">
        <f t="shared" si="7"/>
        <v>55</v>
      </c>
      <c r="L39" s="28">
        <f t="shared" si="8"/>
        <v>56</v>
      </c>
      <c r="M39" s="28">
        <f t="shared" si="9"/>
        <v>57</v>
      </c>
      <c r="N39" s="28">
        <f t="shared" si="10"/>
        <v>58</v>
      </c>
      <c r="O39" s="28">
        <f t="shared" si="11"/>
        <v>59</v>
      </c>
      <c r="P39" s="29">
        <f t="shared" si="12"/>
        <v>60</v>
      </c>
    </row>
    <row r="40" spans="4:16" ht="7.5" customHeight="1" thickBot="1" x14ac:dyDescent="0.35">
      <c r="G40" s="27">
        <f t="shared" si="13"/>
        <v>41</v>
      </c>
      <c r="H40" s="28">
        <f t="shared" si="4"/>
        <v>42</v>
      </c>
      <c r="I40" s="28">
        <f t="shared" si="5"/>
        <v>43</v>
      </c>
      <c r="J40" s="28">
        <f t="shared" si="6"/>
        <v>44</v>
      </c>
      <c r="K40" s="28">
        <f t="shared" si="7"/>
        <v>45</v>
      </c>
      <c r="L40" s="28">
        <f t="shared" si="8"/>
        <v>46</v>
      </c>
      <c r="M40" s="28">
        <f t="shared" si="9"/>
        <v>47</v>
      </c>
      <c r="N40" s="28">
        <f t="shared" si="10"/>
        <v>48</v>
      </c>
      <c r="O40" s="28">
        <f t="shared" si="11"/>
        <v>49</v>
      </c>
      <c r="P40" s="29">
        <f t="shared" si="12"/>
        <v>50</v>
      </c>
    </row>
    <row r="41" spans="4:16" ht="7.5" customHeight="1" thickBot="1" x14ac:dyDescent="0.35">
      <c r="G41" s="27">
        <f t="shared" si="13"/>
        <v>31</v>
      </c>
      <c r="H41" s="28">
        <f t="shared" si="4"/>
        <v>32</v>
      </c>
      <c r="I41" s="28">
        <f t="shared" si="5"/>
        <v>33</v>
      </c>
      <c r="J41" s="28">
        <f t="shared" si="6"/>
        <v>34</v>
      </c>
      <c r="K41" s="28">
        <f t="shared" si="7"/>
        <v>35</v>
      </c>
      <c r="L41" s="28">
        <f t="shared" si="8"/>
        <v>36</v>
      </c>
      <c r="M41" s="28">
        <f t="shared" si="9"/>
        <v>37</v>
      </c>
      <c r="N41" s="28">
        <f t="shared" si="10"/>
        <v>38</v>
      </c>
      <c r="O41" s="28">
        <f t="shared" si="11"/>
        <v>39</v>
      </c>
      <c r="P41" s="29">
        <f t="shared" si="12"/>
        <v>40</v>
      </c>
    </row>
    <row r="42" spans="4:16" ht="7.5" customHeight="1" thickBot="1" x14ac:dyDescent="0.35">
      <c r="G42" s="27">
        <f t="shared" si="13"/>
        <v>21</v>
      </c>
      <c r="H42" s="28">
        <f t="shared" si="4"/>
        <v>22</v>
      </c>
      <c r="I42" s="28">
        <f t="shared" si="5"/>
        <v>23</v>
      </c>
      <c r="J42" s="28">
        <f t="shared" si="6"/>
        <v>24</v>
      </c>
      <c r="K42" s="28">
        <f t="shared" si="7"/>
        <v>25</v>
      </c>
      <c r="L42" s="28">
        <f t="shared" si="8"/>
        <v>26</v>
      </c>
      <c r="M42" s="28">
        <f t="shared" si="9"/>
        <v>27</v>
      </c>
      <c r="N42" s="28">
        <f t="shared" si="10"/>
        <v>28</v>
      </c>
      <c r="O42" s="28">
        <f t="shared" si="11"/>
        <v>29</v>
      </c>
      <c r="P42" s="29">
        <f t="shared" si="12"/>
        <v>30</v>
      </c>
    </row>
    <row r="43" spans="4:16" ht="7.5" customHeight="1" thickBot="1" x14ac:dyDescent="0.35">
      <c r="G43" s="27">
        <f>G44+10</f>
        <v>11</v>
      </c>
      <c r="H43" s="28">
        <f t="shared" si="4"/>
        <v>12</v>
      </c>
      <c r="I43" s="28">
        <f t="shared" si="5"/>
        <v>13</v>
      </c>
      <c r="J43" s="28">
        <f t="shared" si="6"/>
        <v>14</v>
      </c>
      <c r="K43" s="28">
        <f t="shared" si="7"/>
        <v>15</v>
      </c>
      <c r="L43" s="28">
        <f t="shared" si="8"/>
        <v>16</v>
      </c>
      <c r="M43" s="28">
        <f t="shared" si="9"/>
        <v>17</v>
      </c>
      <c r="N43" s="28">
        <f t="shared" si="10"/>
        <v>18</v>
      </c>
      <c r="O43" s="28">
        <f t="shared" si="11"/>
        <v>19</v>
      </c>
      <c r="P43" s="29">
        <f t="shared" si="12"/>
        <v>20</v>
      </c>
    </row>
    <row r="44" spans="4:16" ht="7.5" customHeight="1" x14ac:dyDescent="0.3">
      <c r="G44" s="30">
        <v>1</v>
      </c>
      <c r="H44" s="31">
        <f>G44+1</f>
        <v>2</v>
      </c>
      <c r="I44" s="31">
        <f t="shared" ref="I44:P44" si="14">H44+1</f>
        <v>3</v>
      </c>
      <c r="J44" s="31">
        <f t="shared" si="14"/>
        <v>4</v>
      </c>
      <c r="K44" s="31">
        <f t="shared" si="14"/>
        <v>5</v>
      </c>
      <c r="L44" s="31">
        <f t="shared" si="14"/>
        <v>6</v>
      </c>
      <c r="M44" s="31">
        <f t="shared" si="14"/>
        <v>7</v>
      </c>
      <c r="N44" s="31">
        <f t="shared" si="14"/>
        <v>8</v>
      </c>
      <c r="O44" s="31">
        <f t="shared" si="14"/>
        <v>9</v>
      </c>
      <c r="P44" s="32">
        <f t="shared" si="14"/>
        <v>10</v>
      </c>
    </row>
  </sheetData>
  <conditionalFormatting sqref="G21:P30">
    <cfRule type="cellIs" dxfId="4" priority="3" operator="lessThanOrEqual">
      <formula>$E$9*100</formula>
    </cfRule>
    <cfRule type="cellIs" dxfId="3" priority="4" operator="lessThanOrEqual">
      <formula>$E$9*100</formula>
    </cfRule>
  </conditionalFormatting>
  <conditionalFormatting sqref="G35:P44">
    <cfRule type="cellIs" dxfId="2" priority="1" operator="lessThanOrEqual">
      <formula>$E$8*100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8C8D0-E462-46CE-AB27-ADC891A0D775}">
  <sheetPr codeName="Sheet5"/>
  <dimension ref="J1:P33"/>
  <sheetViews>
    <sheetView showGridLines="0" showRowColHeaders="0" workbookViewId="0"/>
  </sheetViews>
  <sheetFormatPr defaultRowHeight="14.4" x14ac:dyDescent="0.3"/>
  <cols>
    <col min="1" max="16384" width="8.88671875" style="6"/>
  </cols>
  <sheetData>
    <row r="1" ht="1.2" customHeight="1" x14ac:dyDescent="0.3"/>
    <row r="2" ht="8.4" customHeight="1" x14ac:dyDescent="0.3"/>
    <row r="3" ht="2.4" hidden="1" customHeight="1" x14ac:dyDescent="0.3"/>
    <row r="4" hidden="1" x14ac:dyDescent="0.3"/>
    <row r="30" spans="10:10" x14ac:dyDescent="0.3">
      <c r="J30" s="6" t="s">
        <v>12</v>
      </c>
    </row>
    <row r="33" spans="16:16" x14ac:dyDescent="0.3">
      <c r="P33" s="8" t="s">
        <v>24</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77696-D559-4E8C-8559-5308349E3294}">
  <sheetPr codeName="Sheet6"/>
  <dimension ref="A1:CE110"/>
  <sheetViews>
    <sheetView topLeftCell="BH1" workbookViewId="0">
      <selection activeCell="BO11" sqref="BO11"/>
    </sheetView>
  </sheetViews>
  <sheetFormatPr defaultRowHeight="14.4" x14ac:dyDescent="0.3"/>
  <cols>
    <col min="3" max="3" width="13.6640625" bestFit="1" customWidth="1"/>
    <col min="4" max="4" width="12.109375" bestFit="1" customWidth="1"/>
    <col min="8" max="8" width="15.44140625" bestFit="1" customWidth="1"/>
    <col min="9" max="9" width="12.109375" bestFit="1" customWidth="1"/>
    <col min="12" max="12" width="10.6640625" bestFit="1" customWidth="1"/>
    <col min="13" max="13" width="12.109375" bestFit="1" customWidth="1"/>
    <col min="15" max="15" width="10.44140625" bestFit="1" customWidth="1"/>
    <col min="16" max="16" width="12.109375" bestFit="1" customWidth="1"/>
    <col min="21" max="21" width="11.33203125" bestFit="1" customWidth="1"/>
    <col min="22" max="22" width="9.6640625" bestFit="1" customWidth="1"/>
    <col min="23" max="23" width="5.6640625" bestFit="1" customWidth="1"/>
    <col min="24" max="24" width="13.109375" bestFit="1" customWidth="1"/>
    <col min="25" max="25" width="12.109375" bestFit="1" customWidth="1"/>
    <col min="26" max="26" width="15.33203125" bestFit="1" customWidth="1"/>
    <col min="27" max="27" width="8.88671875" style="39"/>
    <col min="29" max="30" width="12.109375" bestFit="1" customWidth="1"/>
    <col min="31" max="32" width="15.33203125" bestFit="1" customWidth="1"/>
    <col min="33" max="33" width="22.44140625" bestFit="1" customWidth="1"/>
    <col min="34" max="35" width="12.109375" bestFit="1" customWidth="1"/>
    <col min="36" max="36" width="8.88671875" style="39"/>
    <col min="38" max="38" width="14.44140625" bestFit="1" customWidth="1"/>
    <col min="39" max="39" width="12.109375" bestFit="1" customWidth="1"/>
    <col min="40" max="40" width="13.109375" bestFit="1" customWidth="1"/>
    <col min="42" max="42" width="14.44140625" bestFit="1" customWidth="1"/>
    <col min="43" max="43" width="12.109375" bestFit="1" customWidth="1"/>
    <col min="51" max="51" width="8.88671875" style="39"/>
    <col min="54" max="54" width="11.88671875" bestFit="1" customWidth="1"/>
    <col min="55" max="55" width="12.109375" bestFit="1" customWidth="1"/>
    <col min="57" max="57" width="8.88671875" style="39"/>
    <col min="60" max="60" width="9.88671875" bestFit="1" customWidth="1"/>
    <col min="61" max="61" width="10.44140625" bestFit="1" customWidth="1"/>
    <col min="62" max="62" width="11.33203125" bestFit="1" customWidth="1"/>
    <col min="67" max="67" width="15.44140625" bestFit="1" customWidth="1"/>
    <col min="68" max="68" width="12.109375" bestFit="1" customWidth="1"/>
    <col min="74" max="74" width="18.77734375" bestFit="1" customWidth="1"/>
    <col min="75" max="75" width="12.109375" bestFit="1" customWidth="1"/>
    <col min="76" max="76" width="8.6640625" bestFit="1" customWidth="1"/>
    <col min="78" max="78" width="8.88671875" style="43"/>
    <col min="82" max="82" width="16.5546875" bestFit="1" customWidth="1"/>
    <col min="83" max="84" width="12.109375" bestFit="1" customWidth="1"/>
  </cols>
  <sheetData>
    <row r="1" spans="1:83" x14ac:dyDescent="0.3">
      <c r="A1" t="s">
        <v>59</v>
      </c>
    </row>
    <row r="2" spans="1:83" x14ac:dyDescent="0.3">
      <c r="H2" s="35" t="s">
        <v>61</v>
      </c>
      <c r="I2" s="36">
        <v>1</v>
      </c>
      <c r="L2" s="37" t="s">
        <v>62</v>
      </c>
    </row>
    <row r="3" spans="1:83" x14ac:dyDescent="0.3">
      <c r="H3" s="35" t="s">
        <v>60</v>
      </c>
      <c r="I3" s="36">
        <v>1</v>
      </c>
      <c r="L3" s="37" t="s">
        <v>63</v>
      </c>
    </row>
    <row r="5" spans="1:83" x14ac:dyDescent="0.3">
      <c r="C5" s="11" t="s">
        <v>75</v>
      </c>
      <c r="H5" s="11" t="s">
        <v>76</v>
      </c>
      <c r="L5" s="11" t="s">
        <v>77</v>
      </c>
      <c r="O5" s="11" t="s">
        <v>88</v>
      </c>
      <c r="BL5" t="s">
        <v>117</v>
      </c>
    </row>
    <row r="6" spans="1:83" x14ac:dyDescent="0.3">
      <c r="C6" s="1" t="s">
        <v>74</v>
      </c>
      <c r="D6" t="s">
        <v>3</v>
      </c>
      <c r="H6" s="1" t="s">
        <v>74</v>
      </c>
      <c r="I6" t="s">
        <v>3</v>
      </c>
      <c r="L6" s="1" t="s">
        <v>63</v>
      </c>
      <c r="M6" t="s">
        <v>3</v>
      </c>
      <c r="O6" s="1" t="s">
        <v>63</v>
      </c>
      <c r="P6" t="s">
        <v>3</v>
      </c>
      <c r="U6" t="s">
        <v>93</v>
      </c>
      <c r="V6" t="s">
        <v>94</v>
      </c>
      <c r="W6" t="s">
        <v>2</v>
      </c>
      <c r="X6" t="s">
        <v>1</v>
      </c>
      <c r="Y6" t="s">
        <v>3</v>
      </c>
      <c r="Z6" t="s">
        <v>4</v>
      </c>
      <c r="AC6" s="1" t="s">
        <v>96</v>
      </c>
      <c r="AD6" t="s">
        <v>3</v>
      </c>
      <c r="AG6" t="s">
        <v>102</v>
      </c>
      <c r="BL6" t="s">
        <v>7</v>
      </c>
      <c r="BP6" s="11" t="s">
        <v>61</v>
      </c>
      <c r="BQ6" s="42">
        <v>2</v>
      </c>
    </row>
    <row r="7" spans="1:83" x14ac:dyDescent="0.3">
      <c r="C7" t="s">
        <v>67</v>
      </c>
      <c r="D7" s="9">
        <v>8477.4799999999977</v>
      </c>
      <c r="H7" t="s">
        <v>73</v>
      </c>
      <c r="I7" s="17">
        <v>130.20000000000073</v>
      </c>
      <c r="L7" t="s">
        <v>86</v>
      </c>
      <c r="M7" s="17">
        <v>134907.56</v>
      </c>
      <c r="O7" t="s">
        <v>84</v>
      </c>
      <c r="P7" s="17">
        <v>86589.619999999952</v>
      </c>
      <c r="U7" s="38">
        <v>600</v>
      </c>
      <c r="V7" s="38">
        <v>20</v>
      </c>
      <c r="W7" s="17">
        <v>3149297.4099999927</v>
      </c>
      <c r="X7" s="17">
        <v>5446809.4700000202</v>
      </c>
      <c r="Y7" s="17">
        <v>2297512.0600000275</v>
      </c>
      <c r="Z7" s="3">
        <v>0.42180878047126164</v>
      </c>
      <c r="AC7" t="s">
        <v>97</v>
      </c>
      <c r="AD7" s="17">
        <v>77466.27</v>
      </c>
      <c r="AG7" s="9">
        <v>45.468333333333334</v>
      </c>
    </row>
    <row r="8" spans="1:83" x14ac:dyDescent="0.3">
      <c r="C8" t="s">
        <v>72</v>
      </c>
      <c r="D8" s="9">
        <v>7569.0199999999959</v>
      </c>
      <c r="H8" t="s">
        <v>71</v>
      </c>
      <c r="I8" s="17">
        <v>912.82000000000062</v>
      </c>
      <c r="J8" t="s">
        <v>12</v>
      </c>
      <c r="L8" t="s">
        <v>78</v>
      </c>
      <c r="M8" s="17">
        <v>132555.79000000024</v>
      </c>
      <c r="O8" t="s">
        <v>81</v>
      </c>
      <c r="P8" s="17">
        <v>91811.079999999856</v>
      </c>
      <c r="AC8" t="s">
        <v>98</v>
      </c>
      <c r="AD8" s="17">
        <v>404975.14999999909</v>
      </c>
    </row>
    <row r="9" spans="1:83" x14ac:dyDescent="0.3">
      <c r="C9" t="s">
        <v>70</v>
      </c>
      <c r="D9" s="9">
        <v>7236.9200000000019</v>
      </c>
      <c r="H9" t="s">
        <v>64</v>
      </c>
      <c r="I9" s="17">
        <v>992.27999999999975</v>
      </c>
      <c r="L9" t="s">
        <v>82</v>
      </c>
      <c r="M9" s="17">
        <v>132061.01999999973</v>
      </c>
      <c r="O9" t="s">
        <v>87</v>
      </c>
      <c r="P9" s="17">
        <v>96221.15</v>
      </c>
      <c r="AC9" t="s">
        <v>99</v>
      </c>
      <c r="AD9" s="17">
        <v>421763.69999999844</v>
      </c>
      <c r="CD9" s="1" t="s">
        <v>222</v>
      </c>
      <c r="CE9" t="s">
        <v>3</v>
      </c>
    </row>
    <row r="10" spans="1:83" x14ac:dyDescent="0.3">
      <c r="C10" t="s">
        <v>68</v>
      </c>
      <c r="D10" s="9">
        <v>7191.9699999999975</v>
      </c>
      <c r="H10" t="s">
        <v>65</v>
      </c>
      <c r="I10" s="17">
        <v>1362.7800000000007</v>
      </c>
      <c r="L10" t="s">
        <v>85</v>
      </c>
      <c r="M10" s="17">
        <v>131335.97000000015</v>
      </c>
      <c r="O10" t="s">
        <v>80</v>
      </c>
      <c r="P10" s="17">
        <v>101212.63000000015</v>
      </c>
      <c r="AC10" t="s">
        <v>100</v>
      </c>
      <c r="AD10" s="17">
        <v>478685.83000000147</v>
      </c>
      <c r="BH10" t="s">
        <v>8</v>
      </c>
      <c r="BI10" t="s">
        <v>118</v>
      </c>
      <c r="BJ10" t="s">
        <v>7</v>
      </c>
      <c r="BO10" s="1" t="s">
        <v>119</v>
      </c>
      <c r="BP10" t="s">
        <v>3</v>
      </c>
      <c r="BQ10" t="s">
        <v>220</v>
      </c>
      <c r="BV10" s="1" t="s">
        <v>119</v>
      </c>
      <c r="BW10" t="s">
        <v>3</v>
      </c>
      <c r="BX10" t="s">
        <v>10</v>
      </c>
      <c r="CD10" t="s">
        <v>224</v>
      </c>
      <c r="CE10" s="17">
        <v>718216.26999999932</v>
      </c>
    </row>
    <row r="11" spans="1:83" x14ac:dyDescent="0.3">
      <c r="C11" t="s">
        <v>69</v>
      </c>
      <c r="D11" s="9">
        <v>6966.5800000000008</v>
      </c>
      <c r="H11" t="s">
        <v>66</v>
      </c>
      <c r="I11" s="17">
        <v>1387.2399999999998</v>
      </c>
      <c r="L11" t="s">
        <v>83</v>
      </c>
      <c r="M11" s="17">
        <v>128176.22000000032</v>
      </c>
      <c r="O11" t="s">
        <v>79</v>
      </c>
      <c r="P11" s="17">
        <v>104453.84999999986</v>
      </c>
      <c r="AC11" t="s">
        <v>101</v>
      </c>
      <c r="AD11" s="17">
        <v>914621.10999999498</v>
      </c>
      <c r="AL11" s="1" t="s">
        <v>25</v>
      </c>
      <c r="AM11" t="s">
        <v>3</v>
      </c>
      <c r="AP11" s="1" t="s">
        <v>25</v>
      </c>
      <c r="AQ11" t="s">
        <v>3</v>
      </c>
      <c r="AU11" t="str">
        <f>AP11</f>
        <v>Month Name</v>
      </c>
      <c r="AV11" t="str">
        <f>AQ11</f>
        <v>Profit Margin</v>
      </c>
      <c r="AW11" t="str">
        <f>AV11</f>
        <v>Profit Margin</v>
      </c>
      <c r="BB11" s="1" t="s">
        <v>109</v>
      </c>
      <c r="BC11" t="s">
        <v>3</v>
      </c>
      <c r="BH11" s="17">
        <v>100</v>
      </c>
      <c r="BI11" s="4">
        <v>8.0280723519668459E-2</v>
      </c>
      <c r="BJ11" s="4">
        <v>8.0468669303389667E-2</v>
      </c>
      <c r="BO11" t="s">
        <v>131</v>
      </c>
      <c r="BP11" s="17">
        <v>95024.850000000035</v>
      </c>
      <c r="BQ11">
        <f>_xlfn.XLOOKUP(BO11,$BV$11:$BV$110,$BX$11:$BX$110,0,0)</f>
        <v>6861</v>
      </c>
      <c r="BV11" t="s">
        <v>120</v>
      </c>
      <c r="BW11" s="17">
        <v>32486.640000000032</v>
      </c>
      <c r="BX11" s="17">
        <v>5352</v>
      </c>
      <c r="CD11" t="s">
        <v>226</v>
      </c>
      <c r="CE11" s="17">
        <v>417457.83000000106</v>
      </c>
    </row>
    <row r="12" spans="1:83" x14ac:dyDescent="0.3">
      <c r="AD12" s="9"/>
      <c r="AH12" s="4"/>
      <c r="AL12" t="s">
        <v>26</v>
      </c>
      <c r="AM12" s="12"/>
      <c r="AP12" t="s">
        <v>26</v>
      </c>
      <c r="AQ12" s="9">
        <v>177715.37999999989</v>
      </c>
      <c r="AU12" t="str">
        <f t="shared" ref="AU12:AU23" si="0">AP12</f>
        <v>Jan</v>
      </c>
      <c r="AV12" s="9">
        <f t="shared" ref="AV12:AV23" si="1">AQ12</f>
        <v>177715.37999999989</v>
      </c>
      <c r="AW12" s="9">
        <f t="shared" ref="AW12:AW23" si="2">AV12</f>
        <v>177715.37999999989</v>
      </c>
      <c r="BB12" t="s">
        <v>110</v>
      </c>
      <c r="BC12" s="17">
        <v>313403.34999999951</v>
      </c>
      <c r="BO12" t="s">
        <v>138</v>
      </c>
      <c r="BP12" s="17">
        <v>84506.489999999932</v>
      </c>
      <c r="BQ12">
        <f t="shared" ref="BQ12:BQ15" si="3">_xlfn.XLOOKUP(BO12,$BV$11:$BV$110,$BX$11:$BX$110,0,0)</f>
        <v>6137</v>
      </c>
      <c r="BV12" t="s">
        <v>121</v>
      </c>
      <c r="BW12" s="17">
        <v>45964.799999999974</v>
      </c>
      <c r="BX12" s="17">
        <v>6080</v>
      </c>
      <c r="CD12" t="s">
        <v>225</v>
      </c>
      <c r="CE12" s="17">
        <v>367414.25000000041</v>
      </c>
    </row>
    <row r="13" spans="1:83" x14ac:dyDescent="0.3">
      <c r="AL13" t="s">
        <v>27</v>
      </c>
      <c r="AM13" s="12">
        <v>2.3177510016167156E-4</v>
      </c>
      <c r="AP13" t="s">
        <v>27</v>
      </c>
      <c r="AQ13" s="9">
        <v>177756.56999999966</v>
      </c>
      <c r="AU13" t="str">
        <f t="shared" si="0"/>
        <v>Feb</v>
      </c>
      <c r="AV13" s="9">
        <f t="shared" si="1"/>
        <v>177756.56999999966</v>
      </c>
      <c r="AW13" s="9">
        <f t="shared" si="2"/>
        <v>177756.56999999966</v>
      </c>
      <c r="BB13" t="s">
        <v>111</v>
      </c>
      <c r="BC13" s="17">
        <v>342889.85000000324</v>
      </c>
      <c r="BO13" t="s">
        <v>178</v>
      </c>
      <c r="BP13" s="17">
        <v>83284.599999999977</v>
      </c>
      <c r="BQ13">
        <f t="shared" si="3"/>
        <v>6262</v>
      </c>
      <c r="BV13" t="s">
        <v>122</v>
      </c>
      <c r="BW13" s="17">
        <v>48243.930000000008</v>
      </c>
      <c r="BX13" s="17">
        <v>6209</v>
      </c>
      <c r="CD13" t="s">
        <v>223</v>
      </c>
      <c r="CE13" s="17">
        <v>339210.4900000029</v>
      </c>
    </row>
    <row r="14" spans="1:83" x14ac:dyDescent="0.3">
      <c r="AG14" s="1" t="s">
        <v>103</v>
      </c>
      <c r="AH14" t="s">
        <v>3</v>
      </c>
      <c r="AL14" t="s">
        <v>28</v>
      </c>
      <c r="AM14" s="12">
        <v>0.15053902086431981</v>
      </c>
      <c r="AP14" t="s">
        <v>28</v>
      </c>
      <c r="AQ14" s="9">
        <v>204515.86999999953</v>
      </c>
      <c r="AU14" t="str">
        <f t="shared" si="0"/>
        <v>Mar</v>
      </c>
      <c r="AV14" s="9">
        <f t="shared" si="1"/>
        <v>204515.86999999953</v>
      </c>
      <c r="AW14" s="9">
        <f t="shared" si="2"/>
        <v>204515.86999999953</v>
      </c>
      <c r="BB14" t="s">
        <v>112</v>
      </c>
      <c r="BC14" s="17">
        <v>324340.81999999884</v>
      </c>
      <c r="BO14" t="s">
        <v>147</v>
      </c>
      <c r="BP14" s="17">
        <v>82987.239999999991</v>
      </c>
      <c r="BQ14">
        <f t="shared" si="3"/>
        <v>6671</v>
      </c>
      <c r="BV14" t="s">
        <v>123</v>
      </c>
      <c r="BW14" s="17">
        <v>51917.31</v>
      </c>
      <c r="BX14" s="17">
        <v>5529</v>
      </c>
      <c r="CD14" t="s">
        <v>229</v>
      </c>
      <c r="CE14" s="17">
        <v>174072.76000000047</v>
      </c>
    </row>
    <row r="15" spans="1:83" x14ac:dyDescent="0.3">
      <c r="Q15" s="11" t="s">
        <v>95</v>
      </c>
      <c r="AG15" t="s">
        <v>104</v>
      </c>
      <c r="AH15" s="4">
        <v>0.48527656041986861</v>
      </c>
      <c r="AL15" t="s">
        <v>29</v>
      </c>
      <c r="AM15" s="12">
        <v>-5.6420218147372019E-2</v>
      </c>
      <c r="AP15" t="s">
        <v>29</v>
      </c>
      <c r="AQ15" s="9">
        <v>192977.03999999998</v>
      </c>
      <c r="AU15" t="str">
        <f t="shared" si="0"/>
        <v>Apr</v>
      </c>
      <c r="AV15" s="9">
        <f t="shared" si="1"/>
        <v>192977.03999999998</v>
      </c>
      <c r="AW15" s="9">
        <f t="shared" si="2"/>
        <v>192977.03999999998</v>
      </c>
      <c r="BB15" t="s">
        <v>113</v>
      </c>
      <c r="BC15" s="17">
        <v>324189.0599999979</v>
      </c>
      <c r="BO15" t="s">
        <v>128</v>
      </c>
      <c r="BP15" s="17">
        <v>78081.849999999962</v>
      </c>
      <c r="BQ15">
        <f t="shared" si="3"/>
        <v>6545</v>
      </c>
      <c r="BV15" t="s">
        <v>124</v>
      </c>
      <c r="BW15" s="17">
        <v>4089.289999999979</v>
      </c>
      <c r="BX15" s="17">
        <v>6931</v>
      </c>
      <c r="CD15" t="s">
        <v>228</v>
      </c>
      <c r="CE15" s="17">
        <v>142236.05999999959</v>
      </c>
    </row>
    <row r="16" spans="1:83" x14ac:dyDescent="0.3">
      <c r="AG16" t="s">
        <v>105</v>
      </c>
      <c r="AH16" s="4">
        <v>0.51472343958010647</v>
      </c>
      <c r="AL16" t="s">
        <v>30</v>
      </c>
      <c r="AM16" s="12">
        <v>6.5633766586949138E-2</v>
      </c>
      <c r="AP16" t="s">
        <v>30</v>
      </c>
      <c r="AQ16" s="9">
        <v>205642.85000000033</v>
      </c>
      <c r="AU16" t="str">
        <f t="shared" si="0"/>
        <v>May</v>
      </c>
      <c r="AV16" s="9">
        <f t="shared" si="1"/>
        <v>205642.85000000033</v>
      </c>
      <c r="AW16" s="9">
        <f t="shared" si="2"/>
        <v>205642.85000000033</v>
      </c>
      <c r="BB16" t="s">
        <v>114</v>
      </c>
      <c r="BC16" s="17">
        <v>340665.27999999869</v>
      </c>
      <c r="BV16" t="s">
        <v>125</v>
      </c>
      <c r="BW16" s="17">
        <v>18856.529999999948</v>
      </c>
      <c r="BX16" s="17">
        <v>6349</v>
      </c>
      <c r="CD16" t="s">
        <v>227</v>
      </c>
      <c r="CE16" s="17">
        <v>86449.160000000265</v>
      </c>
    </row>
    <row r="17" spans="4:83" x14ac:dyDescent="0.3">
      <c r="D17" s="11" t="s">
        <v>92</v>
      </c>
      <c r="Q17" t="str">
        <f>_xlfn.TEXTJOIN(" ",,IF(I2=1,"Top 5 Profitable"," 5 Less profitable"),IF(I3=1,"Customer","Location"))</f>
        <v>Top 5 Profitable Customer</v>
      </c>
      <c r="AL17" t="s">
        <v>31</v>
      </c>
      <c r="AM17" s="12">
        <v>-4.9371519603039399E-2</v>
      </c>
      <c r="AP17" t="s">
        <v>31</v>
      </c>
      <c r="AQ17" s="9">
        <v>195489.95000000042</v>
      </c>
      <c r="AU17" t="str">
        <f t="shared" si="0"/>
        <v>Jun</v>
      </c>
      <c r="AV17" s="9">
        <f t="shared" si="1"/>
        <v>195489.95000000042</v>
      </c>
      <c r="AW17" s="9">
        <f t="shared" si="2"/>
        <v>195489.95000000042</v>
      </c>
      <c r="BB17" t="s">
        <v>115</v>
      </c>
      <c r="BC17" s="17">
        <v>319564.96000000124</v>
      </c>
      <c r="BV17" t="s">
        <v>126</v>
      </c>
      <c r="BW17" s="17">
        <v>53319.199999999997</v>
      </c>
      <c r="BX17" s="17">
        <v>5840</v>
      </c>
      <c r="CD17" t="s">
        <v>230</v>
      </c>
      <c r="CE17" s="17">
        <v>52455.239999999583</v>
      </c>
    </row>
    <row r="18" spans="4:83" x14ac:dyDescent="0.3">
      <c r="Q18" t="str">
        <f>_xlfn.TEXTJOIN(" ",,IF(I3=1,"Customer Overtime","Total Sales Location"))</f>
        <v>Customer Overtime</v>
      </c>
      <c r="AL18" t="s">
        <v>32</v>
      </c>
      <c r="AM18" s="12">
        <v>-6.5234862457123372E-2</v>
      </c>
      <c r="AP18" t="s">
        <v>32</v>
      </c>
      <c r="AQ18" s="9">
        <v>182737.19000000047</v>
      </c>
      <c r="AU18" t="str">
        <f t="shared" si="0"/>
        <v>Jul</v>
      </c>
      <c r="AV18" s="9">
        <f t="shared" si="1"/>
        <v>182737.19000000047</v>
      </c>
      <c r="AW18" s="9">
        <f t="shared" si="2"/>
        <v>182737.19000000047</v>
      </c>
      <c r="BB18" t="s">
        <v>116</v>
      </c>
      <c r="BC18" s="17">
        <v>332458.74000000069</v>
      </c>
      <c r="BV18" t="s">
        <v>127</v>
      </c>
      <c r="BW18" s="17">
        <v>11872.29999999993</v>
      </c>
      <c r="BX18" s="17">
        <v>5522</v>
      </c>
    </row>
    <row r="19" spans="4:83" x14ac:dyDescent="0.3">
      <c r="D19" t="s">
        <v>89</v>
      </c>
      <c r="I19" t="s">
        <v>90</v>
      </c>
      <c r="M19" t="s">
        <v>91</v>
      </c>
      <c r="Q19">
        <f>IF(I3=1,U7,V7)</f>
        <v>600</v>
      </c>
      <c r="AL19" t="s">
        <v>33</v>
      </c>
      <c r="AM19" s="12">
        <v>0.14152658251995559</v>
      </c>
      <c r="AP19" t="s">
        <v>33</v>
      </c>
      <c r="AQ19" s="9">
        <v>208599.36000000034</v>
      </c>
      <c r="AU19" t="str">
        <f t="shared" si="0"/>
        <v>Aug</v>
      </c>
      <c r="AV19" s="9">
        <f t="shared" si="1"/>
        <v>208599.36000000034</v>
      </c>
      <c r="AW19" s="9">
        <f t="shared" si="2"/>
        <v>208599.36000000034</v>
      </c>
      <c r="BV19" t="s">
        <v>128</v>
      </c>
      <c r="BW19" s="17">
        <v>78081.849999999962</v>
      </c>
      <c r="BX19" s="17">
        <v>6545</v>
      </c>
    </row>
    <row r="20" spans="4:83" x14ac:dyDescent="0.3">
      <c r="AL20" t="s">
        <v>34</v>
      </c>
      <c r="AM20" s="12">
        <v>-8.8756456395647235E-2</v>
      </c>
      <c r="AP20" t="s">
        <v>34</v>
      </c>
      <c r="AQ20" s="9">
        <v>190084.82000000039</v>
      </c>
      <c r="AU20" t="str">
        <f t="shared" si="0"/>
        <v>Sep</v>
      </c>
      <c r="AV20" s="9">
        <f t="shared" si="1"/>
        <v>190084.82000000039</v>
      </c>
      <c r="AW20" s="9">
        <f t="shared" si="2"/>
        <v>190084.82000000039</v>
      </c>
      <c r="BV20" t="s">
        <v>129</v>
      </c>
      <c r="BW20" s="17">
        <v>2366.7600000000239</v>
      </c>
      <c r="BX20" s="17">
        <v>5379</v>
      </c>
    </row>
    <row r="21" spans="4:83" x14ac:dyDescent="0.3">
      <c r="D21" t="str">
        <f>IF($I$2=1,C6,H6)</f>
        <v>Full Name</v>
      </c>
      <c r="E21" t="str">
        <f>IF($I$2=1,D6,I6)</f>
        <v>Profit Margin</v>
      </c>
      <c r="I21" t="str">
        <f>IF($I$2=1,L6,O6)</f>
        <v>Location</v>
      </c>
      <c r="J21" t="str">
        <f>IF($I$2=1,M6,P6)</f>
        <v>Profit Margin</v>
      </c>
      <c r="M21" t="str">
        <f>IF($I$3=1,D21,I21)</f>
        <v>Full Name</v>
      </c>
      <c r="N21" s="9" t="str">
        <f>IF($I$3=1,E21,J21)</f>
        <v>Profit Margin</v>
      </c>
      <c r="AL21" t="s">
        <v>35</v>
      </c>
      <c r="AM21" s="12">
        <v>1.5750863219866535E-3</v>
      </c>
      <c r="AP21" t="s">
        <v>35</v>
      </c>
      <c r="AQ21" s="9">
        <v>190384.21999999968</v>
      </c>
      <c r="AU21" t="str">
        <f t="shared" si="0"/>
        <v>Oct</v>
      </c>
      <c r="AV21" s="9">
        <f t="shared" si="1"/>
        <v>190384.21999999968</v>
      </c>
      <c r="AW21" s="9">
        <f t="shared" si="2"/>
        <v>190384.21999999968</v>
      </c>
      <c r="BO21" t="str">
        <f>BO10</f>
        <v>Product Name</v>
      </c>
      <c r="BP21" t="str">
        <f>IF($BQ$6=1,BP10,BQ10)</f>
        <v>Quantity</v>
      </c>
      <c r="BV21" t="s">
        <v>130</v>
      </c>
      <c r="BW21" s="17">
        <v>-10037.319999999978</v>
      </c>
      <c r="BX21" s="17">
        <v>5339</v>
      </c>
    </row>
    <row r="22" spans="4:83" x14ac:dyDescent="0.3">
      <c r="D22" t="str">
        <f t="shared" ref="D22:D26" si="4">IF($I$2=1,C7,H7)</f>
        <v>John Brown</v>
      </c>
      <c r="E22" s="9">
        <f t="shared" ref="E22:E26" si="5">IF($I$2=1,D7,I7)</f>
        <v>8477.4799999999977</v>
      </c>
      <c r="I22" t="str">
        <f t="shared" ref="I22:J26" si="6">IF($I$2=1,L7,O7)</f>
        <v>Washington</v>
      </c>
      <c r="J22" s="17">
        <f t="shared" si="6"/>
        <v>134907.56</v>
      </c>
      <c r="M22" t="str">
        <f t="shared" ref="M22:N26" si="7">IF($I$3=1,D22,I22)</f>
        <v>John Brown</v>
      </c>
      <c r="N22" s="17">
        <f t="shared" si="7"/>
        <v>8477.4799999999977</v>
      </c>
      <c r="AL22" t="s">
        <v>36</v>
      </c>
      <c r="AM22" s="12">
        <v>9.8171476606608472E-3</v>
      </c>
      <c r="AP22" t="s">
        <v>36</v>
      </c>
      <c r="AQ22" s="9">
        <v>192253.24999999942</v>
      </c>
      <c r="AU22" t="str">
        <f t="shared" si="0"/>
        <v>Nov</v>
      </c>
      <c r="AV22" s="9">
        <f t="shared" si="1"/>
        <v>192253.24999999942</v>
      </c>
      <c r="AW22" s="9">
        <f t="shared" si="2"/>
        <v>192253.24999999942</v>
      </c>
      <c r="BO22" t="str">
        <f t="shared" ref="BO22:BO26" si="8">BO11</f>
        <v>Begin Brew</v>
      </c>
      <c r="BP22" s="17">
        <f t="shared" ref="BP22:BP26" si="9">IF($BQ$6=1,BP11,BQ11)</f>
        <v>6861</v>
      </c>
      <c r="BV22" t="s">
        <v>131</v>
      </c>
      <c r="BW22" s="17">
        <v>95024.850000000035</v>
      </c>
      <c r="BX22" s="17">
        <v>6861</v>
      </c>
    </row>
    <row r="23" spans="4:83" x14ac:dyDescent="0.3">
      <c r="D23" t="str">
        <f t="shared" si="4"/>
        <v>Paul Noble</v>
      </c>
      <c r="E23" s="9">
        <f t="shared" si="5"/>
        <v>7569.0199999999959</v>
      </c>
      <c r="I23" t="str">
        <f t="shared" si="6"/>
        <v>California</v>
      </c>
      <c r="J23" s="17">
        <f t="shared" si="6"/>
        <v>132555.79000000024</v>
      </c>
      <c r="M23" t="str">
        <f t="shared" si="7"/>
        <v>Paul Noble</v>
      </c>
      <c r="N23" s="17">
        <f t="shared" si="7"/>
        <v>7569.0199999999959</v>
      </c>
      <c r="AL23" t="s">
        <v>37</v>
      </c>
      <c r="AM23" s="12">
        <v>-6.7086980324126341E-2</v>
      </c>
      <c r="AP23" t="s">
        <v>37</v>
      </c>
      <c r="AQ23" s="9">
        <v>179355.56000000011</v>
      </c>
      <c r="AU23" t="str">
        <f t="shared" si="0"/>
        <v>Dec</v>
      </c>
      <c r="AV23" s="9">
        <f t="shared" si="1"/>
        <v>179355.56000000011</v>
      </c>
      <c r="AW23" s="9">
        <f t="shared" si="2"/>
        <v>179355.56000000011</v>
      </c>
      <c r="BO23" t="str">
        <f t="shared" si="8"/>
        <v>Common Splash</v>
      </c>
      <c r="BP23" s="17">
        <f t="shared" si="9"/>
        <v>6137</v>
      </c>
      <c r="BV23" t="s">
        <v>132</v>
      </c>
      <c r="BW23" s="17">
        <v>38203.169999999984</v>
      </c>
      <c r="BX23" s="17">
        <v>6621</v>
      </c>
    </row>
    <row r="24" spans="4:83" x14ac:dyDescent="0.3">
      <c r="D24" t="str">
        <f t="shared" si="4"/>
        <v>Laura Gross</v>
      </c>
      <c r="E24" s="9">
        <f t="shared" si="5"/>
        <v>7236.9200000000019</v>
      </c>
      <c r="I24" t="str">
        <f t="shared" si="6"/>
        <v>Michigan</v>
      </c>
      <c r="J24" s="17">
        <f t="shared" si="6"/>
        <v>132061.01999999973</v>
      </c>
      <c r="M24" t="str">
        <f t="shared" si="7"/>
        <v>Laura Gross</v>
      </c>
      <c r="N24" s="17">
        <f t="shared" si="7"/>
        <v>7236.9200000000019</v>
      </c>
      <c r="P24" s="9"/>
      <c r="BO24" t="str">
        <f t="shared" si="8"/>
        <v>Onto Dew</v>
      </c>
      <c r="BP24" s="17">
        <f t="shared" si="9"/>
        <v>6262</v>
      </c>
      <c r="BV24" t="s">
        <v>133</v>
      </c>
      <c r="BW24" s="17">
        <v>53613.000000000022</v>
      </c>
      <c r="BX24" s="17">
        <v>6475</v>
      </c>
    </row>
    <row r="25" spans="4:83" x14ac:dyDescent="0.3">
      <c r="D25" t="str">
        <f t="shared" si="4"/>
        <v>Judith Simmons</v>
      </c>
      <c r="E25" s="9">
        <f t="shared" si="5"/>
        <v>7191.9699999999975</v>
      </c>
      <c r="I25" t="str">
        <f t="shared" si="6"/>
        <v>Virginia</v>
      </c>
      <c r="J25" s="17">
        <f t="shared" si="6"/>
        <v>131335.97000000015</v>
      </c>
      <c r="M25" t="str">
        <f t="shared" si="7"/>
        <v>Judith Simmons</v>
      </c>
      <c r="N25" s="17">
        <f t="shared" si="7"/>
        <v>7191.9699999999975</v>
      </c>
      <c r="P25" s="9"/>
      <c r="BO25" t="str">
        <f t="shared" si="8"/>
        <v>Eight Brew</v>
      </c>
      <c r="BP25" s="17">
        <f t="shared" si="9"/>
        <v>6671</v>
      </c>
      <c r="BV25" t="s">
        <v>134</v>
      </c>
      <c r="BW25" s="17">
        <v>-29069.040000000001</v>
      </c>
      <c r="BX25" s="17">
        <v>6776</v>
      </c>
    </row>
    <row r="26" spans="4:83" x14ac:dyDescent="0.3">
      <c r="D26" t="str">
        <f t="shared" si="4"/>
        <v>Kristine Barrett</v>
      </c>
      <c r="E26" s="9">
        <f t="shared" si="5"/>
        <v>6966.5800000000008</v>
      </c>
      <c r="I26" t="str">
        <f t="shared" si="6"/>
        <v>Missouri</v>
      </c>
      <c r="J26" s="17">
        <f t="shared" si="6"/>
        <v>128176.22000000032</v>
      </c>
      <c r="M26" t="str">
        <f t="shared" si="7"/>
        <v>Kristine Barrett</v>
      </c>
      <c r="N26" s="17">
        <f t="shared" si="7"/>
        <v>6966.5800000000008</v>
      </c>
      <c r="P26" s="9"/>
      <c r="BO26" t="str">
        <f t="shared" si="8"/>
        <v>Attorney Mist</v>
      </c>
      <c r="BP26" s="17">
        <f t="shared" si="9"/>
        <v>6545</v>
      </c>
      <c r="BV26" t="s">
        <v>135</v>
      </c>
      <c r="BW26" s="17">
        <v>44743.859999999971</v>
      </c>
      <c r="BX26" s="17">
        <v>5586</v>
      </c>
    </row>
    <row r="27" spans="4:83" x14ac:dyDescent="0.3">
      <c r="P27" s="9"/>
      <c r="BV27" t="s">
        <v>136</v>
      </c>
      <c r="BW27" s="17">
        <v>-9326.5600000000122</v>
      </c>
      <c r="BX27" s="17">
        <v>6568</v>
      </c>
    </row>
    <row r="28" spans="4:83" x14ac:dyDescent="0.3">
      <c r="P28" s="9"/>
      <c r="BV28" t="s">
        <v>137</v>
      </c>
      <c r="BW28" s="17">
        <v>-2557.7999999999956</v>
      </c>
      <c r="BX28" s="17">
        <v>5220</v>
      </c>
    </row>
    <row r="29" spans="4:83" x14ac:dyDescent="0.3">
      <c r="BV29" t="s">
        <v>138</v>
      </c>
      <c r="BW29" s="17">
        <v>84506.489999999932</v>
      </c>
      <c r="BX29" s="17">
        <v>6137</v>
      </c>
    </row>
    <row r="30" spans="4:83" x14ac:dyDescent="0.3">
      <c r="BV30" t="s">
        <v>139</v>
      </c>
      <c r="BW30" s="17">
        <v>5787.580000000009</v>
      </c>
      <c r="BX30" s="17">
        <v>6157</v>
      </c>
    </row>
    <row r="31" spans="4:83" x14ac:dyDescent="0.3">
      <c r="BV31" t="s">
        <v>140</v>
      </c>
      <c r="BW31" s="17">
        <v>-14038.900000000009</v>
      </c>
      <c r="BX31" s="17">
        <v>6815</v>
      </c>
    </row>
    <row r="32" spans="4:83" x14ac:dyDescent="0.3">
      <c r="BV32" t="s">
        <v>141</v>
      </c>
      <c r="BW32" s="17">
        <v>18729.619999999988</v>
      </c>
      <c r="BX32" s="17">
        <v>6526</v>
      </c>
    </row>
    <row r="33" spans="67:76" x14ac:dyDescent="0.3">
      <c r="BO33" s="11" t="s">
        <v>221</v>
      </c>
      <c r="BV33" t="s">
        <v>142</v>
      </c>
      <c r="BW33" s="17">
        <v>31367.100000000009</v>
      </c>
      <c r="BX33" s="17">
        <v>5503</v>
      </c>
    </row>
    <row r="34" spans="67:76" x14ac:dyDescent="0.3">
      <c r="BO34" t="str">
        <f>_xlfn.TEXTJOIN(" ",,IF(BQ6=1,"Top 5 Profitable Products","Quantity Contributing to Profit"))</f>
        <v>Quantity Contributing to Profit</v>
      </c>
      <c r="BV34" t="s">
        <v>143</v>
      </c>
      <c r="BW34" s="17">
        <v>13233.920000000009</v>
      </c>
      <c r="BX34" s="17">
        <v>5908</v>
      </c>
    </row>
    <row r="35" spans="67:76" x14ac:dyDescent="0.3">
      <c r="BV35" t="s">
        <v>144</v>
      </c>
      <c r="BW35" s="17">
        <v>34303.500000000022</v>
      </c>
      <c r="BX35" s="17">
        <v>5775</v>
      </c>
    </row>
    <row r="36" spans="67:76" x14ac:dyDescent="0.3">
      <c r="BV36" t="s">
        <v>145</v>
      </c>
      <c r="BW36" s="17">
        <v>31380.58</v>
      </c>
      <c r="BX36" s="17">
        <v>5822</v>
      </c>
    </row>
    <row r="37" spans="67:76" x14ac:dyDescent="0.3">
      <c r="BV37" t="s">
        <v>146</v>
      </c>
      <c r="BW37" s="17">
        <v>-1947.5200000000059</v>
      </c>
      <c r="BX37" s="17">
        <v>5728</v>
      </c>
    </row>
    <row r="38" spans="67:76" x14ac:dyDescent="0.3">
      <c r="BV38" t="s">
        <v>147</v>
      </c>
      <c r="BW38" s="17">
        <v>82987.239999999991</v>
      </c>
      <c r="BX38" s="17">
        <v>6671</v>
      </c>
    </row>
    <row r="39" spans="67:76" x14ac:dyDescent="0.3">
      <c r="BV39" t="s">
        <v>148</v>
      </c>
      <c r="BW39" s="17">
        <v>39498.199999999997</v>
      </c>
      <c r="BX39" s="17">
        <v>6230</v>
      </c>
    </row>
    <row r="40" spans="67:76" x14ac:dyDescent="0.3">
      <c r="BV40" t="s">
        <v>149</v>
      </c>
      <c r="BW40" s="17">
        <v>50200.709999999963</v>
      </c>
      <c r="BX40" s="17">
        <v>5817</v>
      </c>
    </row>
    <row r="41" spans="67:76" x14ac:dyDescent="0.3">
      <c r="BV41" t="s">
        <v>150</v>
      </c>
      <c r="BW41" s="17">
        <v>43165.919999999984</v>
      </c>
      <c r="BX41" s="17">
        <v>6202</v>
      </c>
    </row>
    <row r="42" spans="67:76" x14ac:dyDescent="0.3">
      <c r="BV42" t="s">
        <v>151</v>
      </c>
      <c r="BW42" s="17">
        <v>13602.679999999986</v>
      </c>
      <c r="BX42" s="17">
        <v>5252</v>
      </c>
    </row>
    <row r="43" spans="67:76" x14ac:dyDescent="0.3">
      <c r="BV43" t="s">
        <v>152</v>
      </c>
      <c r="BW43" s="17">
        <v>2004.299999999952</v>
      </c>
      <c r="BX43" s="17">
        <v>6681</v>
      </c>
    </row>
    <row r="44" spans="67:76" x14ac:dyDescent="0.3">
      <c r="BV44" t="s">
        <v>153</v>
      </c>
      <c r="BW44" s="17">
        <v>13022.850000000009</v>
      </c>
      <c r="BX44" s="17">
        <v>5107</v>
      </c>
    </row>
    <row r="45" spans="67:76" x14ac:dyDescent="0.3">
      <c r="BV45" t="s">
        <v>154</v>
      </c>
      <c r="BW45" s="17">
        <v>16381.75</v>
      </c>
      <c r="BX45" s="17">
        <v>6325</v>
      </c>
    </row>
    <row r="46" spans="67:76" x14ac:dyDescent="0.3">
      <c r="BV46" t="s">
        <v>155</v>
      </c>
      <c r="BW46" s="17">
        <v>43903.63</v>
      </c>
      <c r="BX46" s="17">
        <v>6263</v>
      </c>
    </row>
    <row r="47" spans="67:76" x14ac:dyDescent="0.3">
      <c r="BV47" t="s">
        <v>156</v>
      </c>
      <c r="BW47" s="17">
        <v>10907.520000000008</v>
      </c>
      <c r="BX47" s="17">
        <v>6992</v>
      </c>
    </row>
    <row r="48" spans="67:76" x14ac:dyDescent="0.3">
      <c r="BV48" t="s">
        <v>157</v>
      </c>
      <c r="BW48" s="17">
        <v>28777.41</v>
      </c>
      <c r="BX48" s="17">
        <v>6033</v>
      </c>
    </row>
    <row r="49" spans="74:76" x14ac:dyDescent="0.3">
      <c r="BV49" t="s">
        <v>158</v>
      </c>
      <c r="BW49" s="17">
        <v>-1571.1300000000556</v>
      </c>
      <c r="BX49" s="17">
        <v>5819</v>
      </c>
    </row>
    <row r="50" spans="74:76" x14ac:dyDescent="0.3">
      <c r="BV50" t="s">
        <v>159</v>
      </c>
      <c r="BW50" s="17">
        <v>-21740.939999999981</v>
      </c>
      <c r="BX50" s="17">
        <v>6194</v>
      </c>
    </row>
    <row r="51" spans="74:76" x14ac:dyDescent="0.3">
      <c r="BV51" t="s">
        <v>160</v>
      </c>
      <c r="BW51" s="17">
        <v>6318.1299999999919</v>
      </c>
      <c r="BX51" s="17">
        <v>6943</v>
      </c>
    </row>
    <row r="52" spans="74:76" x14ac:dyDescent="0.3">
      <c r="BV52" t="s">
        <v>161</v>
      </c>
      <c r="BW52" s="17">
        <v>-13781.949999999986</v>
      </c>
      <c r="BX52" s="17">
        <v>5915</v>
      </c>
    </row>
    <row r="53" spans="74:76" x14ac:dyDescent="0.3">
      <c r="BV53" t="s">
        <v>162</v>
      </c>
      <c r="BW53" s="17">
        <v>-8467.2000000000335</v>
      </c>
      <c r="BX53" s="17">
        <v>5760</v>
      </c>
    </row>
    <row r="54" spans="74:76" x14ac:dyDescent="0.3">
      <c r="BV54" t="s">
        <v>163</v>
      </c>
      <c r="BW54" s="17">
        <v>24069.160000000011</v>
      </c>
      <c r="BX54" s="17">
        <v>6761</v>
      </c>
    </row>
    <row r="55" spans="74:76" x14ac:dyDescent="0.3">
      <c r="BV55" t="s">
        <v>164</v>
      </c>
      <c r="BW55" s="17">
        <v>15387.719999999994</v>
      </c>
      <c r="BX55" s="17">
        <v>6749</v>
      </c>
    </row>
    <row r="56" spans="74:76" x14ac:dyDescent="0.3">
      <c r="BV56" t="s">
        <v>165</v>
      </c>
      <c r="BW56" s="17">
        <v>11575.520000000019</v>
      </c>
      <c r="BX56" s="17">
        <v>6577</v>
      </c>
    </row>
    <row r="57" spans="74:76" x14ac:dyDescent="0.3">
      <c r="BV57" t="s">
        <v>166</v>
      </c>
      <c r="BW57" s="17">
        <v>12376.54</v>
      </c>
      <c r="BX57" s="17">
        <v>6127</v>
      </c>
    </row>
    <row r="58" spans="74:76" x14ac:dyDescent="0.3">
      <c r="BV58" t="s">
        <v>167</v>
      </c>
      <c r="BW58" s="17">
        <v>2761.2499999999782</v>
      </c>
      <c r="BX58" s="17">
        <v>5875</v>
      </c>
    </row>
    <row r="59" spans="74:76" x14ac:dyDescent="0.3">
      <c r="BV59" t="s">
        <v>168</v>
      </c>
      <c r="BW59" s="17">
        <v>63904.020000000055</v>
      </c>
      <c r="BX59" s="17">
        <v>6063</v>
      </c>
    </row>
    <row r="60" spans="74:76" x14ac:dyDescent="0.3">
      <c r="BV60" t="s">
        <v>169</v>
      </c>
      <c r="BW60" s="17">
        <v>43574.720000000016</v>
      </c>
      <c r="BX60" s="17">
        <v>5558</v>
      </c>
    </row>
    <row r="61" spans="74:76" x14ac:dyDescent="0.3">
      <c r="BV61" t="s">
        <v>170</v>
      </c>
      <c r="BW61" s="17">
        <v>31736.320000000058</v>
      </c>
      <c r="BX61" s="17">
        <v>5888</v>
      </c>
    </row>
    <row r="62" spans="74:76" x14ac:dyDescent="0.3">
      <c r="BV62" t="s">
        <v>171</v>
      </c>
      <c r="BW62" s="17">
        <v>-1112.8299999999945</v>
      </c>
      <c r="BX62" s="17">
        <v>5857</v>
      </c>
    </row>
    <row r="63" spans="74:76" x14ac:dyDescent="0.3">
      <c r="BV63" t="s">
        <v>172</v>
      </c>
      <c r="BW63" s="17">
        <v>36733.600000000057</v>
      </c>
      <c r="BX63" s="17">
        <v>6290</v>
      </c>
    </row>
    <row r="64" spans="74:76" x14ac:dyDescent="0.3">
      <c r="BV64" t="s">
        <v>173</v>
      </c>
      <c r="BW64" s="17">
        <v>-18969.600000000046</v>
      </c>
      <c r="BX64" s="17">
        <v>5928</v>
      </c>
    </row>
    <row r="65" spans="74:76" x14ac:dyDescent="0.3">
      <c r="BV65" t="s">
        <v>174</v>
      </c>
      <c r="BW65" s="17">
        <v>42187.60000000002</v>
      </c>
      <c r="BX65" s="17">
        <v>5795</v>
      </c>
    </row>
    <row r="66" spans="74:76" x14ac:dyDescent="0.3">
      <c r="BV66" t="s">
        <v>175</v>
      </c>
      <c r="BW66" s="17">
        <v>11787.310000000005</v>
      </c>
      <c r="BX66" s="17">
        <v>4891</v>
      </c>
    </row>
    <row r="67" spans="74:76" x14ac:dyDescent="0.3">
      <c r="BV67" t="s">
        <v>176</v>
      </c>
      <c r="BW67" s="17">
        <v>26067.999999999978</v>
      </c>
      <c r="BX67" s="17">
        <v>6860</v>
      </c>
    </row>
    <row r="68" spans="74:76" x14ac:dyDescent="0.3">
      <c r="BV68" t="s">
        <v>177</v>
      </c>
      <c r="BW68" s="17">
        <v>8106.2399999999907</v>
      </c>
      <c r="BX68" s="17">
        <v>6333</v>
      </c>
    </row>
    <row r="69" spans="74:76" x14ac:dyDescent="0.3">
      <c r="BV69" t="s">
        <v>178</v>
      </c>
      <c r="BW69" s="17">
        <v>83284.599999999977</v>
      </c>
      <c r="BX69" s="17">
        <v>6262</v>
      </c>
    </row>
    <row r="70" spans="74:76" x14ac:dyDescent="0.3">
      <c r="BV70" t="s">
        <v>179</v>
      </c>
      <c r="BW70" s="17">
        <v>51479.960000000043</v>
      </c>
      <c r="BX70" s="17">
        <v>6938</v>
      </c>
    </row>
    <row r="71" spans="74:76" x14ac:dyDescent="0.3">
      <c r="BV71" t="s">
        <v>180</v>
      </c>
      <c r="BW71" s="17">
        <v>10467.999999999993</v>
      </c>
      <c r="BX71" s="17">
        <v>5234</v>
      </c>
    </row>
    <row r="72" spans="74:76" x14ac:dyDescent="0.3">
      <c r="BV72" t="s">
        <v>181</v>
      </c>
      <c r="BW72" s="17">
        <v>25255.650000000016</v>
      </c>
      <c r="BX72" s="17">
        <v>5385</v>
      </c>
    </row>
    <row r="73" spans="74:76" x14ac:dyDescent="0.3">
      <c r="BV73" t="s">
        <v>182</v>
      </c>
      <c r="BW73" s="17">
        <v>9939.5999999999913</v>
      </c>
      <c r="BX73" s="17">
        <v>6024</v>
      </c>
    </row>
    <row r="74" spans="74:76" x14ac:dyDescent="0.3">
      <c r="BV74" t="s">
        <v>183</v>
      </c>
      <c r="BW74" s="17">
        <v>38978.390000000021</v>
      </c>
      <c r="BX74" s="17">
        <v>5809</v>
      </c>
    </row>
    <row r="75" spans="74:76" x14ac:dyDescent="0.3">
      <c r="BV75" t="s">
        <v>184</v>
      </c>
      <c r="BW75" s="17">
        <v>-7303.8000000000393</v>
      </c>
      <c r="BX75" s="17">
        <v>5180</v>
      </c>
    </row>
    <row r="76" spans="74:76" x14ac:dyDescent="0.3">
      <c r="BV76" t="s">
        <v>185</v>
      </c>
      <c r="BW76" s="17">
        <v>26923.569999999989</v>
      </c>
      <c r="BX76" s="17">
        <v>6161</v>
      </c>
    </row>
    <row r="77" spans="74:76" x14ac:dyDescent="0.3">
      <c r="BV77" t="s">
        <v>186</v>
      </c>
      <c r="BW77" s="17">
        <v>28375.229999999974</v>
      </c>
      <c r="BX77" s="17">
        <v>7041</v>
      </c>
    </row>
    <row r="78" spans="74:76" x14ac:dyDescent="0.3">
      <c r="BV78" t="s">
        <v>187</v>
      </c>
      <c r="BW78" s="17">
        <v>24412.700000000026</v>
      </c>
      <c r="BX78" s="17">
        <v>5486</v>
      </c>
    </row>
    <row r="79" spans="74:76" x14ac:dyDescent="0.3">
      <c r="BV79" t="s">
        <v>188</v>
      </c>
      <c r="BW79" s="17">
        <v>4272.7199999999975</v>
      </c>
      <c r="BX79" s="17">
        <v>5622</v>
      </c>
    </row>
    <row r="80" spans="74:76" x14ac:dyDescent="0.3">
      <c r="BV80" t="s">
        <v>189</v>
      </c>
      <c r="BW80" s="17">
        <v>-16258.440000000002</v>
      </c>
      <c r="BX80" s="17">
        <v>7458</v>
      </c>
    </row>
    <row r="81" spans="74:76" x14ac:dyDescent="0.3">
      <c r="BV81" t="s">
        <v>190</v>
      </c>
      <c r="BW81" s="17">
        <v>8442.900000000016</v>
      </c>
      <c r="BX81" s="17">
        <v>5310</v>
      </c>
    </row>
    <row r="82" spans="74:76" x14ac:dyDescent="0.3">
      <c r="BV82" t="s">
        <v>191</v>
      </c>
      <c r="BW82" s="17">
        <v>23774.260000000002</v>
      </c>
      <c r="BX82" s="17">
        <v>6478</v>
      </c>
    </row>
    <row r="83" spans="74:76" x14ac:dyDescent="0.3">
      <c r="BV83" t="s">
        <v>192</v>
      </c>
      <c r="BW83" s="17">
        <v>58611.329999999973</v>
      </c>
      <c r="BX83" s="17">
        <v>5867</v>
      </c>
    </row>
    <row r="84" spans="74:76" x14ac:dyDescent="0.3">
      <c r="BV84" t="s">
        <v>193</v>
      </c>
      <c r="BW84" s="17">
        <v>-1094.7799999999843</v>
      </c>
      <c r="BX84" s="17">
        <v>5762</v>
      </c>
    </row>
    <row r="85" spans="74:76" x14ac:dyDescent="0.3">
      <c r="BV85" t="s">
        <v>194</v>
      </c>
      <c r="BW85" s="17">
        <v>18444.999999999993</v>
      </c>
      <c r="BX85" s="17">
        <v>5950</v>
      </c>
    </row>
    <row r="86" spans="74:76" x14ac:dyDescent="0.3">
      <c r="BV86" t="s">
        <v>195</v>
      </c>
      <c r="BW86" s="17">
        <v>63091.859999999986</v>
      </c>
      <c r="BX86" s="17">
        <v>5163</v>
      </c>
    </row>
    <row r="87" spans="74:76" x14ac:dyDescent="0.3">
      <c r="BV87" t="s">
        <v>196</v>
      </c>
      <c r="BW87" s="17">
        <v>29725.620000000014</v>
      </c>
      <c r="BX87" s="17">
        <v>5969</v>
      </c>
    </row>
    <row r="88" spans="74:76" x14ac:dyDescent="0.3">
      <c r="BV88" t="s">
        <v>197</v>
      </c>
      <c r="BW88" s="17">
        <v>47952.000000000015</v>
      </c>
      <c r="BX88" s="17">
        <v>5400</v>
      </c>
    </row>
    <row r="89" spans="74:76" x14ac:dyDescent="0.3">
      <c r="BV89" t="s">
        <v>198</v>
      </c>
      <c r="BW89" s="17">
        <v>56300.05</v>
      </c>
      <c r="BX89" s="17">
        <v>6221</v>
      </c>
    </row>
    <row r="90" spans="74:76" x14ac:dyDescent="0.3">
      <c r="BV90" t="s">
        <v>199</v>
      </c>
      <c r="BW90" s="17">
        <v>22807.919999999976</v>
      </c>
      <c r="BX90" s="17">
        <v>6554</v>
      </c>
    </row>
    <row r="91" spans="74:76" x14ac:dyDescent="0.3">
      <c r="BV91" t="s">
        <v>200</v>
      </c>
      <c r="BW91" s="17">
        <v>56525.640000000014</v>
      </c>
      <c r="BX91" s="17">
        <v>6438</v>
      </c>
    </row>
    <row r="92" spans="74:76" x14ac:dyDescent="0.3">
      <c r="BV92" t="s">
        <v>201</v>
      </c>
      <c r="BW92" s="17">
        <v>32065.139999999952</v>
      </c>
      <c r="BX92" s="17">
        <v>5862</v>
      </c>
    </row>
    <row r="93" spans="74:76" x14ac:dyDescent="0.3">
      <c r="BV93" t="s">
        <v>202</v>
      </c>
      <c r="BW93" s="17">
        <v>685.07999999998719</v>
      </c>
      <c r="BX93" s="17">
        <v>5709</v>
      </c>
    </row>
    <row r="94" spans="74:76" x14ac:dyDescent="0.3">
      <c r="BV94" t="s">
        <v>203</v>
      </c>
      <c r="BW94" s="17">
        <v>-50135.640000000021</v>
      </c>
      <c r="BX94" s="17">
        <v>7666</v>
      </c>
    </row>
    <row r="95" spans="74:76" x14ac:dyDescent="0.3">
      <c r="BV95" t="s">
        <v>204</v>
      </c>
      <c r="BW95" s="17">
        <v>-25109.370000000024</v>
      </c>
      <c r="BX95" s="17">
        <v>5853</v>
      </c>
    </row>
    <row r="96" spans="74:76" x14ac:dyDescent="0.3">
      <c r="BV96" t="s">
        <v>205</v>
      </c>
      <c r="BW96" s="17">
        <v>2791.3200000000033</v>
      </c>
      <c r="BX96" s="17">
        <v>6646</v>
      </c>
    </row>
    <row r="97" spans="74:76" x14ac:dyDescent="0.3">
      <c r="BV97" t="s">
        <v>206</v>
      </c>
      <c r="BW97" s="17">
        <v>-39515.370000000003</v>
      </c>
      <c r="BX97" s="17">
        <v>5637</v>
      </c>
    </row>
    <row r="98" spans="74:76" x14ac:dyDescent="0.3">
      <c r="BV98" t="s">
        <v>207</v>
      </c>
      <c r="BW98" s="17">
        <v>27251.010000000009</v>
      </c>
      <c r="BX98" s="17">
        <v>5713</v>
      </c>
    </row>
    <row r="99" spans="74:76" x14ac:dyDescent="0.3">
      <c r="BV99" t="s">
        <v>208</v>
      </c>
      <c r="BW99" s="17">
        <v>21262.580000000013</v>
      </c>
      <c r="BX99" s="17">
        <v>5438</v>
      </c>
    </row>
    <row r="100" spans="74:76" x14ac:dyDescent="0.3">
      <c r="BV100" t="s">
        <v>209</v>
      </c>
      <c r="BW100" s="17">
        <v>16798.080000000002</v>
      </c>
      <c r="BX100" s="17">
        <v>5384</v>
      </c>
    </row>
    <row r="101" spans="74:76" x14ac:dyDescent="0.3">
      <c r="BV101" t="s">
        <v>210</v>
      </c>
      <c r="BW101" s="17">
        <v>74447.250000000029</v>
      </c>
      <c r="BX101" s="17">
        <v>5839</v>
      </c>
    </row>
    <row r="102" spans="74:76" x14ac:dyDescent="0.3">
      <c r="BV102" t="s">
        <v>211</v>
      </c>
      <c r="BW102" s="17">
        <v>74371.949999999953</v>
      </c>
      <c r="BX102" s="17">
        <v>6255</v>
      </c>
    </row>
    <row r="103" spans="74:76" x14ac:dyDescent="0.3">
      <c r="BV103" t="s">
        <v>212</v>
      </c>
      <c r="BW103" s="17">
        <v>-60.990000000012515</v>
      </c>
      <c r="BX103" s="17">
        <v>6099</v>
      </c>
    </row>
    <row r="104" spans="74:76" x14ac:dyDescent="0.3">
      <c r="BV104" t="s">
        <v>213</v>
      </c>
      <c r="BW104" s="17">
        <v>26684.99999999996</v>
      </c>
      <c r="BX104" s="17">
        <v>5930</v>
      </c>
    </row>
    <row r="105" spans="74:76" x14ac:dyDescent="0.3">
      <c r="BV105" t="s">
        <v>214</v>
      </c>
      <c r="BW105" s="17">
        <v>46112.94</v>
      </c>
      <c r="BX105" s="17">
        <v>6378</v>
      </c>
    </row>
    <row r="106" spans="74:76" x14ac:dyDescent="0.3">
      <c r="BV106" t="s">
        <v>215</v>
      </c>
      <c r="BW106" s="17">
        <v>-1748.7000000000335</v>
      </c>
      <c r="BX106" s="17">
        <v>6030</v>
      </c>
    </row>
    <row r="107" spans="74:76" x14ac:dyDescent="0.3">
      <c r="BV107" t="s">
        <v>216</v>
      </c>
      <c r="BW107" s="17">
        <v>-4890.8900000000067</v>
      </c>
      <c r="BX107" s="17">
        <v>6191</v>
      </c>
    </row>
    <row r="108" spans="74:76" x14ac:dyDescent="0.3">
      <c r="BV108" t="s">
        <v>217</v>
      </c>
      <c r="BW108" s="17">
        <v>54830.159999999974</v>
      </c>
      <c r="BX108" s="17">
        <v>5934</v>
      </c>
    </row>
    <row r="109" spans="74:76" x14ac:dyDescent="0.3">
      <c r="BV109" t="s">
        <v>218</v>
      </c>
      <c r="BW109" s="17">
        <v>21655.43999999993</v>
      </c>
      <c r="BX109" s="17">
        <v>6332</v>
      </c>
    </row>
    <row r="110" spans="74:76" x14ac:dyDescent="0.3">
      <c r="BV110" t="s">
        <v>219</v>
      </c>
      <c r="BW110" s="17">
        <v>9097.2600000000093</v>
      </c>
      <c r="BX110" s="17">
        <v>6231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208F-4A2D-4F13-ACDE-300858E5BE18}">
  <sheetPr codeName="Sheet7"/>
  <dimension ref="D5:Q25"/>
  <sheetViews>
    <sheetView showGridLines="0" workbookViewId="0">
      <selection activeCell="Q19" sqref="Q19"/>
    </sheetView>
  </sheetViews>
  <sheetFormatPr defaultRowHeight="14.4" x14ac:dyDescent="0.3"/>
  <cols>
    <col min="4" max="13" width="2.109375" customWidth="1"/>
  </cols>
  <sheetData>
    <row r="5" spans="4:17" ht="18" x14ac:dyDescent="0.35">
      <c r="P5" s="11" t="s">
        <v>105</v>
      </c>
      <c r="Q5" s="40">
        <f>'Analysis 03'!AH16</f>
        <v>0.51472343958010647</v>
      </c>
    </row>
    <row r="6" spans="4:17" x14ac:dyDescent="0.3">
      <c r="P6" s="11" t="s">
        <v>104</v>
      </c>
      <c r="Q6" s="4">
        <f>'Analysis 03'!AH15</f>
        <v>0.48527656041986861</v>
      </c>
    </row>
    <row r="9" spans="4:17" x14ac:dyDescent="0.3">
      <c r="P9" s="11" t="s">
        <v>106</v>
      </c>
    </row>
    <row r="11" spans="4:17" x14ac:dyDescent="0.3">
      <c r="P11" t="s">
        <v>107</v>
      </c>
    </row>
    <row r="13" spans="4:17" x14ac:dyDescent="0.3">
      <c r="P13" t="s">
        <v>108</v>
      </c>
    </row>
    <row r="16" spans="4:17" ht="10.5" customHeight="1" x14ac:dyDescent="0.3">
      <c r="D16" s="41" t="str" cm="1">
        <f t="array" ref="D16:M25">IF(_xlfn._xlws.SORT(_xlfn.SEQUENCE(10,10),,-1)/100&gt;Q5,P11,P13)</f>
        <v>■</v>
      </c>
      <c r="E16" s="41" t="str">
        <v>■</v>
      </c>
      <c r="F16" s="41" t="str">
        <v>■</v>
      </c>
      <c r="G16" s="41" t="str">
        <v>■</v>
      </c>
      <c r="H16" s="41" t="str">
        <v>■</v>
      </c>
      <c r="I16" s="41" t="str">
        <v>■</v>
      </c>
      <c r="J16" s="41" t="str">
        <v>■</v>
      </c>
      <c r="K16" s="41" t="str">
        <v>■</v>
      </c>
      <c r="L16" s="41" t="str">
        <v>■</v>
      </c>
      <c r="M16" s="41" t="str">
        <v>■</v>
      </c>
    </row>
    <row r="17" spans="4:13" ht="10.5" customHeight="1" x14ac:dyDescent="0.3">
      <c r="D17" s="41" t="str">
        <v>■</v>
      </c>
      <c r="E17" s="41" t="str">
        <v>■</v>
      </c>
      <c r="F17" s="41" t="str">
        <v>■</v>
      </c>
      <c r="G17" s="41" t="str">
        <v>■</v>
      </c>
      <c r="H17" s="41" t="str">
        <v>■</v>
      </c>
      <c r="I17" s="41" t="str">
        <v>■</v>
      </c>
      <c r="J17" s="41" t="str">
        <v>■</v>
      </c>
      <c r="K17" s="41" t="str">
        <v>■</v>
      </c>
      <c r="L17" s="41" t="str">
        <v>■</v>
      </c>
      <c r="M17" s="41" t="str">
        <v>■</v>
      </c>
    </row>
    <row r="18" spans="4:13" ht="10.5" customHeight="1" x14ac:dyDescent="0.3">
      <c r="D18" s="41" t="str">
        <v>■</v>
      </c>
      <c r="E18" s="41" t="str">
        <v>■</v>
      </c>
      <c r="F18" s="41" t="str">
        <v>■</v>
      </c>
      <c r="G18" s="41" t="str">
        <v>■</v>
      </c>
      <c r="H18" s="41" t="str">
        <v>■</v>
      </c>
      <c r="I18" s="41" t="str">
        <v>■</v>
      </c>
      <c r="J18" s="41" t="str">
        <v>■</v>
      </c>
      <c r="K18" s="41" t="str">
        <v>■</v>
      </c>
      <c r="L18" s="41" t="str">
        <v>■</v>
      </c>
      <c r="M18" s="41" t="str">
        <v>■</v>
      </c>
    </row>
    <row r="19" spans="4:13" ht="10.5" customHeight="1" x14ac:dyDescent="0.3">
      <c r="D19" s="41" t="str">
        <v>■</v>
      </c>
      <c r="E19" s="41" t="str">
        <v>■</v>
      </c>
      <c r="F19" s="41" t="str">
        <v>■</v>
      </c>
      <c r="G19" s="41" t="str">
        <v>■</v>
      </c>
      <c r="H19" s="41" t="str">
        <v>■</v>
      </c>
      <c r="I19" s="41" t="str">
        <v>■</v>
      </c>
      <c r="J19" s="41" t="str">
        <v>■</v>
      </c>
      <c r="K19" s="41" t="str">
        <v>■</v>
      </c>
      <c r="L19" s="41" t="str">
        <v>■</v>
      </c>
      <c r="M19" s="41" t="str">
        <v>■</v>
      </c>
    </row>
    <row r="20" spans="4:13" ht="10.5" customHeight="1" x14ac:dyDescent="0.3">
      <c r="D20" s="41" t="str">
        <v>●</v>
      </c>
      <c r="E20" s="41" t="str">
        <v>■</v>
      </c>
      <c r="F20" s="41" t="str">
        <v>■</v>
      </c>
      <c r="G20" s="41" t="str">
        <v>■</v>
      </c>
      <c r="H20" s="41" t="str">
        <v>■</v>
      </c>
      <c r="I20" s="41" t="str">
        <v>■</v>
      </c>
      <c r="J20" s="41" t="str">
        <v>■</v>
      </c>
      <c r="K20" s="41" t="str">
        <v>■</v>
      </c>
      <c r="L20" s="41" t="str">
        <v>■</v>
      </c>
      <c r="M20" s="41" t="str">
        <v>■</v>
      </c>
    </row>
    <row r="21" spans="4:13" ht="10.5" customHeight="1" x14ac:dyDescent="0.3">
      <c r="D21" s="41" t="str">
        <v>●</v>
      </c>
      <c r="E21" s="41" t="str">
        <v>●</v>
      </c>
      <c r="F21" s="41" t="str">
        <v>●</v>
      </c>
      <c r="G21" s="41" t="str">
        <v>●</v>
      </c>
      <c r="H21" s="41" t="str">
        <v>●</v>
      </c>
      <c r="I21" s="41" t="str">
        <v>●</v>
      </c>
      <c r="J21" s="41" t="str">
        <v>●</v>
      </c>
      <c r="K21" s="41" t="str">
        <v>●</v>
      </c>
      <c r="L21" s="41" t="str">
        <v>●</v>
      </c>
      <c r="M21" s="41" t="str">
        <v>●</v>
      </c>
    </row>
    <row r="22" spans="4:13" ht="10.5" customHeight="1" x14ac:dyDescent="0.3">
      <c r="D22" s="41" t="str">
        <v>●</v>
      </c>
      <c r="E22" s="41" t="str">
        <v>●</v>
      </c>
      <c r="F22" s="41" t="str">
        <v>●</v>
      </c>
      <c r="G22" s="41" t="str">
        <v>●</v>
      </c>
      <c r="H22" s="41" t="str">
        <v>●</v>
      </c>
      <c r="I22" s="41" t="str">
        <v>●</v>
      </c>
      <c r="J22" s="41" t="str">
        <v>●</v>
      </c>
      <c r="K22" s="41" t="str">
        <v>●</v>
      </c>
      <c r="L22" s="41" t="str">
        <v>●</v>
      </c>
      <c r="M22" s="41" t="str">
        <v>●</v>
      </c>
    </row>
    <row r="23" spans="4:13" ht="10.5" customHeight="1" x14ac:dyDescent="0.3">
      <c r="D23" s="41" t="str">
        <v>●</v>
      </c>
      <c r="E23" s="41" t="str">
        <v>●</v>
      </c>
      <c r="F23" s="41" t="str">
        <v>●</v>
      </c>
      <c r="G23" s="41" t="str">
        <v>●</v>
      </c>
      <c r="H23" s="41" t="str">
        <v>●</v>
      </c>
      <c r="I23" s="41" t="str">
        <v>●</v>
      </c>
      <c r="J23" s="41" t="str">
        <v>●</v>
      </c>
      <c r="K23" s="41" t="str">
        <v>●</v>
      </c>
      <c r="L23" s="41" t="str">
        <v>●</v>
      </c>
      <c r="M23" s="41" t="str">
        <v>●</v>
      </c>
    </row>
    <row r="24" spans="4:13" ht="10.5" customHeight="1" x14ac:dyDescent="0.3">
      <c r="D24" s="41" t="str">
        <v>●</v>
      </c>
      <c r="E24" s="41" t="str">
        <v>●</v>
      </c>
      <c r="F24" s="41" t="str">
        <v>●</v>
      </c>
      <c r="G24" s="41" t="str">
        <v>●</v>
      </c>
      <c r="H24" s="41" t="str">
        <v>●</v>
      </c>
      <c r="I24" s="41" t="str">
        <v>●</v>
      </c>
      <c r="J24" s="41" t="str">
        <v>●</v>
      </c>
      <c r="K24" s="41" t="str">
        <v>●</v>
      </c>
      <c r="L24" s="41" t="str">
        <v>●</v>
      </c>
      <c r="M24" s="41" t="str">
        <v>●</v>
      </c>
    </row>
    <row r="25" spans="4:13" ht="10.5" customHeight="1" x14ac:dyDescent="0.3">
      <c r="D25" s="41" t="str">
        <v>●</v>
      </c>
      <c r="E25" s="41" t="str">
        <v>●</v>
      </c>
      <c r="F25" s="41" t="str">
        <v>●</v>
      </c>
      <c r="G25" s="41" t="str">
        <v>●</v>
      </c>
      <c r="H25" s="41" t="str">
        <v>●</v>
      </c>
      <c r="I25" s="41" t="str">
        <v>●</v>
      </c>
      <c r="J25" s="41" t="str">
        <v>●</v>
      </c>
      <c r="K25" s="41" t="str">
        <v>●</v>
      </c>
      <c r="L25" s="41" t="str">
        <v>●</v>
      </c>
      <c r="M25" s="41" t="str">
        <v>●</v>
      </c>
    </row>
  </sheetData>
  <conditionalFormatting sqref="D16:M25">
    <cfRule type="expression" dxfId="1" priority="1">
      <formula>D16&lt;&gt;$P$13</formula>
    </cfRule>
    <cfRule type="expression" dxfId="0" priority="2">
      <formula>D16&lt;&gt;$P$11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44C29-54A1-4939-B4CB-47F38A858684}">
  <sheetPr codeName="Sheet8"/>
  <dimension ref="A1:J30"/>
  <sheetViews>
    <sheetView showGridLines="0" showRowColHeaders="0" zoomScaleNormal="100" workbookViewId="0"/>
  </sheetViews>
  <sheetFormatPr defaultRowHeight="14.4" x14ac:dyDescent="0.3"/>
  <cols>
    <col min="1" max="16384" width="8.88671875" style="6"/>
  </cols>
  <sheetData>
    <row r="1" ht="1.2" customHeight="1" x14ac:dyDescent="0.3"/>
    <row r="2" ht="8.4" customHeight="1" x14ac:dyDescent="0.3"/>
    <row r="3" ht="2.4" hidden="1" customHeight="1" x14ac:dyDescent="0.3"/>
    <row r="4" hidden="1" x14ac:dyDescent="0.3"/>
    <row r="30" spans="1:10" x14ac:dyDescent="0.3">
      <c r="A30" s="6" t="s">
        <v>12</v>
      </c>
      <c r="J30" s="6" t="s">
        <v>12</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7" r:id="rId3" name="Option Button 1">
              <controlPr defaultSize="0" autoFill="0" autoLine="0" autoPict="0">
                <anchor moveWithCells="1">
                  <from>
                    <xdr:col>9</xdr:col>
                    <xdr:colOff>510540</xdr:colOff>
                    <xdr:row>12</xdr:row>
                    <xdr:rowOff>38100</xdr:rowOff>
                  </from>
                  <to>
                    <xdr:col>10</xdr:col>
                    <xdr:colOff>190500</xdr:colOff>
                    <xdr:row>14</xdr:row>
                    <xdr:rowOff>7620</xdr:rowOff>
                  </to>
                </anchor>
              </controlPr>
            </control>
          </mc:Choice>
        </mc:AlternateContent>
        <mc:AlternateContent xmlns:mc="http://schemas.openxmlformats.org/markup-compatibility/2006">
          <mc:Choice Requires="x14">
            <control shapeId="9218" r:id="rId4" name="Option Button 2">
              <controlPr defaultSize="0" autoFill="0" autoLine="0" autoPict="0">
                <anchor moveWithCells="1">
                  <from>
                    <xdr:col>12</xdr:col>
                    <xdr:colOff>137160</xdr:colOff>
                    <xdr:row>12</xdr:row>
                    <xdr:rowOff>38100</xdr:rowOff>
                  </from>
                  <to>
                    <xdr:col>12</xdr:col>
                    <xdr:colOff>426720</xdr:colOff>
                    <xdr:row>14</xdr:row>
                    <xdr:rowOff>7620</xdr:rowOff>
                  </to>
                </anchor>
              </controlPr>
            </control>
          </mc:Choice>
        </mc:AlternateContent>
        <mc:AlternateContent xmlns:mc="http://schemas.openxmlformats.org/markup-compatibility/2006">
          <mc:Choice Requires="x14">
            <control shapeId="9221" r:id="rId5" name="Drop Down 5">
              <controlPr defaultSize="0" autoLine="0" autoPict="0">
                <anchor moveWithCells="1">
                  <from>
                    <xdr:col>13</xdr:col>
                    <xdr:colOff>373380</xdr:colOff>
                    <xdr:row>12</xdr:row>
                    <xdr:rowOff>38100</xdr:rowOff>
                  </from>
                  <to>
                    <xdr:col>15</xdr:col>
                    <xdr:colOff>15240</xdr:colOff>
                    <xdr:row>13</xdr:row>
                    <xdr:rowOff>68580</xdr:rowOff>
                  </to>
                </anchor>
              </controlPr>
            </control>
          </mc:Choice>
        </mc:AlternateContent>
        <mc:AlternateContent xmlns:mc="http://schemas.openxmlformats.org/markup-compatibility/2006">
          <mc:Choice Requires="x14">
            <control shapeId="9241" r:id="rId6" name="Option Button 25">
              <controlPr defaultSize="0" autoFill="0" autoLine="0" autoPict="0">
                <anchor moveWithCells="1">
                  <from>
                    <xdr:col>17</xdr:col>
                    <xdr:colOff>350520</xdr:colOff>
                    <xdr:row>15</xdr:row>
                    <xdr:rowOff>38100</xdr:rowOff>
                  </from>
                  <to>
                    <xdr:col>18</xdr:col>
                    <xdr:colOff>281940</xdr:colOff>
                    <xdr:row>16</xdr:row>
                    <xdr:rowOff>121920</xdr:rowOff>
                  </to>
                </anchor>
              </controlPr>
            </control>
          </mc:Choice>
        </mc:AlternateContent>
        <mc:AlternateContent xmlns:mc="http://schemas.openxmlformats.org/markup-compatibility/2006">
          <mc:Choice Requires="x14">
            <control shapeId="9260" r:id="rId7" name="Option Button 44">
              <controlPr defaultSize="0" autoFill="0" autoLine="0" autoPict="0">
                <anchor moveWithCells="1">
                  <from>
                    <xdr:col>19</xdr:col>
                    <xdr:colOff>586740</xdr:colOff>
                    <xdr:row>15</xdr:row>
                    <xdr:rowOff>38100</xdr:rowOff>
                  </from>
                  <to>
                    <xdr:col>20</xdr:col>
                    <xdr:colOff>518160</xdr:colOff>
                    <xdr:row>16</xdr:row>
                    <xdr:rowOff>121920</xdr:rowOff>
                  </to>
                </anchor>
              </controlPr>
            </control>
          </mc:Choice>
        </mc:AlternateContent>
        <mc:AlternateContent xmlns:mc="http://schemas.openxmlformats.org/markup-compatibility/2006">
          <mc:Choice Requires="x14">
            <control shapeId="9261" r:id="rId8" name="Group Box 45">
              <controlPr defaultSize="0" autoFill="0" autoPict="0">
                <anchor moveWithCells="1">
                  <from>
                    <xdr:col>16</xdr:col>
                    <xdr:colOff>175260</xdr:colOff>
                    <xdr:row>15</xdr:row>
                    <xdr:rowOff>83820</xdr:rowOff>
                  </from>
                  <to>
                    <xdr:col>21</xdr:col>
                    <xdr:colOff>205740</xdr:colOff>
                    <xdr:row>17</xdr:row>
                    <xdr:rowOff>167640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3B00BF5B-5AD4-407F-9F16-CE0D93EB5BBF}">
  <ds:schemaRefs/>
</ds:datastoreItem>
</file>

<file path=customXml/itemProps2.xml><?xml version="1.0" encoding="utf-8"?>
<ds:datastoreItem xmlns:ds="http://schemas.openxmlformats.org/officeDocument/2006/customXml" ds:itemID="{6824B0E6-7065-457F-A469-60FE71E695A1}">
  <ds:schemaRefs/>
</ds:datastoreItem>
</file>

<file path=customXml/itemProps3.xml><?xml version="1.0" encoding="utf-8"?>
<ds:datastoreItem xmlns:ds="http://schemas.openxmlformats.org/officeDocument/2006/customXml" ds:itemID="{F0E34B0A-BFAC-4AAC-A9C9-866CB9EBCE47}">
  <ds:schemaRefs/>
</ds:datastoreItem>
</file>

<file path=customXml/itemProps4.xml><?xml version="1.0" encoding="utf-8"?>
<ds:datastoreItem xmlns:ds="http://schemas.openxmlformats.org/officeDocument/2006/customXml" ds:itemID="{7DA2FE96-3BAA-4306-AEFE-2988C1ABEB3B}">
  <ds:schemaRefs/>
</ds:datastoreItem>
</file>

<file path=customXml/itemProps5.xml><?xml version="1.0" encoding="utf-8"?>
<ds:datastoreItem xmlns:ds="http://schemas.openxmlformats.org/officeDocument/2006/customXml" ds:itemID="{BC429700-3D04-4F99-B651-540E3B969F66}">
  <ds:schemaRefs/>
</ds:datastoreItem>
</file>

<file path=customXml/itemProps6.xml><?xml version="1.0" encoding="utf-8"?>
<ds:datastoreItem xmlns:ds="http://schemas.openxmlformats.org/officeDocument/2006/customXml" ds:itemID="{326CFBD5-2409-4EFA-B35C-196A2061C2D5}">
  <ds:schemaRefs/>
</ds:datastoreItem>
</file>

<file path=customXml/itemProps7.xml><?xml version="1.0" encoding="utf-8"?>
<ds:datastoreItem xmlns:ds="http://schemas.openxmlformats.org/officeDocument/2006/customXml" ds:itemID="{80EFDBC4-5C18-431C-9C06-5AE83FD73664}">
  <ds:schemaRefs/>
</ds:datastoreItem>
</file>

<file path=customXml/itemProps8.xml><?xml version="1.0" encoding="utf-8"?>
<ds:datastoreItem xmlns:ds="http://schemas.openxmlformats.org/officeDocument/2006/customXml" ds:itemID="{ADB1D721-136E-421E-93CF-62FBBBC7E9B1}">
  <ds:schemaRefs/>
</ds:datastoreItem>
</file>

<file path=customXml/itemProps9.xml><?xml version="1.0" encoding="utf-8"?>
<ds:datastoreItem xmlns:ds="http://schemas.openxmlformats.org/officeDocument/2006/customXml" ds:itemID="{0A331441-B78F-4136-91F8-B6F2C7BED422}">
  <ds:schemaRefs/>
</ds:datastoreItem>
</file>

<file path=customXml/itemProps10.xml><?xml version="1.0" encoding="utf-8"?>
<ds:datastoreItem xmlns:ds="http://schemas.openxmlformats.org/officeDocument/2006/customXml" ds:itemID="{6F254E48-13BB-4C1A-8CFB-7CAC3F623688}">
  <ds:schemaRefs/>
</ds:datastoreItem>
</file>

<file path=customXml/itemProps11.xml><?xml version="1.0" encoding="utf-8"?>
<ds:datastoreItem xmlns:ds="http://schemas.openxmlformats.org/officeDocument/2006/customXml" ds:itemID="{E46B25F6-3717-4F7E-9B8C-B961FD4C7788}">
  <ds:schemaRefs/>
</ds:datastoreItem>
</file>

<file path=customXml/itemProps12.xml><?xml version="1.0" encoding="utf-8"?>
<ds:datastoreItem xmlns:ds="http://schemas.openxmlformats.org/officeDocument/2006/customXml" ds:itemID="{FC74D155-BA2B-4B47-9F79-95357E4875F7}">
  <ds:schemaRefs/>
</ds:datastoreItem>
</file>

<file path=customXml/itemProps13.xml><?xml version="1.0" encoding="utf-8"?>
<ds:datastoreItem xmlns:ds="http://schemas.openxmlformats.org/officeDocument/2006/customXml" ds:itemID="{4E9C26FA-61EC-4D1B-8C5C-1B7692F460EA}">
  <ds:schemaRefs/>
</ds:datastoreItem>
</file>

<file path=customXml/itemProps14.xml><?xml version="1.0" encoding="utf-8"?>
<ds:datastoreItem xmlns:ds="http://schemas.openxmlformats.org/officeDocument/2006/customXml" ds:itemID="{8E545160-24D6-408D-AE28-40CBF976702A}">
  <ds:schemaRefs/>
</ds:datastoreItem>
</file>

<file path=customXml/itemProps15.xml><?xml version="1.0" encoding="utf-8"?>
<ds:datastoreItem xmlns:ds="http://schemas.openxmlformats.org/officeDocument/2006/customXml" ds:itemID="{99F31464-73AF-40D3-ACC0-817DD98AF334}">
  <ds:schemaRefs/>
</ds:datastoreItem>
</file>

<file path=customXml/itemProps16.xml><?xml version="1.0" encoding="utf-8"?>
<ds:datastoreItem xmlns:ds="http://schemas.openxmlformats.org/officeDocument/2006/customXml" ds:itemID="{D5DF6E2C-81B9-4E7A-9299-925940E0DD9C}">
  <ds:schemaRefs/>
</ds:datastoreItem>
</file>

<file path=customXml/itemProps17.xml><?xml version="1.0" encoding="utf-8"?>
<ds:datastoreItem xmlns:ds="http://schemas.openxmlformats.org/officeDocument/2006/customXml" ds:itemID="{443CE761-1D0B-44EA-91AD-402E848AF700}">
  <ds:schemaRefs/>
</ds:datastoreItem>
</file>

<file path=customXml/itemProps18.xml><?xml version="1.0" encoding="utf-8"?>
<ds:datastoreItem xmlns:ds="http://schemas.openxmlformats.org/officeDocument/2006/customXml" ds:itemID="{908E7236-D9B0-4780-B089-DB7491195A73}">
  <ds:schemaRefs/>
</ds:datastoreItem>
</file>

<file path=customXml/itemProps19.xml><?xml version="1.0" encoding="utf-8"?>
<ds:datastoreItem xmlns:ds="http://schemas.openxmlformats.org/officeDocument/2006/customXml" ds:itemID="{D1A6453E-64BE-4CEA-AF33-92099C546EE3}">
  <ds:schemaRefs/>
</ds:datastoreItem>
</file>

<file path=customXml/itemProps20.xml><?xml version="1.0" encoding="utf-8"?>
<ds:datastoreItem xmlns:ds="http://schemas.openxmlformats.org/officeDocument/2006/customXml" ds:itemID="{643ED5C6-E983-4861-9884-8EB078A7A48A}">
  <ds:schemaRefs/>
</ds:datastoreItem>
</file>

<file path=customXml/itemProps21.xml><?xml version="1.0" encoding="utf-8"?>
<ds:datastoreItem xmlns:ds="http://schemas.openxmlformats.org/officeDocument/2006/customXml" ds:itemID="{75012ACD-B20C-4981-9B9D-ED72919B6A10}">
  <ds:schemaRefs/>
</ds:datastoreItem>
</file>

<file path=customXml/itemProps22.xml><?xml version="1.0" encoding="utf-8"?>
<ds:datastoreItem xmlns:ds="http://schemas.openxmlformats.org/officeDocument/2006/customXml" ds:itemID="{25F1C377-5C29-43DE-A279-5D63849BA39F}">
  <ds:schemaRefs/>
</ds:datastoreItem>
</file>

<file path=customXml/itemProps23.xml><?xml version="1.0" encoding="utf-8"?>
<ds:datastoreItem xmlns:ds="http://schemas.openxmlformats.org/officeDocument/2006/customXml" ds:itemID="{3F67776B-3069-4F6E-A4FB-BB7BCC88E988}">
  <ds:schemaRefs/>
</ds:datastoreItem>
</file>

<file path=customXml/itemProps24.xml><?xml version="1.0" encoding="utf-8"?>
<ds:datastoreItem xmlns:ds="http://schemas.openxmlformats.org/officeDocument/2006/customXml" ds:itemID="{E6E7407D-4966-459B-9DAF-36050FE94B91}">
  <ds:schemaRefs/>
</ds:datastoreItem>
</file>

<file path=customXml/itemProps25.xml><?xml version="1.0" encoding="utf-8"?>
<ds:datastoreItem xmlns:ds="http://schemas.openxmlformats.org/officeDocument/2006/customXml" ds:itemID="{52F13015-3DB9-4E5A-9A08-83745A1348D2}">
  <ds:schemaRefs/>
</ds:datastoreItem>
</file>

<file path=customXml/itemProps26.xml><?xml version="1.0" encoding="utf-8"?>
<ds:datastoreItem xmlns:ds="http://schemas.openxmlformats.org/officeDocument/2006/customXml" ds:itemID="{360A5335-CC07-42B8-B30B-1BFC8158FEB0}">
  <ds:schemaRefs/>
</ds:datastoreItem>
</file>

<file path=customXml/itemProps27.xml><?xml version="1.0" encoding="utf-8"?>
<ds:datastoreItem xmlns:ds="http://schemas.openxmlformats.org/officeDocument/2006/customXml" ds:itemID="{93CEF65E-DEE7-4EF0-80C1-4BCF0DC72B61}">
  <ds:schemaRefs/>
</ds:datastoreItem>
</file>

<file path=customXml/itemProps28.xml><?xml version="1.0" encoding="utf-8"?>
<ds:datastoreItem xmlns:ds="http://schemas.openxmlformats.org/officeDocument/2006/customXml" ds:itemID="{E633F259-2825-4745-891D-AD84F9D6867D}">
  <ds:schemaRefs/>
</ds:datastoreItem>
</file>

<file path=customXml/itemProps29.xml><?xml version="1.0" encoding="utf-8"?>
<ds:datastoreItem xmlns:ds="http://schemas.openxmlformats.org/officeDocument/2006/customXml" ds:itemID="{3FB74392-74F1-400D-804D-789A6DB171BA}">
  <ds:schemaRefs/>
</ds:datastoreItem>
</file>

<file path=customXml/itemProps30.xml><?xml version="1.0" encoding="utf-8"?>
<ds:datastoreItem xmlns:ds="http://schemas.openxmlformats.org/officeDocument/2006/customXml" ds:itemID="{618AFB5B-7DCF-4B48-B389-EFCF85B7D817}">
  <ds:schemaRefs/>
</ds:datastoreItem>
</file>

<file path=customXml/itemProps31.xml><?xml version="1.0" encoding="utf-8"?>
<ds:datastoreItem xmlns:ds="http://schemas.openxmlformats.org/officeDocument/2006/customXml" ds:itemID="{66748906-032B-4788-B913-4212D353150F}">
  <ds:schemaRefs/>
</ds:datastoreItem>
</file>

<file path=customXml/itemProps32.xml><?xml version="1.0" encoding="utf-8"?>
<ds:datastoreItem xmlns:ds="http://schemas.openxmlformats.org/officeDocument/2006/customXml" ds:itemID="{8DC0A7FD-E077-418E-B08F-7572D99A6349}">
  <ds:schemaRefs/>
</ds:datastoreItem>
</file>

<file path=customXml/itemProps33.xml><?xml version="1.0" encoding="utf-8"?>
<ds:datastoreItem xmlns:ds="http://schemas.openxmlformats.org/officeDocument/2006/customXml" ds:itemID="{7C910EEE-2F12-49F1-AC0A-5FEBB29BADF1}">
  <ds:schemaRefs/>
</ds:datastoreItem>
</file>

<file path=customXml/itemProps34.xml><?xml version="1.0" encoding="utf-8"?>
<ds:datastoreItem xmlns:ds="http://schemas.openxmlformats.org/officeDocument/2006/customXml" ds:itemID="{B57AB891-B2D8-4634-98E1-095A20374E66}">
  <ds:schemaRefs/>
</ds:datastoreItem>
</file>

<file path=customXml/itemProps35.xml><?xml version="1.0" encoding="utf-8"?>
<ds:datastoreItem xmlns:ds="http://schemas.openxmlformats.org/officeDocument/2006/customXml" ds:itemID="{A54719E5-62A1-4BFA-8495-936B9BE45EC4}">
  <ds:schemaRefs/>
</ds:datastoreItem>
</file>

<file path=customXml/itemProps36.xml><?xml version="1.0" encoding="utf-8"?>
<ds:datastoreItem xmlns:ds="http://schemas.openxmlformats.org/officeDocument/2006/customXml" ds:itemID="{359B49ED-03EC-4B95-8BDB-9A1958B92C36}">
  <ds:schemaRefs/>
</ds:datastoreItem>
</file>

<file path=customXml/itemProps37.xml><?xml version="1.0" encoding="utf-8"?>
<ds:datastoreItem xmlns:ds="http://schemas.openxmlformats.org/officeDocument/2006/customXml" ds:itemID="{CD549A79-D438-4CBC-BFDA-48BE60873150}">
  <ds:schemaRefs/>
</ds:datastoreItem>
</file>

<file path=customXml/itemProps38.xml><?xml version="1.0" encoding="utf-8"?>
<ds:datastoreItem xmlns:ds="http://schemas.openxmlformats.org/officeDocument/2006/customXml" ds:itemID="{EE163A89-EDD1-4A75-9B32-796A03ADD10A}">
  <ds:schemaRefs/>
</ds:datastoreItem>
</file>

<file path=customXml/itemProps39.xml><?xml version="1.0" encoding="utf-8"?>
<ds:datastoreItem xmlns:ds="http://schemas.openxmlformats.org/officeDocument/2006/customXml" ds:itemID="{D7FA985E-4276-48BC-9DB3-668F12B302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Analysis 1</vt:lpstr>
      <vt:lpstr>Time Frame</vt:lpstr>
      <vt:lpstr>Analysis 02</vt:lpstr>
      <vt:lpstr>Wafle Chart</vt:lpstr>
      <vt:lpstr>Store Dashboard</vt:lpstr>
      <vt:lpstr>Analysis 03</vt:lpstr>
      <vt:lpstr>Gender Chart</vt:lpstr>
      <vt:lpstr>Profit View</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Faizi</dc:creator>
  <cp:lastModifiedBy>Simran Faizi</cp:lastModifiedBy>
  <dcterms:created xsi:type="dcterms:W3CDTF">2024-07-29T09:02:23Z</dcterms:created>
  <dcterms:modified xsi:type="dcterms:W3CDTF">2024-10-18T11:05:57Z</dcterms:modified>
</cp:coreProperties>
</file>