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ew\Laptop Data\AJC\Simulators\Documentation\Type 2\"/>
    </mc:Choice>
  </mc:AlternateContent>
  <xr:revisionPtr revIDLastSave="0" documentId="13_ncr:1_{2FFF8379-B687-4F66-9EA9-3ECBE9152B06}" xr6:coauthVersionLast="40" xr6:coauthVersionMax="40" xr10:uidLastSave="{00000000-0000-0000-0000-000000000000}"/>
  <bookViews>
    <workbookView xWindow="-120" yWindow="-120" windowWidth="25440" windowHeight="15990" xr2:uid="{65BF81C7-DA25-44AA-8D40-064A4D25CC41}"/>
  </bookViews>
  <sheets>
    <sheet name="Cost Estimation Tool" sheetId="1" r:id="rId1"/>
  </sheets>
  <definedNames>
    <definedName name="_ftn1" localSheetId="0">'Cost Estimation Tool'!#REF!</definedName>
    <definedName name="_ftn2" localSheetId="0">'Cost Estimation Tool'!#REF!</definedName>
    <definedName name="_ftn3" localSheetId="0">'Cost Estimation Tool'!#REF!</definedName>
    <definedName name="_ftnref1" localSheetId="0">'Cost Estimation Tool'!#REF!</definedName>
    <definedName name="_ftnref2" localSheetId="0">'Cost Estimation Tool'!#REF!</definedName>
    <definedName name="_ftnref3" localSheetId="0">'Cost Estimation Tool'!#REF!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9" i="1" l="1"/>
  <c r="M39" i="1" s="1"/>
  <c r="N39" i="1" l="1"/>
  <c r="O39" i="1"/>
  <c r="P39" i="1" s="1"/>
  <c r="H52" i="1"/>
  <c r="M52" i="1" s="1"/>
  <c r="H51" i="1"/>
  <c r="M51" i="1" s="1"/>
  <c r="H50" i="1"/>
  <c r="M50" i="1" s="1"/>
  <c r="H49" i="1"/>
  <c r="M49" i="1" s="1"/>
  <c r="H48" i="1"/>
  <c r="M48" i="1" s="1"/>
  <c r="H47" i="1"/>
  <c r="M47" i="1" s="1"/>
  <c r="H46" i="1"/>
  <c r="M46" i="1" s="1"/>
  <c r="H45" i="1"/>
  <c r="H44" i="1"/>
  <c r="M44" i="1" s="1"/>
  <c r="H43" i="1"/>
  <c r="M43" i="1" s="1"/>
  <c r="H42" i="1"/>
  <c r="M42" i="1" s="1"/>
  <c r="H41" i="1"/>
  <c r="M41" i="1" s="1"/>
  <c r="O41" i="1" s="1"/>
  <c r="P41" i="1" s="1"/>
  <c r="H40" i="1"/>
  <c r="M40" i="1" s="1"/>
  <c r="H38" i="1"/>
  <c r="M38" i="1" s="1"/>
  <c r="H37" i="1"/>
  <c r="M37" i="1" s="1"/>
  <c r="H36" i="1"/>
  <c r="M36" i="1" s="1"/>
  <c r="H35" i="1"/>
  <c r="M35" i="1" s="1"/>
  <c r="H34" i="1"/>
  <c r="M34" i="1" s="1"/>
  <c r="H33" i="1"/>
  <c r="M33" i="1" s="1"/>
  <c r="H32" i="1"/>
  <c r="M32" i="1" s="1"/>
  <c r="H31" i="1"/>
  <c r="M31" i="1" s="1"/>
  <c r="H30" i="1"/>
  <c r="M30" i="1" s="1"/>
  <c r="H29" i="1"/>
  <c r="M29" i="1" s="1"/>
  <c r="H28" i="1"/>
  <c r="M28" i="1" s="1"/>
  <c r="H27" i="1"/>
  <c r="M27" i="1" s="1"/>
  <c r="H26" i="1"/>
  <c r="M26" i="1" s="1"/>
  <c r="H25" i="1"/>
  <c r="H24" i="1"/>
  <c r="M24" i="1" s="1"/>
  <c r="O24" i="1" s="1"/>
  <c r="P24" i="1" s="1"/>
  <c r="H23" i="1"/>
  <c r="M23" i="1" s="1"/>
  <c r="H22" i="1"/>
  <c r="M22" i="1" s="1"/>
  <c r="H21" i="1"/>
  <c r="M21" i="1" s="1"/>
  <c r="H20" i="1"/>
  <c r="M20" i="1" s="1"/>
  <c r="H19" i="1"/>
  <c r="M19" i="1" s="1"/>
  <c r="H18" i="1"/>
  <c r="M18" i="1" s="1"/>
  <c r="H17" i="1"/>
  <c r="M17" i="1" s="1"/>
  <c r="H16" i="1"/>
  <c r="M16" i="1" s="1"/>
  <c r="H15" i="1"/>
  <c r="M15" i="1" s="1"/>
  <c r="H14" i="1"/>
  <c r="M14" i="1" s="1"/>
  <c r="M25" i="1"/>
  <c r="M45" i="1"/>
  <c r="O45" i="1" s="1"/>
  <c r="P45" i="1" s="1"/>
  <c r="O49" i="1" l="1"/>
  <c r="P49" i="1" s="1"/>
  <c r="N49" i="1"/>
  <c r="O51" i="1"/>
  <c r="P51" i="1" s="1"/>
  <c r="N51" i="1"/>
  <c r="O50" i="1"/>
  <c r="P50" i="1" s="1"/>
  <c r="N50" i="1"/>
  <c r="O52" i="1"/>
  <c r="P52" i="1" s="1"/>
  <c r="N52" i="1"/>
  <c r="N24" i="1"/>
  <c r="N41" i="1"/>
  <c r="N45" i="1"/>
  <c r="N15" i="1"/>
  <c r="O15" i="1"/>
  <c r="P15" i="1" s="1"/>
  <c r="N17" i="1"/>
  <c r="O17" i="1"/>
  <c r="P17" i="1" s="1"/>
  <c r="N19" i="1"/>
  <c r="O19" i="1"/>
  <c r="P19" i="1" s="1"/>
  <c r="N21" i="1"/>
  <c r="O21" i="1"/>
  <c r="P21" i="1" s="1"/>
  <c r="N23" i="1"/>
  <c r="O23" i="1"/>
  <c r="P23" i="1" s="1"/>
  <c r="N26" i="1"/>
  <c r="O26" i="1"/>
  <c r="P26" i="1" s="1"/>
  <c r="N28" i="1"/>
  <c r="O28" i="1"/>
  <c r="P28" i="1" s="1"/>
  <c r="N30" i="1"/>
  <c r="O30" i="1"/>
  <c r="P30" i="1" s="1"/>
  <c r="N32" i="1"/>
  <c r="O32" i="1"/>
  <c r="P32" i="1" s="1"/>
  <c r="N34" i="1"/>
  <c r="O34" i="1"/>
  <c r="P34" i="1" s="1"/>
  <c r="N36" i="1"/>
  <c r="O36" i="1"/>
  <c r="P36" i="1" s="1"/>
  <c r="N38" i="1"/>
  <c r="O38" i="1"/>
  <c r="P38" i="1" s="1"/>
  <c r="N42" i="1"/>
  <c r="O42" i="1"/>
  <c r="P42" i="1" s="1"/>
  <c r="N44" i="1"/>
  <c r="O44" i="1"/>
  <c r="P44" i="1" s="1"/>
  <c r="N47" i="1"/>
  <c r="O47" i="1"/>
  <c r="P47" i="1" s="1"/>
  <c r="N14" i="1"/>
  <c r="O14" i="1"/>
  <c r="P14" i="1" s="1"/>
  <c r="N16" i="1"/>
  <c r="O16" i="1"/>
  <c r="P16" i="1" s="1"/>
  <c r="N18" i="1"/>
  <c r="O18" i="1"/>
  <c r="P18" i="1" s="1"/>
  <c r="N20" i="1"/>
  <c r="O20" i="1"/>
  <c r="P20" i="1" s="1"/>
  <c r="N22" i="1"/>
  <c r="O22" i="1"/>
  <c r="P22" i="1" s="1"/>
  <c r="N25" i="1"/>
  <c r="O25" i="1"/>
  <c r="P25" i="1" s="1"/>
  <c r="N27" i="1"/>
  <c r="O27" i="1"/>
  <c r="P27" i="1" s="1"/>
  <c r="N29" i="1"/>
  <c r="O29" i="1"/>
  <c r="P29" i="1" s="1"/>
  <c r="N31" i="1"/>
  <c r="O31" i="1"/>
  <c r="P31" i="1" s="1"/>
  <c r="N33" i="1"/>
  <c r="O33" i="1"/>
  <c r="P33" i="1" s="1"/>
  <c r="N35" i="1"/>
  <c r="O35" i="1"/>
  <c r="P35" i="1" s="1"/>
  <c r="N37" i="1"/>
  <c r="O37" i="1"/>
  <c r="P37" i="1" s="1"/>
  <c r="N40" i="1"/>
  <c r="O40" i="1"/>
  <c r="P40" i="1" s="1"/>
  <c r="N43" i="1"/>
  <c r="O43" i="1"/>
  <c r="P43" i="1" s="1"/>
  <c r="N46" i="1"/>
  <c r="O46" i="1"/>
  <c r="P46" i="1" s="1"/>
  <c r="N48" i="1"/>
  <c r="O48" i="1"/>
  <c r="P48" i="1" s="1"/>
  <c r="N53" i="1" l="1"/>
</calcChain>
</file>

<file path=xl/sharedStrings.xml><?xml version="1.0" encoding="utf-8"?>
<sst xmlns="http://schemas.openxmlformats.org/spreadsheetml/2006/main" count="123" uniqueCount="79">
  <si>
    <t>Item</t>
  </si>
  <si>
    <t>Part Code</t>
  </si>
  <si>
    <t>TO-220 Heatsink (Optional)</t>
  </si>
  <si>
    <t>Farnell</t>
  </si>
  <si>
    <t>Right Angle PCB D Sub Connector 9 Pin</t>
  </si>
  <si>
    <t>DC Power Connector 5mm PCB Mount</t>
  </si>
  <si>
    <t>20mm PCB Mount Fuse Holder</t>
  </si>
  <si>
    <t>20mm 800mA Quick Blow Fuse</t>
  </si>
  <si>
    <t>N52 grade, 20mm x 10mm Neodymium</t>
  </si>
  <si>
    <t>eBay</t>
  </si>
  <si>
    <t>10kΩ 0.25W Metal Film Resistor</t>
  </si>
  <si>
    <t>1kΩ 0.25W Metal Film Resistor</t>
  </si>
  <si>
    <t>100µF 25V Electrolytic Capacitor (6.3mm Radial)</t>
  </si>
  <si>
    <t>100nF (0.1µF) 50V MLCC Capacitor (2.54mm Radial)</t>
  </si>
  <si>
    <t>1N4001 Diode</t>
  </si>
  <si>
    <t>SA5.0A TVS Diode</t>
  </si>
  <si>
    <t>LM340T-5.0 Voltage Regulator</t>
  </si>
  <si>
    <t>MAX233EPP+G36 Serial Line Driver</t>
  </si>
  <si>
    <t>ATmega328P-PU Microcontroller</t>
  </si>
  <si>
    <t>Amphenol RJHSE-5084 RJ45 Connector</t>
  </si>
  <si>
    <t>Amphenol RJHSE-5080-04 RJ45 Connector</t>
  </si>
  <si>
    <t>20-pin, 0.3” pitch IC Socket</t>
  </si>
  <si>
    <t>28-pin, 0.3” pitch IC Socket</t>
  </si>
  <si>
    <t>Amphenol RJHSE-5080 RJ45 Connector</t>
  </si>
  <si>
    <t>100Ω 0.25W Metal Film Resistor</t>
  </si>
  <si>
    <t>Blue 3mm LED</t>
  </si>
  <si>
    <t>Honeywell 2SS52M Magneto-Resistive Sensor</t>
  </si>
  <si>
    <t>Really Useful</t>
  </si>
  <si>
    <t>Really Useful Box 0.75 Litre</t>
  </si>
  <si>
    <t>Really Useful Box 0.07 Litre</t>
  </si>
  <si>
    <t>20mm Closed Grommets</t>
  </si>
  <si>
    <t>Screwfix</t>
  </si>
  <si>
    <t>NA</t>
  </si>
  <si>
    <t>RJ45 Power/Data Cable (25m assumed)</t>
  </si>
  <si>
    <t>RJ45 Sensor Cable (5m assumed)</t>
  </si>
  <si>
    <t>USB-Serial Adapter Cable</t>
  </si>
  <si>
    <t>Number of Interface/Power Boards</t>
  </si>
  <si>
    <t>Price</t>
  </si>
  <si>
    <t>ICSP Header Pins 40-way</t>
  </si>
  <si>
    <t>Multiple</t>
  </si>
  <si>
    <t>VAT</t>
  </si>
  <si>
    <t>Cost inc VAT</t>
  </si>
  <si>
    <t># Total</t>
  </si>
  <si>
    <t>Per</t>
  </si>
  <si>
    <t>Pricing</t>
  </si>
  <si>
    <t># Multiples</t>
  </si>
  <si>
    <t>Estimated Total Cost</t>
  </si>
  <si>
    <t>Supplier</t>
  </si>
  <si>
    <t># Items</t>
  </si>
  <si>
    <t># Excess</t>
  </si>
  <si>
    <t>Yellow 3mm LED</t>
  </si>
  <si>
    <t>Really Useful Box 0.14 Litre</t>
  </si>
  <si>
    <t>4tronix</t>
  </si>
  <si>
    <t>Infra-Red Obstacle Sensor</t>
  </si>
  <si>
    <t>Number of Infra-Red Sensors</t>
  </si>
  <si>
    <t>Number of Magneto-Resistive Sensors</t>
  </si>
  <si>
    <t>Base</t>
  </si>
  <si>
    <t>MR Sensor</t>
  </si>
  <si>
    <t>IR Sensor</t>
  </si>
  <si>
    <t>Power Board PCB</t>
  </si>
  <si>
    <t>Interface Board PCB</t>
  </si>
  <si>
    <t>Magneto-Resistive Sensor PCB</t>
  </si>
  <si>
    <t>Generic/Optical Sensor PCB</t>
  </si>
  <si>
    <t>SeeedStudio</t>
  </si>
  <si>
    <t>Notes</t>
  </si>
  <si>
    <t>PCB Costs converted from US Dollars ($4.90) at an exchange rate of £0.75/$1.00</t>
  </si>
  <si>
    <t>This spreadsheet gives an ESTIMATE of the components costs for the Type 2 Liverpool Simulator Hardware.</t>
  </si>
  <si>
    <t>Farnell carriage is free for orders &gt;£20 ex VAT. Many eBay items have free postage.</t>
  </si>
  <si>
    <t xml:space="preserve">Other carriage costs not included. </t>
  </si>
  <si>
    <t>eBay costs for typical items with active listings on 02/11/2018.</t>
  </si>
  <si>
    <t>Please read the notes at the bottom of the sheet, then set the numbers of interfaces and sensors in the red boxes.</t>
  </si>
  <si>
    <t>Liverpool Simulator (Type 2) Cost Estimation Tool</t>
  </si>
  <si>
    <t>In addition to these components, you will need a PC, simulator software of your choice, and mounting hardware for the sensors.</t>
  </si>
  <si>
    <t>Quantities Required</t>
  </si>
  <si>
    <t>The VAT column indicates where VAT needed to be added to a price quoted exclusive of VAT.</t>
  </si>
  <si>
    <t>SW4177-1500 AC/DC Power Supply</t>
  </si>
  <si>
    <t>v1.2, 05/02/2019</t>
  </si>
  <si>
    <t>Amp TE Connectivity 5406526-1 RJ45 Connector</t>
  </si>
  <si>
    <t>Farnell, Really Useful and 4tronix prices correct at 04/02/2019.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</si>
</sst>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0"/>
    <numFmt numFmtId="165" formatCode="&quot;£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2" fontId="0" fillId="0" borderId="1" xfId="0" applyNumberFormat="1" applyFont="1" applyBorder="1" applyAlignment="1">
      <alignment horizontal="left"/>
    </xf>
    <xf numFmtId="165" fontId="0" fillId="0" borderId="1" xfId="0" applyNumberFormat="1" applyBorder="1"/>
    <xf numFmtId="164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165" fontId="7" fillId="0" borderId="1" xfId="0" applyNumberFormat="1" applyFont="1" applyBorder="1"/>
    <xf numFmtId="0" fontId="7" fillId="0" borderId="2" xfId="0" applyFon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D049-7572-43B7-AAC0-95032C8DBBF2}">
  <dimension ref="B2:P62"/>
  <sheetViews>
    <sheetView tabSelected="1" workbookViewId="0">
      <selection activeCell="D26" sqref="D26"/>
    </sheetView>
  </sheetViews>
  <sheetFormatPr defaultRowHeight="15" x14ac:dyDescent="0.25"/>
  <cols>
    <col min="1" max="1" width="2.7109375" customWidth="1"/>
    <col min="2" max="2" width="46.28515625" style="1" customWidth="1"/>
    <col min="3" max="3" width="14.5703125" style="1" customWidth="1"/>
    <col min="4" max="4" width="11.140625" style="1" customWidth="1"/>
    <col min="5" max="8" width="10.7109375" style="1" customWidth="1"/>
    <col min="9" max="9" width="8.7109375" style="1" customWidth="1"/>
    <col min="10" max="10" width="8.7109375" customWidth="1"/>
    <col min="11" max="11" width="8.7109375" style="1" customWidth="1"/>
    <col min="12" max="12" width="8.7109375" style="3" customWidth="1"/>
    <col min="13" max="13" width="11.7109375" style="1" customWidth="1"/>
    <col min="14" max="14" width="11.7109375" customWidth="1"/>
    <col min="15" max="16" width="13.7109375" style="12" hidden="1" customWidth="1"/>
  </cols>
  <sheetData>
    <row r="2" spans="2:16" ht="23.25" x14ac:dyDescent="0.35">
      <c r="B2" s="4" t="s">
        <v>71</v>
      </c>
    </row>
    <row r="3" spans="2:16" ht="15" customHeight="1" x14ac:dyDescent="0.25">
      <c r="B3" s="3" t="s">
        <v>76</v>
      </c>
    </row>
    <row r="4" spans="2:16" ht="15" customHeight="1" x14ac:dyDescent="0.25">
      <c r="B4" s="5"/>
    </row>
    <row r="5" spans="2:16" ht="15" customHeight="1" x14ac:dyDescent="0.25">
      <c r="B5" s="5" t="s">
        <v>66</v>
      </c>
    </row>
    <row r="6" spans="2:16" ht="15" customHeight="1" x14ac:dyDescent="0.25">
      <c r="B6" s="5" t="s">
        <v>70</v>
      </c>
    </row>
    <row r="7" spans="2:16" ht="15.75" thickBot="1" x14ac:dyDescent="0.3"/>
    <row r="8" spans="2:16" ht="22.5" thickTop="1" thickBot="1" x14ac:dyDescent="0.3">
      <c r="B8" s="20" t="s">
        <v>36</v>
      </c>
      <c r="C8" s="18">
        <v>1</v>
      </c>
    </row>
    <row r="9" spans="2:16" ht="22.5" thickTop="1" thickBot="1" x14ac:dyDescent="0.3">
      <c r="B9" s="20" t="s">
        <v>55</v>
      </c>
      <c r="C9" s="18">
        <v>8</v>
      </c>
    </row>
    <row r="10" spans="2:16" ht="22.5" thickTop="1" thickBot="1" x14ac:dyDescent="0.3">
      <c r="B10" s="20" t="s">
        <v>54</v>
      </c>
      <c r="C10" s="18">
        <v>0</v>
      </c>
    </row>
    <row r="11" spans="2:16" ht="15.75" thickTop="1" x14ac:dyDescent="0.25"/>
    <row r="12" spans="2:16" x14ac:dyDescent="0.25">
      <c r="B12" s="11" t="s">
        <v>0</v>
      </c>
      <c r="C12" s="11" t="s">
        <v>47</v>
      </c>
      <c r="D12" s="11" t="s">
        <v>1</v>
      </c>
      <c r="E12" s="21" t="s">
        <v>73</v>
      </c>
      <c r="F12" s="21"/>
      <c r="G12" s="21"/>
      <c r="H12" s="21"/>
      <c r="I12" s="21" t="s">
        <v>44</v>
      </c>
      <c r="J12" s="21"/>
      <c r="K12" s="21"/>
      <c r="L12" s="21"/>
      <c r="M12" s="11" t="s">
        <v>45</v>
      </c>
      <c r="N12" s="11" t="s">
        <v>41</v>
      </c>
      <c r="O12" s="13" t="s">
        <v>48</v>
      </c>
      <c r="P12" s="13" t="s">
        <v>49</v>
      </c>
    </row>
    <row r="13" spans="2:16" x14ac:dyDescent="0.25">
      <c r="B13" s="11"/>
      <c r="C13" s="11"/>
      <c r="D13" s="11"/>
      <c r="E13" s="11" t="s">
        <v>56</v>
      </c>
      <c r="F13" s="11" t="s">
        <v>57</v>
      </c>
      <c r="G13" s="11" t="s">
        <v>58</v>
      </c>
      <c r="H13" s="11" t="s">
        <v>42</v>
      </c>
      <c r="I13" s="11" t="s">
        <v>37</v>
      </c>
      <c r="J13" s="11" t="s">
        <v>43</v>
      </c>
      <c r="K13" s="11" t="s">
        <v>39</v>
      </c>
      <c r="L13" s="11" t="s">
        <v>40</v>
      </c>
      <c r="M13" s="11"/>
      <c r="N13" s="11"/>
      <c r="O13" s="13"/>
      <c r="P13" s="13"/>
    </row>
    <row r="14" spans="2:16" x14ac:dyDescent="0.25">
      <c r="B14" s="6" t="s">
        <v>24</v>
      </c>
      <c r="C14" s="6" t="s">
        <v>3</v>
      </c>
      <c r="D14" s="6">
        <v>9341099</v>
      </c>
      <c r="E14" s="6">
        <v>0</v>
      </c>
      <c r="F14" s="6">
        <v>1</v>
      </c>
      <c r="G14" s="6">
        <v>1</v>
      </c>
      <c r="H14" s="6">
        <f>($C$8*E14)+($C$9*F14)+($C$10*G14)</f>
        <v>8</v>
      </c>
      <c r="I14" s="7">
        <v>3.1699999999999999E-2</v>
      </c>
      <c r="J14" s="6">
        <v>1</v>
      </c>
      <c r="K14" s="6">
        <v>10</v>
      </c>
      <c r="L14" s="8">
        <v>1.2</v>
      </c>
      <c r="M14" s="6">
        <f t="shared" ref="M14:M52" si="0">ROUNDUP((H14/K14),0)</f>
        <v>1</v>
      </c>
      <c r="N14" s="9">
        <f t="shared" ref="N14:N48" si="1">M14*K14*I14*L14/J14</f>
        <v>0.38040000000000002</v>
      </c>
      <c r="O14" s="14">
        <f t="shared" ref="O14:O52" si="2">M14*K14</f>
        <v>10</v>
      </c>
      <c r="P14" s="14">
        <f t="shared" ref="P14:P52" si="3">O14-H14</f>
        <v>2</v>
      </c>
    </row>
    <row r="15" spans="2:16" x14ac:dyDescent="0.25">
      <c r="B15" s="6" t="s">
        <v>11</v>
      </c>
      <c r="C15" s="6" t="s">
        <v>3</v>
      </c>
      <c r="D15" s="6">
        <v>9341102</v>
      </c>
      <c r="E15" s="6">
        <v>2</v>
      </c>
      <c r="F15" s="6">
        <v>1</v>
      </c>
      <c r="G15" s="6">
        <v>1</v>
      </c>
      <c r="H15" s="6">
        <f t="shared" ref="H15:H52" si="4">($C$8*E15)+($C$9*F15)+($C$10*G15)</f>
        <v>10</v>
      </c>
      <c r="I15" s="7">
        <v>3.1699999999999999E-2</v>
      </c>
      <c r="J15" s="6">
        <v>1</v>
      </c>
      <c r="K15" s="6">
        <v>10</v>
      </c>
      <c r="L15" s="8">
        <v>1.2</v>
      </c>
      <c r="M15" s="6">
        <f t="shared" si="0"/>
        <v>1</v>
      </c>
      <c r="N15" s="9">
        <f t="shared" si="1"/>
        <v>0.38040000000000002</v>
      </c>
      <c r="O15" s="14">
        <f t="shared" si="2"/>
        <v>10</v>
      </c>
      <c r="P15" s="14">
        <f t="shared" si="3"/>
        <v>0</v>
      </c>
    </row>
    <row r="16" spans="2:16" x14ac:dyDescent="0.25">
      <c r="B16" s="6" t="s">
        <v>10</v>
      </c>
      <c r="C16" s="6" t="s">
        <v>3</v>
      </c>
      <c r="D16" s="6">
        <v>9341110</v>
      </c>
      <c r="E16" s="6">
        <v>1</v>
      </c>
      <c r="F16" s="6">
        <v>1</v>
      </c>
      <c r="G16" s="6">
        <v>1</v>
      </c>
      <c r="H16" s="6">
        <f t="shared" si="4"/>
        <v>9</v>
      </c>
      <c r="I16" s="7">
        <v>3.1699999999999999E-2</v>
      </c>
      <c r="J16" s="6">
        <v>1</v>
      </c>
      <c r="K16" s="6">
        <v>10</v>
      </c>
      <c r="L16" s="8">
        <v>1.2</v>
      </c>
      <c r="M16" s="6">
        <f t="shared" si="0"/>
        <v>1</v>
      </c>
      <c r="N16" s="9">
        <f t="shared" si="1"/>
        <v>0.38040000000000002</v>
      </c>
      <c r="O16" s="14">
        <f t="shared" si="2"/>
        <v>10</v>
      </c>
      <c r="P16" s="14">
        <f t="shared" si="3"/>
        <v>1</v>
      </c>
    </row>
    <row r="17" spans="2:16" x14ac:dyDescent="0.25">
      <c r="B17" s="6" t="s">
        <v>12</v>
      </c>
      <c r="C17" s="6" t="s">
        <v>3</v>
      </c>
      <c r="D17" s="6">
        <v>9451188</v>
      </c>
      <c r="E17" s="6">
        <v>2</v>
      </c>
      <c r="F17" s="6">
        <v>0</v>
      </c>
      <c r="G17" s="6">
        <v>0</v>
      </c>
      <c r="H17" s="6">
        <f t="shared" si="4"/>
        <v>2</v>
      </c>
      <c r="I17" s="7">
        <v>7.4399999999999994E-2</v>
      </c>
      <c r="J17" s="6">
        <v>1</v>
      </c>
      <c r="K17" s="6">
        <v>1</v>
      </c>
      <c r="L17" s="8">
        <v>1.2</v>
      </c>
      <c r="M17" s="6">
        <f t="shared" si="0"/>
        <v>2</v>
      </c>
      <c r="N17" s="9">
        <f t="shared" si="1"/>
        <v>0.17855999999999997</v>
      </c>
      <c r="O17" s="14">
        <f t="shared" si="2"/>
        <v>2</v>
      </c>
      <c r="P17" s="14">
        <f t="shared" si="3"/>
        <v>0</v>
      </c>
    </row>
    <row r="18" spans="2:16" x14ac:dyDescent="0.25">
      <c r="B18" s="6" t="s">
        <v>13</v>
      </c>
      <c r="C18" s="6" t="s">
        <v>3</v>
      </c>
      <c r="D18" s="6">
        <v>1457655</v>
      </c>
      <c r="E18" s="6">
        <v>4</v>
      </c>
      <c r="F18" s="6">
        <v>1</v>
      </c>
      <c r="G18" s="6">
        <v>1</v>
      </c>
      <c r="H18" s="6">
        <f t="shared" si="4"/>
        <v>12</v>
      </c>
      <c r="I18" s="7">
        <v>0.22</v>
      </c>
      <c r="J18" s="6">
        <v>1</v>
      </c>
      <c r="K18" s="6">
        <v>1</v>
      </c>
      <c r="L18" s="8">
        <v>1.2</v>
      </c>
      <c r="M18" s="6">
        <f t="shared" si="0"/>
        <v>12</v>
      </c>
      <c r="N18" s="9">
        <f t="shared" si="1"/>
        <v>3.1680000000000001</v>
      </c>
      <c r="O18" s="14">
        <f t="shared" si="2"/>
        <v>12</v>
      </c>
      <c r="P18" s="14">
        <f t="shared" si="3"/>
        <v>0</v>
      </c>
    </row>
    <row r="19" spans="2:16" x14ac:dyDescent="0.25">
      <c r="B19" s="6" t="s">
        <v>14</v>
      </c>
      <c r="C19" s="6" t="s">
        <v>3</v>
      </c>
      <c r="D19" s="19">
        <v>1458986</v>
      </c>
      <c r="E19" s="6">
        <v>1</v>
      </c>
      <c r="F19" s="6">
        <v>0</v>
      </c>
      <c r="G19" s="6">
        <v>0</v>
      </c>
      <c r="H19" s="6">
        <f t="shared" si="4"/>
        <v>1</v>
      </c>
      <c r="I19" s="7">
        <v>0.16700000000000001</v>
      </c>
      <c r="J19" s="6">
        <v>1</v>
      </c>
      <c r="K19" s="6">
        <v>5</v>
      </c>
      <c r="L19" s="8">
        <v>1.2</v>
      </c>
      <c r="M19" s="6">
        <f t="shared" si="0"/>
        <v>1</v>
      </c>
      <c r="N19" s="9">
        <f t="shared" si="1"/>
        <v>1.002</v>
      </c>
      <c r="O19" s="14">
        <f t="shared" si="2"/>
        <v>5</v>
      </c>
      <c r="P19" s="14">
        <f t="shared" si="3"/>
        <v>4</v>
      </c>
    </row>
    <row r="20" spans="2:16" x14ac:dyDescent="0.25">
      <c r="B20" s="6" t="s">
        <v>15</v>
      </c>
      <c r="C20" s="6" t="s">
        <v>3</v>
      </c>
      <c r="D20" s="6">
        <v>1886342</v>
      </c>
      <c r="E20" s="6">
        <v>1</v>
      </c>
      <c r="F20" s="6">
        <v>2</v>
      </c>
      <c r="G20" s="6">
        <v>2</v>
      </c>
      <c r="H20" s="6">
        <f t="shared" si="4"/>
        <v>17</v>
      </c>
      <c r="I20" s="7">
        <v>0.318</v>
      </c>
      <c r="J20" s="6">
        <v>1</v>
      </c>
      <c r="K20" s="6">
        <v>5</v>
      </c>
      <c r="L20" s="8">
        <v>1.2</v>
      </c>
      <c r="M20" s="6">
        <f t="shared" si="0"/>
        <v>4</v>
      </c>
      <c r="N20" s="9">
        <f t="shared" si="1"/>
        <v>7.6319999999999997</v>
      </c>
      <c r="O20" s="14">
        <f t="shared" si="2"/>
        <v>20</v>
      </c>
      <c r="P20" s="14">
        <f t="shared" si="3"/>
        <v>3</v>
      </c>
    </row>
    <row r="21" spans="2:16" x14ac:dyDescent="0.25">
      <c r="B21" s="6" t="s">
        <v>16</v>
      </c>
      <c r="C21" s="6" t="s">
        <v>3</v>
      </c>
      <c r="D21" s="6">
        <v>9490175</v>
      </c>
      <c r="E21" s="6">
        <v>1</v>
      </c>
      <c r="F21" s="6">
        <v>0</v>
      </c>
      <c r="G21" s="6">
        <v>0</v>
      </c>
      <c r="H21" s="6">
        <f t="shared" si="4"/>
        <v>1</v>
      </c>
      <c r="I21" s="7">
        <v>1.1399999999999999</v>
      </c>
      <c r="J21" s="6">
        <v>1</v>
      </c>
      <c r="K21" s="6">
        <v>1</v>
      </c>
      <c r="L21" s="8">
        <v>1.2</v>
      </c>
      <c r="M21" s="6">
        <f t="shared" si="0"/>
        <v>1</v>
      </c>
      <c r="N21" s="9">
        <f t="shared" si="1"/>
        <v>1.3679999999999999</v>
      </c>
      <c r="O21" s="14">
        <f t="shared" si="2"/>
        <v>1</v>
      </c>
      <c r="P21" s="14">
        <f t="shared" si="3"/>
        <v>0</v>
      </c>
    </row>
    <row r="22" spans="2:16" x14ac:dyDescent="0.25">
      <c r="B22" s="6" t="s">
        <v>17</v>
      </c>
      <c r="C22" s="6" t="s">
        <v>3</v>
      </c>
      <c r="D22" s="6">
        <v>2519158</v>
      </c>
      <c r="E22" s="6">
        <v>1</v>
      </c>
      <c r="F22" s="6">
        <v>0</v>
      </c>
      <c r="G22" s="6">
        <v>0</v>
      </c>
      <c r="H22" s="6">
        <f t="shared" si="4"/>
        <v>1</v>
      </c>
      <c r="I22" s="7">
        <v>5.14</v>
      </c>
      <c r="J22" s="6">
        <v>1</v>
      </c>
      <c r="K22" s="6">
        <v>1</v>
      </c>
      <c r="L22" s="8">
        <v>1.2</v>
      </c>
      <c r="M22" s="6">
        <f t="shared" si="0"/>
        <v>1</v>
      </c>
      <c r="N22" s="9">
        <f t="shared" si="1"/>
        <v>6.1679999999999993</v>
      </c>
      <c r="O22" s="14">
        <f t="shared" si="2"/>
        <v>1</v>
      </c>
      <c r="P22" s="14">
        <f t="shared" si="3"/>
        <v>0</v>
      </c>
    </row>
    <row r="23" spans="2:16" x14ac:dyDescent="0.25">
      <c r="B23" s="6" t="s">
        <v>25</v>
      </c>
      <c r="C23" s="6" t="s">
        <v>3</v>
      </c>
      <c r="D23" s="6">
        <v>1863182</v>
      </c>
      <c r="E23" s="6">
        <v>0</v>
      </c>
      <c r="F23" s="6">
        <v>1</v>
      </c>
      <c r="G23" s="6">
        <v>0</v>
      </c>
      <c r="H23" s="6">
        <f t="shared" si="4"/>
        <v>8</v>
      </c>
      <c r="I23" s="7">
        <v>0.377</v>
      </c>
      <c r="J23" s="6">
        <v>1</v>
      </c>
      <c r="K23" s="6">
        <v>5</v>
      </c>
      <c r="L23" s="8">
        <v>1.2</v>
      </c>
      <c r="M23" s="6">
        <f t="shared" si="0"/>
        <v>2</v>
      </c>
      <c r="N23" s="9">
        <f t="shared" si="1"/>
        <v>4.524</v>
      </c>
      <c r="O23" s="14">
        <f t="shared" si="2"/>
        <v>10</v>
      </c>
      <c r="P23" s="14">
        <f t="shared" si="3"/>
        <v>2</v>
      </c>
    </row>
    <row r="24" spans="2:16" x14ac:dyDescent="0.25">
      <c r="B24" s="6" t="s">
        <v>50</v>
      </c>
      <c r="C24" s="6" t="s">
        <v>3</v>
      </c>
      <c r="D24" s="6">
        <v>2112098</v>
      </c>
      <c r="E24" s="6">
        <v>0</v>
      </c>
      <c r="F24" s="6">
        <v>0</v>
      </c>
      <c r="G24" s="6">
        <v>1</v>
      </c>
      <c r="H24" s="6">
        <f t="shared" si="4"/>
        <v>0</v>
      </c>
      <c r="I24" s="7">
        <v>0.16500000000000001</v>
      </c>
      <c r="J24" s="6">
        <v>1</v>
      </c>
      <c r="K24" s="6">
        <v>5</v>
      </c>
      <c r="L24" s="8">
        <v>1.2</v>
      </c>
      <c r="M24" s="6">
        <f t="shared" si="0"/>
        <v>0</v>
      </c>
      <c r="N24" s="9">
        <f t="shared" si="1"/>
        <v>0</v>
      </c>
      <c r="O24" s="14">
        <f t="shared" si="2"/>
        <v>0</v>
      </c>
      <c r="P24" s="14">
        <f t="shared" si="3"/>
        <v>0</v>
      </c>
    </row>
    <row r="25" spans="2:16" x14ac:dyDescent="0.25">
      <c r="B25" s="6" t="s">
        <v>26</v>
      </c>
      <c r="C25" s="6" t="s">
        <v>3</v>
      </c>
      <c r="D25" s="6">
        <v>3111519</v>
      </c>
      <c r="E25" s="6">
        <v>0</v>
      </c>
      <c r="F25" s="6">
        <v>1</v>
      </c>
      <c r="G25" s="6">
        <v>0</v>
      </c>
      <c r="H25" s="6">
        <f t="shared" si="4"/>
        <v>8</v>
      </c>
      <c r="I25" s="7">
        <v>3.02</v>
      </c>
      <c r="J25" s="6">
        <v>1</v>
      </c>
      <c r="K25" s="6">
        <v>1</v>
      </c>
      <c r="L25" s="8">
        <v>1.2</v>
      </c>
      <c r="M25" s="6">
        <f t="shared" si="0"/>
        <v>8</v>
      </c>
      <c r="N25" s="9">
        <f t="shared" si="1"/>
        <v>28.991999999999997</v>
      </c>
      <c r="O25" s="14">
        <f t="shared" si="2"/>
        <v>8</v>
      </c>
      <c r="P25" s="14">
        <f t="shared" si="3"/>
        <v>0</v>
      </c>
    </row>
    <row r="26" spans="2:16" x14ac:dyDescent="0.25">
      <c r="B26" s="6" t="s">
        <v>18</v>
      </c>
      <c r="C26" s="6" t="s">
        <v>3</v>
      </c>
      <c r="D26" s="6">
        <v>1715487</v>
      </c>
      <c r="E26" s="6">
        <v>1</v>
      </c>
      <c r="F26" s="6">
        <v>0</v>
      </c>
      <c r="G26" s="6">
        <v>0</v>
      </c>
      <c r="H26" s="6">
        <f t="shared" si="4"/>
        <v>1</v>
      </c>
      <c r="I26" s="7">
        <v>1.47</v>
      </c>
      <c r="J26" s="6">
        <v>1</v>
      </c>
      <c r="K26" s="6">
        <v>1</v>
      </c>
      <c r="L26" s="8">
        <v>1.2</v>
      </c>
      <c r="M26" s="6">
        <f t="shared" si="0"/>
        <v>1</v>
      </c>
      <c r="N26" s="9">
        <f t="shared" si="1"/>
        <v>1.764</v>
      </c>
      <c r="O26" s="14">
        <f t="shared" si="2"/>
        <v>1</v>
      </c>
      <c r="P26" s="14">
        <f t="shared" si="3"/>
        <v>0</v>
      </c>
    </row>
    <row r="27" spans="2:16" x14ac:dyDescent="0.25">
      <c r="B27" s="6" t="s">
        <v>19</v>
      </c>
      <c r="C27" s="6" t="s">
        <v>3</v>
      </c>
      <c r="D27" s="6">
        <v>1860578</v>
      </c>
      <c r="E27" s="6">
        <v>1</v>
      </c>
      <c r="F27" s="6">
        <v>0</v>
      </c>
      <c r="G27" s="6">
        <v>0</v>
      </c>
      <c r="H27" s="6">
        <f t="shared" si="4"/>
        <v>1</v>
      </c>
      <c r="I27" s="7">
        <v>0.84299999999999997</v>
      </c>
      <c r="J27" s="6">
        <v>1</v>
      </c>
      <c r="K27" s="6">
        <v>1</v>
      </c>
      <c r="L27" s="8">
        <v>1.2</v>
      </c>
      <c r="M27" s="6">
        <f t="shared" si="0"/>
        <v>1</v>
      </c>
      <c r="N27" s="9">
        <f t="shared" si="1"/>
        <v>1.0115999999999998</v>
      </c>
      <c r="O27" s="14">
        <f t="shared" si="2"/>
        <v>1</v>
      </c>
      <c r="P27" s="14">
        <f t="shared" si="3"/>
        <v>0</v>
      </c>
    </row>
    <row r="28" spans="2:16" x14ac:dyDescent="0.25">
      <c r="B28" s="6" t="s">
        <v>20</v>
      </c>
      <c r="C28" s="6" t="s">
        <v>3</v>
      </c>
      <c r="D28" s="6">
        <v>2709010</v>
      </c>
      <c r="E28" s="6">
        <v>1</v>
      </c>
      <c r="F28" s="6">
        <v>0</v>
      </c>
      <c r="G28" s="6">
        <v>0</v>
      </c>
      <c r="H28" s="6">
        <f t="shared" si="4"/>
        <v>1</v>
      </c>
      <c r="I28" s="7">
        <v>2.85</v>
      </c>
      <c r="J28" s="6">
        <v>1</v>
      </c>
      <c r="K28" s="6">
        <v>1</v>
      </c>
      <c r="L28" s="8">
        <v>1.2</v>
      </c>
      <c r="M28" s="6">
        <f t="shared" si="0"/>
        <v>1</v>
      </c>
      <c r="N28" s="9">
        <f t="shared" si="1"/>
        <v>3.42</v>
      </c>
      <c r="O28" s="14">
        <f t="shared" si="2"/>
        <v>1</v>
      </c>
      <c r="P28" s="14">
        <f t="shared" si="3"/>
        <v>0</v>
      </c>
    </row>
    <row r="29" spans="2:16" x14ac:dyDescent="0.25">
      <c r="B29" s="6" t="s">
        <v>23</v>
      </c>
      <c r="C29" s="6" t="s">
        <v>3</v>
      </c>
      <c r="D29" s="6">
        <v>1860577</v>
      </c>
      <c r="E29" s="6">
        <v>1</v>
      </c>
      <c r="F29" s="6">
        <v>0</v>
      </c>
      <c r="G29" s="6">
        <v>0</v>
      </c>
      <c r="H29" s="6">
        <f t="shared" si="4"/>
        <v>1</v>
      </c>
      <c r="I29" s="7">
        <v>0.621</v>
      </c>
      <c r="J29" s="6">
        <v>1</v>
      </c>
      <c r="K29" s="6">
        <v>10</v>
      </c>
      <c r="L29" s="8">
        <v>1.2</v>
      </c>
      <c r="M29" s="6">
        <f t="shared" si="0"/>
        <v>1</v>
      </c>
      <c r="N29" s="9">
        <f t="shared" si="1"/>
        <v>7.452</v>
      </c>
      <c r="O29" s="14">
        <f t="shared" si="2"/>
        <v>10</v>
      </c>
      <c r="P29" s="14">
        <f t="shared" si="3"/>
        <v>9</v>
      </c>
    </row>
    <row r="30" spans="2:16" x14ac:dyDescent="0.25">
      <c r="B30" s="6" t="s">
        <v>77</v>
      </c>
      <c r="C30" s="6" t="s">
        <v>3</v>
      </c>
      <c r="D30" s="6">
        <v>2452587</v>
      </c>
      <c r="E30" s="6">
        <v>0</v>
      </c>
      <c r="F30" s="6">
        <v>1</v>
      </c>
      <c r="G30" s="6">
        <v>1</v>
      </c>
      <c r="H30" s="6">
        <f t="shared" si="4"/>
        <v>8</v>
      </c>
      <c r="I30" s="7">
        <v>1.82</v>
      </c>
      <c r="J30" s="6">
        <v>1</v>
      </c>
      <c r="K30" s="6">
        <v>1</v>
      </c>
      <c r="L30" s="8">
        <v>1.2</v>
      </c>
      <c r="M30" s="6">
        <f t="shared" si="0"/>
        <v>8</v>
      </c>
      <c r="N30" s="9">
        <f t="shared" si="1"/>
        <v>17.472000000000001</v>
      </c>
      <c r="O30" s="14">
        <f t="shared" si="2"/>
        <v>8</v>
      </c>
      <c r="P30" s="14">
        <f t="shared" si="3"/>
        <v>0</v>
      </c>
    </row>
    <row r="31" spans="2:16" x14ac:dyDescent="0.25">
      <c r="B31" s="6" t="s">
        <v>4</v>
      </c>
      <c r="C31" s="6" t="s">
        <v>3</v>
      </c>
      <c r="D31" s="6">
        <v>1848372</v>
      </c>
      <c r="E31" s="6">
        <v>1</v>
      </c>
      <c r="F31" s="6">
        <v>0</v>
      </c>
      <c r="G31" s="6">
        <v>0</v>
      </c>
      <c r="H31" s="6">
        <f t="shared" si="4"/>
        <v>1</v>
      </c>
      <c r="I31" s="7">
        <v>1.04</v>
      </c>
      <c r="J31" s="6">
        <v>1</v>
      </c>
      <c r="K31" s="6">
        <v>5</v>
      </c>
      <c r="L31" s="8">
        <v>1.2</v>
      </c>
      <c r="M31" s="6">
        <f t="shared" si="0"/>
        <v>1</v>
      </c>
      <c r="N31" s="9">
        <f t="shared" si="1"/>
        <v>6.24</v>
      </c>
      <c r="O31" s="14">
        <f t="shared" si="2"/>
        <v>5</v>
      </c>
      <c r="P31" s="14">
        <f t="shared" si="3"/>
        <v>4</v>
      </c>
    </row>
    <row r="32" spans="2:16" x14ac:dyDescent="0.25">
      <c r="B32" s="6" t="s">
        <v>5</v>
      </c>
      <c r="C32" s="6" t="s">
        <v>3</v>
      </c>
      <c r="D32" s="6">
        <v>1854512</v>
      </c>
      <c r="E32" s="6">
        <v>1</v>
      </c>
      <c r="F32" s="6">
        <v>0</v>
      </c>
      <c r="G32" s="6">
        <v>0</v>
      </c>
      <c r="H32" s="6">
        <f t="shared" si="4"/>
        <v>1</v>
      </c>
      <c r="I32" s="7">
        <v>1.47</v>
      </c>
      <c r="J32" s="6">
        <v>1</v>
      </c>
      <c r="K32" s="6">
        <v>1</v>
      </c>
      <c r="L32" s="8">
        <v>1.2</v>
      </c>
      <c r="M32" s="6">
        <f t="shared" si="0"/>
        <v>1</v>
      </c>
      <c r="N32" s="9">
        <f t="shared" si="1"/>
        <v>1.764</v>
      </c>
      <c r="O32" s="14">
        <f t="shared" si="2"/>
        <v>1</v>
      </c>
      <c r="P32" s="14">
        <f t="shared" si="3"/>
        <v>0</v>
      </c>
    </row>
    <row r="33" spans="2:16" x14ac:dyDescent="0.25">
      <c r="B33" s="6" t="s">
        <v>38</v>
      </c>
      <c r="C33" s="6" t="s">
        <v>3</v>
      </c>
      <c r="D33" s="6">
        <v>1462888</v>
      </c>
      <c r="E33" s="6">
        <v>6</v>
      </c>
      <c r="F33" s="6">
        <v>0</v>
      </c>
      <c r="G33" s="6">
        <v>3</v>
      </c>
      <c r="H33" s="6">
        <f t="shared" si="4"/>
        <v>6</v>
      </c>
      <c r="I33" s="7">
        <v>1.26</v>
      </c>
      <c r="J33" s="6">
        <v>40</v>
      </c>
      <c r="K33" s="6">
        <v>40</v>
      </c>
      <c r="L33" s="8">
        <v>1.2</v>
      </c>
      <c r="M33" s="6">
        <f t="shared" si="0"/>
        <v>1</v>
      </c>
      <c r="N33" s="9">
        <f t="shared" si="1"/>
        <v>1.512</v>
      </c>
      <c r="O33" s="14">
        <f t="shared" si="2"/>
        <v>40</v>
      </c>
      <c r="P33" s="14">
        <f t="shared" si="3"/>
        <v>34</v>
      </c>
    </row>
    <row r="34" spans="2:16" x14ac:dyDescent="0.25">
      <c r="B34" s="6" t="s">
        <v>21</v>
      </c>
      <c r="C34" s="6" t="s">
        <v>3</v>
      </c>
      <c r="D34" s="6">
        <v>2445624</v>
      </c>
      <c r="E34" s="6">
        <v>1</v>
      </c>
      <c r="F34" s="6">
        <v>0</v>
      </c>
      <c r="G34" s="6">
        <v>0</v>
      </c>
      <c r="H34" s="6">
        <f t="shared" si="4"/>
        <v>1</v>
      </c>
      <c r="I34" s="7">
        <v>0.27900000000000003</v>
      </c>
      <c r="J34" s="6">
        <v>1</v>
      </c>
      <c r="K34" s="6">
        <v>10</v>
      </c>
      <c r="L34" s="8">
        <v>1.2</v>
      </c>
      <c r="M34" s="6">
        <f t="shared" si="0"/>
        <v>1</v>
      </c>
      <c r="N34" s="9">
        <f t="shared" si="1"/>
        <v>3.3479999999999999</v>
      </c>
      <c r="O34" s="14">
        <f t="shared" si="2"/>
        <v>10</v>
      </c>
      <c r="P34" s="14">
        <f t="shared" si="3"/>
        <v>9</v>
      </c>
    </row>
    <row r="35" spans="2:16" x14ac:dyDescent="0.25">
      <c r="B35" s="6" t="s">
        <v>22</v>
      </c>
      <c r="C35" s="6" t="s">
        <v>3</v>
      </c>
      <c r="D35" s="6">
        <v>2445626</v>
      </c>
      <c r="E35" s="6">
        <v>1</v>
      </c>
      <c r="F35" s="6">
        <v>0</v>
      </c>
      <c r="G35" s="6">
        <v>0</v>
      </c>
      <c r="H35" s="6">
        <f t="shared" si="4"/>
        <v>1</v>
      </c>
      <c r="I35" s="7">
        <v>0.45700000000000002</v>
      </c>
      <c r="J35" s="6">
        <v>1</v>
      </c>
      <c r="K35" s="6">
        <v>10</v>
      </c>
      <c r="L35" s="8">
        <v>1.2</v>
      </c>
      <c r="M35" s="6">
        <f t="shared" si="0"/>
        <v>1</v>
      </c>
      <c r="N35" s="9">
        <f t="shared" si="1"/>
        <v>5.484</v>
      </c>
      <c r="O35" s="14">
        <f t="shared" si="2"/>
        <v>10</v>
      </c>
      <c r="P35" s="14">
        <f t="shared" si="3"/>
        <v>9</v>
      </c>
    </row>
    <row r="36" spans="2:16" x14ac:dyDescent="0.25">
      <c r="B36" s="6" t="s">
        <v>2</v>
      </c>
      <c r="C36" s="6" t="s">
        <v>3</v>
      </c>
      <c r="D36" s="6">
        <v>1703172</v>
      </c>
      <c r="E36" s="6">
        <v>1</v>
      </c>
      <c r="F36" s="6">
        <v>0</v>
      </c>
      <c r="G36" s="6">
        <v>0</v>
      </c>
      <c r="H36" s="6">
        <f t="shared" si="4"/>
        <v>1</v>
      </c>
      <c r="I36" s="7">
        <v>0.20399999999999999</v>
      </c>
      <c r="J36" s="6">
        <v>1</v>
      </c>
      <c r="K36" s="6">
        <v>10</v>
      </c>
      <c r="L36" s="8">
        <v>1.2</v>
      </c>
      <c r="M36" s="6">
        <f t="shared" si="0"/>
        <v>1</v>
      </c>
      <c r="N36" s="9">
        <f t="shared" si="1"/>
        <v>2.448</v>
      </c>
      <c r="O36" s="14">
        <f t="shared" si="2"/>
        <v>10</v>
      </c>
      <c r="P36" s="14">
        <f t="shared" si="3"/>
        <v>9</v>
      </c>
    </row>
    <row r="37" spans="2:16" x14ac:dyDescent="0.25">
      <c r="B37" s="6" t="s">
        <v>6</v>
      </c>
      <c r="C37" s="6" t="s">
        <v>3</v>
      </c>
      <c r="D37" s="6">
        <v>2461158</v>
      </c>
      <c r="E37" s="6">
        <v>1</v>
      </c>
      <c r="F37" s="6">
        <v>0</v>
      </c>
      <c r="G37" s="6">
        <v>0</v>
      </c>
      <c r="H37" s="6">
        <f t="shared" si="4"/>
        <v>1</v>
      </c>
      <c r="I37" s="7">
        <v>0.28899999999999998</v>
      </c>
      <c r="J37" s="6">
        <v>1</v>
      </c>
      <c r="K37" s="6">
        <v>5</v>
      </c>
      <c r="L37" s="8">
        <v>1.2</v>
      </c>
      <c r="M37" s="6">
        <f t="shared" si="0"/>
        <v>1</v>
      </c>
      <c r="N37" s="9">
        <f t="shared" si="1"/>
        <v>1.7339999999999998</v>
      </c>
      <c r="O37" s="14">
        <f t="shared" si="2"/>
        <v>5</v>
      </c>
      <c r="P37" s="14">
        <f t="shared" si="3"/>
        <v>4</v>
      </c>
    </row>
    <row r="38" spans="2:16" x14ac:dyDescent="0.25">
      <c r="B38" s="6" t="s">
        <v>7</v>
      </c>
      <c r="C38" s="6" t="s">
        <v>3</v>
      </c>
      <c r="D38" s="6">
        <v>2461215</v>
      </c>
      <c r="E38" s="6">
        <v>1</v>
      </c>
      <c r="F38" s="6">
        <v>0</v>
      </c>
      <c r="G38" s="6">
        <v>0</v>
      </c>
      <c r="H38" s="6">
        <f t="shared" si="4"/>
        <v>1</v>
      </c>
      <c r="I38" s="7">
        <v>0.14699999999999999</v>
      </c>
      <c r="J38" s="6">
        <v>1</v>
      </c>
      <c r="K38" s="6">
        <v>15</v>
      </c>
      <c r="L38" s="8">
        <v>1.2</v>
      </c>
      <c r="M38" s="6">
        <f t="shared" si="0"/>
        <v>1</v>
      </c>
      <c r="N38" s="9">
        <f t="shared" si="1"/>
        <v>2.6459999999999999</v>
      </c>
      <c r="O38" s="14">
        <f t="shared" si="2"/>
        <v>15</v>
      </c>
      <c r="P38" s="14">
        <f t="shared" si="3"/>
        <v>14</v>
      </c>
    </row>
    <row r="39" spans="2:16" x14ac:dyDescent="0.25">
      <c r="B39" s="6" t="s">
        <v>75</v>
      </c>
      <c r="C39" s="6" t="s">
        <v>3</v>
      </c>
      <c r="D39" s="6">
        <v>2802689</v>
      </c>
      <c r="E39" s="6">
        <v>1</v>
      </c>
      <c r="F39" s="6">
        <v>0</v>
      </c>
      <c r="G39" s="6">
        <v>0</v>
      </c>
      <c r="H39" s="6">
        <f t="shared" si="4"/>
        <v>1</v>
      </c>
      <c r="I39" s="7">
        <v>18.13</v>
      </c>
      <c r="J39" s="6">
        <v>1</v>
      </c>
      <c r="K39" s="6">
        <v>1</v>
      </c>
      <c r="L39" s="8">
        <v>1.2</v>
      </c>
      <c r="M39" s="6">
        <f t="shared" si="0"/>
        <v>1</v>
      </c>
      <c r="N39" s="9">
        <f t="shared" si="1"/>
        <v>21.755999999999997</v>
      </c>
      <c r="O39" s="14">
        <f t="shared" si="2"/>
        <v>1</v>
      </c>
      <c r="P39" s="14">
        <f t="shared" si="3"/>
        <v>0</v>
      </c>
    </row>
    <row r="40" spans="2:16" x14ac:dyDescent="0.25">
      <c r="B40" s="6" t="s">
        <v>28</v>
      </c>
      <c r="C40" s="6" t="s">
        <v>27</v>
      </c>
      <c r="D40" s="6" t="s">
        <v>32</v>
      </c>
      <c r="E40" s="6">
        <v>2</v>
      </c>
      <c r="F40" s="6">
        <v>0</v>
      </c>
      <c r="G40" s="6">
        <v>0</v>
      </c>
      <c r="H40" s="6">
        <f t="shared" si="4"/>
        <v>2</v>
      </c>
      <c r="I40" s="10">
        <v>2.31</v>
      </c>
      <c r="J40" s="6">
        <v>1</v>
      </c>
      <c r="K40" s="6">
        <v>1</v>
      </c>
      <c r="L40" s="8">
        <v>1</v>
      </c>
      <c r="M40" s="6">
        <f t="shared" si="0"/>
        <v>2</v>
      </c>
      <c r="N40" s="9">
        <f t="shared" si="1"/>
        <v>4.62</v>
      </c>
      <c r="O40" s="14">
        <f t="shared" si="2"/>
        <v>2</v>
      </c>
      <c r="P40" s="14">
        <f t="shared" si="3"/>
        <v>0</v>
      </c>
    </row>
    <row r="41" spans="2:16" x14ac:dyDescent="0.25">
      <c r="B41" s="6" t="s">
        <v>51</v>
      </c>
      <c r="C41" s="6" t="s">
        <v>27</v>
      </c>
      <c r="D41" s="6" t="s">
        <v>32</v>
      </c>
      <c r="E41" s="6">
        <v>0</v>
      </c>
      <c r="F41" s="6">
        <v>0</v>
      </c>
      <c r="G41" s="6">
        <v>1</v>
      </c>
      <c r="H41" s="6">
        <f t="shared" si="4"/>
        <v>0</v>
      </c>
      <c r="I41" s="10">
        <v>0.63</v>
      </c>
      <c r="J41" s="6">
        <v>1</v>
      </c>
      <c r="K41" s="6">
        <v>1</v>
      </c>
      <c r="L41" s="8">
        <v>1</v>
      </c>
      <c r="M41" s="6">
        <f t="shared" si="0"/>
        <v>0</v>
      </c>
      <c r="N41" s="9">
        <f t="shared" si="1"/>
        <v>0</v>
      </c>
      <c r="O41" s="14">
        <f t="shared" si="2"/>
        <v>0</v>
      </c>
      <c r="P41" s="14">
        <f t="shared" si="3"/>
        <v>0</v>
      </c>
    </row>
    <row r="42" spans="2:16" x14ac:dyDescent="0.25">
      <c r="B42" s="6" t="s">
        <v>29</v>
      </c>
      <c r="C42" s="6" t="s">
        <v>27</v>
      </c>
      <c r="D42" s="6" t="s">
        <v>32</v>
      </c>
      <c r="E42" s="6">
        <v>0</v>
      </c>
      <c r="F42" s="6">
        <v>1</v>
      </c>
      <c r="G42" s="6">
        <v>0</v>
      </c>
      <c r="H42" s="6">
        <f t="shared" si="4"/>
        <v>8</v>
      </c>
      <c r="I42" s="10">
        <v>0.61</v>
      </c>
      <c r="J42" s="6">
        <v>1</v>
      </c>
      <c r="K42" s="6">
        <v>1</v>
      </c>
      <c r="L42" s="8">
        <v>1</v>
      </c>
      <c r="M42" s="6">
        <f t="shared" si="0"/>
        <v>8</v>
      </c>
      <c r="N42" s="9">
        <f t="shared" si="1"/>
        <v>4.88</v>
      </c>
      <c r="O42" s="14">
        <f t="shared" si="2"/>
        <v>8</v>
      </c>
      <c r="P42" s="14">
        <f t="shared" si="3"/>
        <v>0</v>
      </c>
    </row>
    <row r="43" spans="2:16" x14ac:dyDescent="0.25">
      <c r="B43" s="6" t="s">
        <v>30</v>
      </c>
      <c r="C43" s="6" t="s">
        <v>31</v>
      </c>
      <c r="D43" s="6">
        <v>18603</v>
      </c>
      <c r="E43" s="6">
        <v>6</v>
      </c>
      <c r="F43" s="6">
        <v>1</v>
      </c>
      <c r="G43" s="6">
        <v>1</v>
      </c>
      <c r="H43" s="6">
        <f t="shared" si="4"/>
        <v>14</v>
      </c>
      <c r="I43" s="10">
        <v>2.89</v>
      </c>
      <c r="J43" s="6">
        <v>100</v>
      </c>
      <c r="K43" s="6">
        <v>100</v>
      </c>
      <c r="L43" s="8">
        <v>1</v>
      </c>
      <c r="M43" s="6">
        <f t="shared" si="0"/>
        <v>1</v>
      </c>
      <c r="N43" s="9">
        <f t="shared" si="1"/>
        <v>2.89</v>
      </c>
      <c r="O43" s="14">
        <f t="shared" si="2"/>
        <v>100</v>
      </c>
      <c r="P43" s="14">
        <f t="shared" si="3"/>
        <v>86</v>
      </c>
    </row>
    <row r="44" spans="2:16" x14ac:dyDescent="0.25">
      <c r="B44" s="6" t="s">
        <v>8</v>
      </c>
      <c r="C44" s="6" t="s">
        <v>9</v>
      </c>
      <c r="D44" s="6" t="s">
        <v>32</v>
      </c>
      <c r="E44" s="6">
        <v>0</v>
      </c>
      <c r="F44" s="6">
        <v>1</v>
      </c>
      <c r="G44" s="6">
        <v>0</v>
      </c>
      <c r="H44" s="6">
        <f t="shared" si="4"/>
        <v>8</v>
      </c>
      <c r="I44" s="10">
        <v>2.75</v>
      </c>
      <c r="J44" s="6">
        <v>1</v>
      </c>
      <c r="K44" s="6">
        <v>1</v>
      </c>
      <c r="L44" s="8">
        <v>1</v>
      </c>
      <c r="M44" s="6">
        <f t="shared" si="0"/>
        <v>8</v>
      </c>
      <c r="N44" s="9">
        <f t="shared" si="1"/>
        <v>22</v>
      </c>
      <c r="O44" s="14">
        <f t="shared" si="2"/>
        <v>8</v>
      </c>
      <c r="P44" s="14">
        <f t="shared" si="3"/>
        <v>0</v>
      </c>
    </row>
    <row r="45" spans="2:16" x14ac:dyDescent="0.25">
      <c r="B45" s="6" t="s">
        <v>53</v>
      </c>
      <c r="C45" s="6" t="s">
        <v>52</v>
      </c>
      <c r="D45" s="6" t="s">
        <v>32</v>
      </c>
      <c r="E45" s="6">
        <v>0</v>
      </c>
      <c r="F45" s="6">
        <v>0</v>
      </c>
      <c r="G45" s="6">
        <v>1</v>
      </c>
      <c r="H45" s="6">
        <f t="shared" si="4"/>
        <v>0</v>
      </c>
      <c r="I45" s="10">
        <v>4.9800000000000004</v>
      </c>
      <c r="J45" s="6">
        <v>1</v>
      </c>
      <c r="K45" s="6">
        <v>1</v>
      </c>
      <c r="L45" s="8">
        <v>1</v>
      </c>
      <c r="M45" s="6">
        <f t="shared" si="0"/>
        <v>0</v>
      </c>
      <c r="N45" s="9">
        <f t="shared" si="1"/>
        <v>0</v>
      </c>
      <c r="O45" s="14">
        <f t="shared" si="2"/>
        <v>0</v>
      </c>
      <c r="P45" s="14">
        <f t="shared" si="3"/>
        <v>0</v>
      </c>
    </row>
    <row r="46" spans="2:16" x14ac:dyDescent="0.25">
      <c r="B46" s="6" t="s">
        <v>33</v>
      </c>
      <c r="C46" s="6" t="s">
        <v>9</v>
      </c>
      <c r="D46" s="6" t="s">
        <v>32</v>
      </c>
      <c r="E46" s="6">
        <v>1</v>
      </c>
      <c r="F46" s="6">
        <v>0</v>
      </c>
      <c r="G46" s="6">
        <v>0</v>
      </c>
      <c r="H46" s="6">
        <f t="shared" si="4"/>
        <v>1</v>
      </c>
      <c r="I46" s="10">
        <v>6.99</v>
      </c>
      <c r="J46" s="6">
        <v>1</v>
      </c>
      <c r="K46" s="6">
        <v>1</v>
      </c>
      <c r="L46" s="8">
        <v>1</v>
      </c>
      <c r="M46" s="6">
        <f t="shared" si="0"/>
        <v>1</v>
      </c>
      <c r="N46" s="9">
        <f t="shared" si="1"/>
        <v>6.99</v>
      </c>
      <c r="O46" s="14">
        <f t="shared" si="2"/>
        <v>1</v>
      </c>
      <c r="P46" s="14">
        <f t="shared" si="3"/>
        <v>0</v>
      </c>
    </row>
    <row r="47" spans="2:16" x14ac:dyDescent="0.25">
      <c r="B47" s="6" t="s">
        <v>34</v>
      </c>
      <c r="C47" s="6" t="s">
        <v>9</v>
      </c>
      <c r="D47" s="6" t="s">
        <v>32</v>
      </c>
      <c r="E47" s="6">
        <v>0</v>
      </c>
      <c r="F47" s="6">
        <v>1</v>
      </c>
      <c r="G47" s="6">
        <v>1</v>
      </c>
      <c r="H47" s="6">
        <f t="shared" si="4"/>
        <v>8</v>
      </c>
      <c r="I47" s="10">
        <v>1.69</v>
      </c>
      <c r="J47" s="6">
        <v>1</v>
      </c>
      <c r="K47" s="6">
        <v>1</v>
      </c>
      <c r="L47" s="8">
        <v>1</v>
      </c>
      <c r="M47" s="6">
        <f t="shared" si="0"/>
        <v>8</v>
      </c>
      <c r="N47" s="9">
        <f t="shared" si="1"/>
        <v>13.52</v>
      </c>
      <c r="O47" s="14">
        <f t="shared" si="2"/>
        <v>8</v>
      </c>
      <c r="P47" s="14">
        <f t="shared" si="3"/>
        <v>0</v>
      </c>
    </row>
    <row r="48" spans="2:16" x14ac:dyDescent="0.25">
      <c r="B48" s="6" t="s">
        <v>35</v>
      </c>
      <c r="C48" s="6" t="s">
        <v>9</v>
      </c>
      <c r="D48" s="6" t="s">
        <v>32</v>
      </c>
      <c r="E48" s="6">
        <v>1</v>
      </c>
      <c r="F48" s="6">
        <v>0</v>
      </c>
      <c r="G48" s="6">
        <v>0</v>
      </c>
      <c r="H48" s="6">
        <f t="shared" si="4"/>
        <v>1</v>
      </c>
      <c r="I48" s="10">
        <v>12.99</v>
      </c>
      <c r="J48" s="6">
        <v>1</v>
      </c>
      <c r="K48" s="6">
        <v>1</v>
      </c>
      <c r="L48" s="8">
        <v>1</v>
      </c>
      <c r="M48" s="6">
        <f t="shared" si="0"/>
        <v>1</v>
      </c>
      <c r="N48" s="9">
        <f t="shared" si="1"/>
        <v>12.99</v>
      </c>
      <c r="O48" s="14">
        <f t="shared" si="2"/>
        <v>1</v>
      </c>
      <c r="P48" s="14">
        <f t="shared" si="3"/>
        <v>0</v>
      </c>
    </row>
    <row r="49" spans="2:16" x14ac:dyDescent="0.25">
      <c r="B49" s="6" t="s">
        <v>60</v>
      </c>
      <c r="C49" s="6" t="s">
        <v>63</v>
      </c>
      <c r="D49" s="6" t="s">
        <v>32</v>
      </c>
      <c r="E49" s="6">
        <v>1</v>
      </c>
      <c r="F49" s="6">
        <v>0</v>
      </c>
      <c r="G49" s="6">
        <v>0</v>
      </c>
      <c r="H49" s="6">
        <f t="shared" si="4"/>
        <v>1</v>
      </c>
      <c r="I49" s="10">
        <v>3.68</v>
      </c>
      <c r="J49" s="6">
        <v>10</v>
      </c>
      <c r="K49" s="6">
        <v>10</v>
      </c>
      <c r="L49" s="8">
        <v>1</v>
      </c>
      <c r="M49" s="6">
        <f t="shared" si="0"/>
        <v>1</v>
      </c>
      <c r="N49" s="9">
        <f t="shared" ref="N49:N52" si="5">M49*K49*I49*L49/J49</f>
        <v>3.6800000000000006</v>
      </c>
      <c r="O49" s="14">
        <f t="shared" si="2"/>
        <v>10</v>
      </c>
      <c r="P49" s="14">
        <f t="shared" si="3"/>
        <v>9</v>
      </c>
    </row>
    <row r="50" spans="2:16" x14ac:dyDescent="0.25">
      <c r="B50" s="6" t="s">
        <v>59</v>
      </c>
      <c r="C50" s="6" t="s">
        <v>63</v>
      </c>
      <c r="D50" s="6" t="s">
        <v>32</v>
      </c>
      <c r="E50" s="6">
        <v>1</v>
      </c>
      <c r="F50" s="6">
        <v>0</v>
      </c>
      <c r="G50" s="6">
        <v>0</v>
      </c>
      <c r="H50" s="6">
        <f t="shared" si="4"/>
        <v>1</v>
      </c>
      <c r="I50" s="10">
        <v>3.68</v>
      </c>
      <c r="J50" s="6">
        <v>40</v>
      </c>
      <c r="K50" s="6">
        <v>40</v>
      </c>
      <c r="L50" s="8">
        <v>1</v>
      </c>
      <c r="M50" s="6">
        <f t="shared" si="0"/>
        <v>1</v>
      </c>
      <c r="N50" s="9">
        <f t="shared" si="5"/>
        <v>3.6800000000000006</v>
      </c>
      <c r="O50" s="14">
        <f t="shared" si="2"/>
        <v>40</v>
      </c>
      <c r="P50" s="14">
        <f t="shared" si="3"/>
        <v>39</v>
      </c>
    </row>
    <row r="51" spans="2:16" x14ac:dyDescent="0.25">
      <c r="B51" s="6" t="s">
        <v>61</v>
      </c>
      <c r="C51" s="6" t="s">
        <v>63</v>
      </c>
      <c r="D51" s="6" t="s">
        <v>32</v>
      </c>
      <c r="E51" s="6">
        <v>0</v>
      </c>
      <c r="F51" s="6">
        <v>1</v>
      </c>
      <c r="G51" s="6">
        <v>0</v>
      </c>
      <c r="H51" s="6">
        <f t="shared" si="4"/>
        <v>8</v>
      </c>
      <c r="I51" s="10">
        <v>3.68</v>
      </c>
      <c r="J51" s="6">
        <v>60</v>
      </c>
      <c r="K51" s="6">
        <v>60</v>
      </c>
      <c r="L51" s="8">
        <v>1</v>
      </c>
      <c r="M51" s="6">
        <f t="shared" si="0"/>
        <v>1</v>
      </c>
      <c r="N51" s="9">
        <f t="shared" si="5"/>
        <v>3.68</v>
      </c>
      <c r="O51" s="14">
        <f t="shared" si="2"/>
        <v>60</v>
      </c>
      <c r="P51" s="14">
        <f t="shared" si="3"/>
        <v>52</v>
      </c>
    </row>
    <row r="52" spans="2:16" x14ac:dyDescent="0.25">
      <c r="B52" s="6" t="s">
        <v>62</v>
      </c>
      <c r="C52" s="6" t="s">
        <v>63</v>
      </c>
      <c r="D52" s="6" t="s">
        <v>32</v>
      </c>
      <c r="E52" s="6">
        <v>0</v>
      </c>
      <c r="F52" s="6">
        <v>0</v>
      </c>
      <c r="G52" s="6">
        <v>1</v>
      </c>
      <c r="H52" s="6">
        <f t="shared" si="4"/>
        <v>0</v>
      </c>
      <c r="I52" s="10">
        <v>3.68</v>
      </c>
      <c r="J52" s="6">
        <v>60</v>
      </c>
      <c r="K52" s="6">
        <v>60</v>
      </c>
      <c r="L52" s="8">
        <v>1</v>
      </c>
      <c r="M52" s="6">
        <f t="shared" si="0"/>
        <v>0</v>
      </c>
      <c r="N52" s="9">
        <f t="shared" si="5"/>
        <v>0</v>
      </c>
      <c r="O52" s="14">
        <f t="shared" si="2"/>
        <v>0</v>
      </c>
      <c r="P52" s="14">
        <f t="shared" si="3"/>
        <v>0</v>
      </c>
    </row>
    <row r="53" spans="2:16" ht="21" x14ac:dyDescent="0.35">
      <c r="B53" s="15" t="s">
        <v>46</v>
      </c>
      <c r="C53" s="15"/>
      <c r="D53" s="15"/>
      <c r="E53" s="15"/>
      <c r="F53" s="15"/>
      <c r="G53" s="15"/>
      <c r="H53" s="15"/>
      <c r="I53" s="15"/>
      <c r="J53" s="16"/>
      <c r="K53" s="15"/>
      <c r="L53" s="15"/>
      <c r="M53" s="15"/>
      <c r="N53" s="17">
        <f>SUM(N14:N52)</f>
        <v>211.15536</v>
      </c>
      <c r="O53" s="13"/>
      <c r="P53" s="13"/>
    </row>
    <row r="55" spans="2:16" x14ac:dyDescent="0.25">
      <c r="B55" s="5" t="s">
        <v>64</v>
      </c>
      <c r="N55" s="2"/>
    </row>
    <row r="56" spans="2:16" x14ac:dyDescent="0.25">
      <c r="B56" s="1" t="s">
        <v>65</v>
      </c>
    </row>
    <row r="57" spans="2:16" x14ac:dyDescent="0.25">
      <c r="B57" s="1" t="s">
        <v>67</v>
      </c>
    </row>
    <row r="58" spans="2:16" x14ac:dyDescent="0.25">
      <c r="B58" s="1" t="s">
        <v>68</v>
      </c>
    </row>
    <row r="59" spans="2:16" x14ac:dyDescent="0.25">
      <c r="B59" s="1" t="s">
        <v>78</v>
      </c>
    </row>
    <row r="60" spans="2:16" x14ac:dyDescent="0.25">
      <c r="B60" s="1" t="s">
        <v>69</v>
      </c>
    </row>
    <row r="61" spans="2:16" x14ac:dyDescent="0.25">
      <c r="B61" s="1" t="s">
        <v>72</v>
      </c>
    </row>
    <row r="62" spans="2:16" x14ac:dyDescent="0.25">
      <c r="B62" s="1" t="s">
        <v>74</v>
      </c>
    </row>
  </sheetData>
  <mergeCells count="2">
    <mergeCell ref="E12:H12"/>
    <mergeCell ref="I12:L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Estimation Tool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Instone-Cowie</dc:creator>
  <cp:lastModifiedBy>Andrew Instone-Cowie</cp:lastModifiedBy>
  <dcterms:created xsi:type="dcterms:W3CDTF">2018-11-02T19:00:55Z</dcterms:created>
  <dcterms:modified xsi:type="dcterms:W3CDTF">2019-02-05T21:17:42Z</dcterms:modified>
</cp:coreProperties>
</file>