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E7FD9130-FB55-4329-A5AB-27D01F21853E}" xr6:coauthVersionLast="47" xr6:coauthVersionMax="47" xr10:uidLastSave="{00000000-0000-0000-0000-000000000000}"/>
  <bookViews>
    <workbookView xWindow="-120" yWindow="-120" windowWidth="25440" windowHeight="15540" xr2:uid="{65BF81C7-DA25-44AA-8D40-064A4D25CC41}"/>
  </bookViews>
  <sheets>
    <sheet name="Simulator Cost Estimation" sheetId="1" r:id="rId1"/>
    <sheet name="Multi-PC Cost Estimation" sheetId="2" r:id="rId2"/>
  </sheets>
  <definedNames>
    <definedName name="_ftn1" localSheetId="0">'Simulator Cost Estimation'!#REF!</definedName>
    <definedName name="_ftn2" localSheetId="0">'Simulator Cost Estimation'!#REF!</definedName>
    <definedName name="_ftn3" localSheetId="0">'Simulator Cost Estimation'!#REF!</definedName>
    <definedName name="_ftnref1" localSheetId="0">'Simulator Cost Estimation'!#REF!</definedName>
    <definedName name="_ftnref2" localSheetId="0">'Simulator Cost Estimation'!#REF!</definedName>
    <definedName name="_ftnref3" localSheetId="0">'Simulator Cost Estimation'!#REF!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H38" i="2"/>
  <c r="M38" i="2" s="1"/>
  <c r="I58" i="1"/>
  <c r="I56" i="1"/>
  <c r="I55" i="1"/>
  <c r="I57" i="1"/>
  <c r="I29" i="1"/>
  <c r="N29" i="1" s="1"/>
  <c r="O29" i="1" s="1"/>
  <c r="I16" i="1"/>
  <c r="I17" i="1"/>
  <c r="I18" i="1"/>
  <c r="I19" i="1"/>
  <c r="I20" i="1"/>
  <c r="I21" i="1"/>
  <c r="I22" i="1"/>
  <c r="N22" i="1" s="1"/>
  <c r="I23" i="1"/>
  <c r="N23" i="1" s="1"/>
  <c r="O23" i="1" s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N38" i="1" s="1"/>
  <c r="P38" i="1" s="1"/>
  <c r="Q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5" i="1"/>
  <c r="H17" i="2"/>
  <c r="M17" i="2" s="1"/>
  <c r="N17" i="2" s="1"/>
  <c r="H16" i="2"/>
  <c r="M16" i="2" s="1"/>
  <c r="N16" i="2" s="1"/>
  <c r="M37" i="2"/>
  <c r="O37" i="2" s="1"/>
  <c r="P37" i="2" s="1"/>
  <c r="H36" i="2"/>
  <c r="M36" i="2" s="1"/>
  <c r="H35" i="2"/>
  <c r="M35" i="2" s="1"/>
  <c r="O35" i="2" s="1"/>
  <c r="P35" i="2" s="1"/>
  <c r="H34" i="2"/>
  <c r="M34" i="2" s="1"/>
  <c r="N34" i="2" s="1"/>
  <c r="H33" i="2"/>
  <c r="M33" i="2" s="1"/>
  <c r="N33" i="2" s="1"/>
  <c r="H32" i="2"/>
  <c r="M32" i="2" s="1"/>
  <c r="H31" i="2"/>
  <c r="M31" i="2" s="1"/>
  <c r="H30" i="2"/>
  <c r="M30" i="2" s="1"/>
  <c r="N30" i="2" s="1"/>
  <c r="H29" i="2"/>
  <c r="M29" i="2" s="1"/>
  <c r="H28" i="2"/>
  <c r="M28" i="2" s="1"/>
  <c r="N28" i="2" s="1"/>
  <c r="H27" i="2"/>
  <c r="M27" i="2" s="1"/>
  <c r="N27" i="2" s="1"/>
  <c r="H26" i="2"/>
  <c r="M26" i="2" s="1"/>
  <c r="H25" i="2"/>
  <c r="M25" i="2" s="1"/>
  <c r="H24" i="2"/>
  <c r="M24" i="2" s="1"/>
  <c r="N24" i="2" s="1"/>
  <c r="H23" i="2"/>
  <c r="M23" i="2" s="1"/>
  <c r="N23" i="2" s="1"/>
  <c r="H22" i="2"/>
  <c r="M22" i="2" s="1"/>
  <c r="N22" i="2" s="1"/>
  <c r="H21" i="2"/>
  <c r="M21" i="2" s="1"/>
  <c r="N21" i="2" s="1"/>
  <c r="H20" i="2"/>
  <c r="M20" i="2" s="1"/>
  <c r="H19" i="2"/>
  <c r="M19" i="2" s="1"/>
  <c r="O19" i="2" s="1"/>
  <c r="P19" i="2" s="1"/>
  <c r="H18" i="2"/>
  <c r="M18" i="2" s="1"/>
  <c r="O18" i="2" s="1"/>
  <c r="P18" i="2" s="1"/>
  <c r="H15" i="2"/>
  <c r="M15" i="2" s="1"/>
  <c r="N15" i="2" s="1"/>
  <c r="H14" i="2"/>
  <c r="M14" i="2" s="1"/>
  <c r="O38" i="1" l="1"/>
  <c r="O21" i="2"/>
  <c r="P21" i="2" s="1"/>
  <c r="O28" i="2"/>
  <c r="P28" i="2" s="1"/>
  <c r="N37" i="2"/>
  <c r="O30" i="2"/>
  <c r="P30" i="2" s="1"/>
  <c r="O29" i="2"/>
  <c r="P29" i="2" s="1"/>
  <c r="N29" i="2"/>
  <c r="N19" i="2"/>
  <c r="O24" i="2"/>
  <c r="P24" i="2" s="1"/>
  <c r="N35" i="2"/>
  <c r="N18" i="2"/>
  <c r="O31" i="2"/>
  <c r="P31" i="2" s="1"/>
  <c r="N31" i="2"/>
  <c r="O25" i="2"/>
  <c r="P25" i="2" s="1"/>
  <c r="N25" i="2"/>
  <c r="O14" i="2"/>
  <c r="P14" i="2" s="1"/>
  <c r="N14" i="2"/>
  <c r="O15" i="2"/>
  <c r="P15" i="2" s="1"/>
  <c r="O20" i="2"/>
  <c r="P20" i="2" s="1"/>
  <c r="N20" i="2"/>
  <c r="O26" i="2"/>
  <c r="P26" i="2" s="1"/>
  <c r="N26" i="2"/>
  <c r="O32" i="2"/>
  <c r="P32" i="2" s="1"/>
  <c r="N32" i="2"/>
  <c r="O36" i="2"/>
  <c r="P36" i="2" s="1"/>
  <c r="N36" i="2"/>
  <c r="O23" i="2"/>
  <c r="P23" i="2" s="1"/>
  <c r="O27" i="2"/>
  <c r="P27" i="2" s="1"/>
  <c r="O33" i="2"/>
  <c r="P33" i="2" s="1"/>
  <c r="O34" i="2"/>
  <c r="P34" i="2" s="1"/>
  <c r="O38" i="2"/>
  <c r="P38" i="2" s="1"/>
  <c r="N38" i="2"/>
  <c r="P22" i="1"/>
  <c r="Q22" i="1" s="1"/>
  <c r="O22" i="1"/>
  <c r="N41" i="1"/>
  <c r="O41" i="1" s="1"/>
  <c r="N39" i="2" l="1"/>
  <c r="P41" i="1"/>
  <c r="Q41" i="1" s="1"/>
  <c r="N45" i="1"/>
  <c r="O45" i="1" l="1"/>
  <c r="P45" i="1"/>
  <c r="Q45" i="1" s="1"/>
  <c r="N58" i="1"/>
  <c r="N57" i="1"/>
  <c r="N56" i="1"/>
  <c r="N55" i="1"/>
  <c r="N54" i="1"/>
  <c r="N53" i="1"/>
  <c r="N52" i="1"/>
  <c r="N50" i="1"/>
  <c r="N49" i="1"/>
  <c r="N48" i="1"/>
  <c r="N47" i="1"/>
  <c r="P47" i="1" s="1"/>
  <c r="Q47" i="1" s="1"/>
  <c r="N46" i="1"/>
  <c r="N44" i="1"/>
  <c r="N43" i="1"/>
  <c r="N42" i="1"/>
  <c r="N40" i="1"/>
  <c r="N39" i="1"/>
  <c r="N37" i="1"/>
  <c r="N36" i="1"/>
  <c r="N35" i="1"/>
  <c r="N34" i="1"/>
  <c r="N33" i="1"/>
  <c r="N32" i="1"/>
  <c r="N31" i="1"/>
  <c r="N30" i="1"/>
  <c r="N27" i="1"/>
  <c r="P27" i="1" s="1"/>
  <c r="Q27" i="1" s="1"/>
  <c r="N26" i="1"/>
  <c r="N25" i="1"/>
  <c r="N24" i="1"/>
  <c r="N21" i="1"/>
  <c r="N20" i="1"/>
  <c r="N19" i="1"/>
  <c r="N18" i="1"/>
  <c r="N17" i="1"/>
  <c r="N16" i="1"/>
  <c r="N15" i="1"/>
  <c r="N28" i="1"/>
  <c r="N51" i="1"/>
  <c r="P51" i="1" s="1"/>
  <c r="Q51" i="1" s="1"/>
  <c r="P55" i="1" l="1"/>
  <c r="Q55" i="1" s="1"/>
  <c r="O55" i="1"/>
  <c r="P57" i="1"/>
  <c r="Q57" i="1" s="1"/>
  <c r="O57" i="1"/>
  <c r="P56" i="1"/>
  <c r="Q56" i="1" s="1"/>
  <c r="O56" i="1"/>
  <c r="P58" i="1"/>
  <c r="Q58" i="1" s="1"/>
  <c r="O58" i="1"/>
  <c r="O27" i="1"/>
  <c r="O47" i="1"/>
  <c r="O51" i="1"/>
  <c r="O16" i="1"/>
  <c r="P16" i="1"/>
  <c r="Q16" i="1" s="1"/>
  <c r="O18" i="1"/>
  <c r="P18" i="1"/>
  <c r="Q18" i="1" s="1"/>
  <c r="O20" i="1"/>
  <c r="P20" i="1"/>
  <c r="Q20" i="1" s="1"/>
  <c r="O24" i="1"/>
  <c r="P24" i="1"/>
  <c r="Q24" i="1" s="1"/>
  <c r="O26" i="1"/>
  <c r="P26" i="1"/>
  <c r="Q26" i="1" s="1"/>
  <c r="O30" i="1"/>
  <c r="P30" i="1"/>
  <c r="Q30" i="1" s="1"/>
  <c r="O32" i="1"/>
  <c r="P32" i="1"/>
  <c r="Q32" i="1" s="1"/>
  <c r="O34" i="1"/>
  <c r="P34" i="1"/>
  <c r="Q34" i="1" s="1"/>
  <c r="O36" i="1"/>
  <c r="P36" i="1"/>
  <c r="Q36" i="1" s="1"/>
  <c r="O39" i="1"/>
  <c r="P39" i="1"/>
  <c r="Q39" i="1" s="1"/>
  <c r="O42" i="1"/>
  <c r="P42" i="1"/>
  <c r="Q42" i="1" s="1"/>
  <c r="O44" i="1"/>
  <c r="P44" i="1"/>
  <c r="Q44" i="1" s="1"/>
  <c r="O48" i="1"/>
  <c r="P48" i="1"/>
  <c r="Q48" i="1" s="1"/>
  <c r="O50" i="1"/>
  <c r="P50" i="1"/>
  <c r="Q50" i="1" s="1"/>
  <c r="O53" i="1"/>
  <c r="P53" i="1"/>
  <c r="Q53" i="1" s="1"/>
  <c r="O15" i="1"/>
  <c r="P15" i="1"/>
  <c r="Q15" i="1" s="1"/>
  <c r="O17" i="1"/>
  <c r="P17" i="1"/>
  <c r="Q17" i="1" s="1"/>
  <c r="O19" i="1"/>
  <c r="P19" i="1"/>
  <c r="Q19" i="1" s="1"/>
  <c r="O21" i="1"/>
  <c r="P21" i="1"/>
  <c r="Q21" i="1" s="1"/>
  <c r="O25" i="1"/>
  <c r="P25" i="1"/>
  <c r="Q25" i="1" s="1"/>
  <c r="O28" i="1"/>
  <c r="P28" i="1"/>
  <c r="Q28" i="1" s="1"/>
  <c r="O31" i="1"/>
  <c r="P31" i="1"/>
  <c r="Q31" i="1" s="1"/>
  <c r="O33" i="1"/>
  <c r="P33" i="1"/>
  <c r="Q33" i="1" s="1"/>
  <c r="O35" i="1"/>
  <c r="P35" i="1"/>
  <c r="Q35" i="1" s="1"/>
  <c r="O37" i="1"/>
  <c r="P37" i="1"/>
  <c r="Q37" i="1" s="1"/>
  <c r="O40" i="1"/>
  <c r="P40" i="1"/>
  <c r="Q40" i="1" s="1"/>
  <c r="O43" i="1"/>
  <c r="P43" i="1"/>
  <c r="Q43" i="1" s="1"/>
  <c r="O46" i="1"/>
  <c r="P46" i="1"/>
  <c r="Q46" i="1" s="1"/>
  <c r="O49" i="1"/>
  <c r="P49" i="1"/>
  <c r="Q49" i="1" s="1"/>
  <c r="O52" i="1"/>
  <c r="P52" i="1"/>
  <c r="Q52" i="1" s="1"/>
  <c r="O54" i="1"/>
  <c r="P54" i="1"/>
  <c r="Q54" i="1" s="1"/>
  <c r="O59" i="1" l="1"/>
</calcChain>
</file>

<file path=xl/sharedStrings.xml><?xml version="1.0" encoding="utf-8"?>
<sst xmlns="http://schemas.openxmlformats.org/spreadsheetml/2006/main" count="264" uniqueCount="129">
  <si>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</si>
  <si>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</si>
  <si>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</si>
  <si>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</si>
  <si>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</si>
  <si>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</si>
  <si>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</si>
  <si>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</si>
  <si>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</si>
  <si>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</si>
  <si>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</si>
  <si>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</si>
  <si>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</si>
  <si>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</si>
  <si>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</si>
  <si>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</si>
  <si>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</si>
  <si>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</si>
  <si>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</si>
  <si>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</si>
  <si>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</si>
  <si>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</si>
  <si>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</si>
  <si>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</si>
  <si>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</si>
  <si>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</si>
  <si>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</si>
  <si>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</si>
  <si>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</si>
  <si>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</si>
  <si>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</si>
  <si>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</si>
  <si>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</si>
  <si>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</si>
  <si>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</si>
  <si>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</si>
  <si>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</si>
  <si>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</si>
  <si>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</si>
  <si>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</si>
  <si>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</si>
  <si>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</si>
  <si>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</si>
  <si>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</si>
  <si>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</si>
  <si>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</si>
  <si>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</si>
  <si>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</si>
  <si>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</si>
  <si>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</si>
  <si>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Infra-Red Obstacle Sensor</t>
  </si>
  <si>
    <t>Base</t>
  </si>
  <si>
    <t>MR Sensor</t>
  </si>
  <si>
    <t>IR Sensor</t>
  </si>
  <si>
    <t>Power Board PCB</t>
  </si>
  <si>
    <t>Interface Board PCB</t>
  </si>
  <si>
    <t>Generic/Optical Sensor PCB</t>
  </si>
  <si>
    <t>Notes</t>
  </si>
  <si>
    <t>This spreadsheet gives an ESTIMATE of the components costs for the Type 2 Liverpool Simulator Hardware.</t>
  </si>
  <si>
    <t xml:space="preserve">Other carriage costs not included. </t>
  </si>
  <si>
    <t>Please read the notes at the bottom of the sheet, then set the numbers of interfaces and sensors in the red boxes.</t>
  </si>
  <si>
    <t>Liverpool Simulator (Type 2) Cost Estimation Tool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</si>
  <si>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</si>
  <si>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</si>
  <si>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</si>
  <si>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SW4177-1500 AC/DC Power Supply</t>
  </si>
  <si>
    <t>Amp TE Connectivity 5406526-1 RJ45 Connector</t>
  </si>
  <si>
    <t>Murata CSTLS8M00G53-A0 Ceramic Resonator</t>
  </si>
  <si>
    <t>SA12A TVS Diode</t>
  </si>
  <si>
    <t>SA15CA TVS Diode</t>
  </si>
  <si>
    <t>884VT</t>
  </si>
  <si>
    <t>Part Change</t>
  </si>
  <si>
    <t>MC7805CTG 5V Voltage Regulator</t>
  </si>
  <si>
    <t>JLCPCB</t>
  </si>
  <si>
    <t>Panel fee applies</t>
  </si>
  <si>
    <t>Farnell carriage is free for orders &gt;£40 ex VAT, £9.99 for smaller orders. Many eBay items have free postage.</t>
  </si>
  <si>
    <t>Part Change 26/06/2024</t>
  </si>
  <si>
    <t>Panelisation fee applies</t>
  </si>
  <si>
    <t>F646-N52-1</t>
  </si>
  <si>
    <t>MagnetExpert</t>
  </si>
  <si>
    <t>E18-D80NK</t>
  </si>
  <si>
    <t>Supplier Change</t>
  </si>
  <si>
    <t>HobbyComponents</t>
  </si>
  <si>
    <t>ICSP Header 2x3 Pin</t>
  </si>
  <si>
    <t>Header Pins 40-way Strip</t>
  </si>
  <si>
    <t>CPC</t>
  </si>
  <si>
    <t>CS24970</t>
  </si>
  <si>
    <t>CS17415</t>
  </si>
  <si>
    <t>JLCPCB PCB Costs exclude carriage, estimated at £12 per order.</t>
  </si>
  <si>
    <t>Farnell, CPC, Really Useful and Screwfix prices correct at 26/06/2024.</t>
  </si>
  <si>
    <t>eBay costs for typical items with active listings on 26/06/2024.</t>
  </si>
  <si>
    <t>Second PC</t>
  </si>
  <si>
    <t>Second PC Board PCB</t>
  </si>
  <si>
    <t>Basic Serial Splitter Board PCB</t>
  </si>
  <si>
    <t>Number of Second PC Boards</t>
  </si>
  <si>
    <t>330nF (0.33µF) 50V MLCC Capacitor (6.3mm Radial)</t>
  </si>
  <si>
    <t>47nF (0.047µF) 50V MLCC Capacitor (2.54mm Radial)</t>
  </si>
  <si>
    <t>Number of Basic Serial Splitter Master Boards</t>
  </si>
  <si>
    <t>Master</t>
  </si>
  <si>
    <t>Expander</t>
  </si>
  <si>
    <t>Number of Basic Serial Splitter Expander Boards</t>
  </si>
  <si>
    <t>MAX3323EEPE+ Serial Line Driver</t>
  </si>
  <si>
    <t>MAX208CNG+ Serial Line Driver</t>
  </si>
  <si>
    <t>DIP Switch 8-Way SPST</t>
  </si>
  <si>
    <t>16-pin, 0.3” pitch IC Socket</t>
  </si>
  <si>
    <t>24-pin, 0.3” pitch IC Socket</t>
  </si>
  <si>
    <t>Green 3mm LED</t>
  </si>
  <si>
    <t>8-Way Right Angle Header</t>
  </si>
  <si>
    <t>8-Way Right Angle Socket</t>
  </si>
  <si>
    <t>Really Useful Box 0.55 Litre</t>
  </si>
  <si>
    <t>Please read the notes at the bottom of the sheet, then set the numbers of modules in the red boxes.</t>
  </si>
  <si>
    <t>This spreadsheet gives an ESTIMATE of the components costs for the Type 2 Liverpool Simulator Multi-PC Hardware.</t>
  </si>
  <si>
    <t>Multi-PC Hardware (Type 2) Cost Estimation Tool</t>
  </si>
  <si>
    <t>Number of Magneto-Resistive (2SS52M) Sensors</t>
  </si>
  <si>
    <t>HE Sensor</t>
  </si>
  <si>
    <t>Allegro Microsystems A1120 Hall Effect Sensor</t>
  </si>
  <si>
    <t>v1.6, 07/08/2024</t>
  </si>
  <si>
    <t>RS</t>
  </si>
  <si>
    <t>368-3945</t>
  </si>
  <si>
    <t>No longer stocked by Farnell, was part 3111519</t>
  </si>
  <si>
    <t>For Interface Rev F, Power Board Rev E, Magnetic Sensor Rev E, Generic Sensor Rev D</t>
  </si>
  <si>
    <t>-</t>
  </si>
  <si>
    <t>Magnetic Sensor PCB - for 2SS52M or A1120EUA-T</t>
  </si>
  <si>
    <t>Number of Hall Effect (A1120EUA-T) Sensors</t>
  </si>
  <si>
    <t>Number of Infra-Red/Generic Sensors</t>
  </si>
  <si>
    <t>For Second PC Board Rev C, Basic Serial Splitter/Expander Rev D</t>
  </si>
  <si>
    <t>v1.6, 26/06/2024</t>
  </si>
  <si>
    <t>The Honeywell 2SS52M is no longer stocked by Farnell, part code and price are from RS.</t>
  </si>
  <si>
    <t>Adjust the quantities in the red bordered cells to suit the requirements of your installation.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</si>
</sst>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/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R69"/>
  <sheetViews>
    <sheetView tabSelected="1" workbookViewId="0"/>
  </sheetViews>
  <sheetFormatPr defaultRowHeight="15" x14ac:dyDescent="0.25"/>
  <cols>
    <col min="1" max="1" width="2.7109375" customWidth="1"/>
    <col min="2" max="2" width="48.7109375" style="1" customWidth="1"/>
    <col min="3" max="3" width="18.7109375" style="1" customWidth="1"/>
    <col min="4" max="4" width="11.140625" style="1" customWidth="1"/>
    <col min="5" max="9" width="10.7109375" style="1" customWidth="1"/>
    <col min="10" max="10" width="8.7109375" style="1" customWidth="1"/>
    <col min="11" max="11" width="8.7109375" customWidth="1"/>
    <col min="12" max="13" width="8.7109375" style="1" customWidth="1"/>
    <col min="14" max="14" width="11.7109375" style="1" customWidth="1"/>
    <col min="15" max="15" width="11.7109375" customWidth="1"/>
    <col min="16" max="17" width="13.7109375" style="9" hidden="1" customWidth="1"/>
    <col min="18" max="18" width="42.85546875" customWidth="1"/>
  </cols>
  <sheetData>
    <row r="2" spans="2:17" ht="23.25" x14ac:dyDescent="0.35">
      <c r="B2" s="3" t="s">
        <v>61</v>
      </c>
    </row>
    <row r="3" spans="2:17" ht="15" customHeight="1" x14ac:dyDescent="0.25">
      <c r="B3" s="1" t="s">
        <v>116</v>
      </c>
      <c r="C3" s="1" t="s">
        <v>120</v>
      </c>
    </row>
    <row r="4" spans="2:17" ht="15" customHeight="1" x14ac:dyDescent="0.25">
      <c r="B4" s="4"/>
    </row>
    <row r="5" spans="2:17" ht="15" customHeight="1" x14ac:dyDescent="0.25">
      <c r="B5" s="4" t="s">
        <v>58</v>
      </c>
    </row>
    <row r="6" spans="2:17" ht="15" customHeight="1" x14ac:dyDescent="0.25">
      <c r="B6" s="4" t="s">
        <v>60</v>
      </c>
    </row>
    <row r="7" spans="2:17" ht="15.75" thickBot="1" x14ac:dyDescent="0.3"/>
    <row r="8" spans="2:17" ht="22.5" thickTop="1" thickBot="1" x14ac:dyDescent="0.3">
      <c r="B8" s="16" t="s">
        <v>35</v>
      </c>
      <c r="C8" s="15">
        <v>1</v>
      </c>
      <c r="D8" s="34" t="s">
        <v>128</v>
      </c>
      <c r="E8" s="35"/>
      <c r="F8" s="37"/>
    </row>
    <row r="9" spans="2:17" ht="22.5" thickTop="1" thickBot="1" x14ac:dyDescent="0.3">
      <c r="B9" s="16" t="s">
        <v>113</v>
      </c>
      <c r="C9" s="15">
        <v>8</v>
      </c>
      <c r="D9" s="33"/>
      <c r="E9" s="36"/>
      <c r="F9" s="38"/>
    </row>
    <row r="10" spans="2:17" ht="22.5" thickTop="1" thickBot="1" x14ac:dyDescent="0.3">
      <c r="B10" s="16" t="s">
        <v>123</v>
      </c>
      <c r="C10" s="15">
        <v>0</v>
      </c>
      <c r="D10" s="33"/>
      <c r="E10" s="36"/>
      <c r="F10" s="38"/>
    </row>
    <row r="11" spans="2:17" ht="22.5" thickTop="1" thickBot="1" x14ac:dyDescent="0.3">
      <c r="B11" s="16" t="s">
        <v>124</v>
      </c>
      <c r="C11" s="15">
        <v>0</v>
      </c>
      <c r="D11" s="39"/>
      <c r="E11" s="40"/>
      <c r="F11" s="41"/>
    </row>
    <row r="12" spans="2:17" ht="15.75" thickTop="1" x14ac:dyDescent="0.25"/>
    <row r="13" spans="2:17" x14ac:dyDescent="0.25">
      <c r="B13" s="8" t="s">
        <v>0</v>
      </c>
      <c r="C13" s="8" t="s">
        <v>45</v>
      </c>
      <c r="D13" s="8" t="s">
        <v>1</v>
      </c>
      <c r="E13" s="31" t="s">
        <v>63</v>
      </c>
      <c r="F13" s="31"/>
      <c r="G13" s="31"/>
      <c r="H13" s="31"/>
      <c r="I13" s="31"/>
      <c r="J13" s="32" t="s">
        <v>42</v>
      </c>
      <c r="K13" s="32"/>
      <c r="L13" s="32"/>
      <c r="M13" s="32"/>
      <c r="N13" s="17" t="s">
        <v>43</v>
      </c>
      <c r="O13" s="8" t="s">
        <v>39</v>
      </c>
      <c r="P13" s="10" t="s">
        <v>46</v>
      </c>
      <c r="Q13" s="10" t="s">
        <v>47</v>
      </c>
    </row>
    <row r="14" spans="2:17" x14ac:dyDescent="0.25">
      <c r="B14" s="8"/>
      <c r="C14" s="8"/>
      <c r="D14" s="8"/>
      <c r="E14" s="17" t="s">
        <v>51</v>
      </c>
      <c r="F14" s="17" t="s">
        <v>52</v>
      </c>
      <c r="G14" s="30" t="s">
        <v>114</v>
      </c>
      <c r="H14" s="17" t="s">
        <v>53</v>
      </c>
      <c r="I14" s="17" t="s">
        <v>40</v>
      </c>
      <c r="J14" s="8" t="s">
        <v>36</v>
      </c>
      <c r="K14" s="8" t="s">
        <v>41</v>
      </c>
      <c r="L14" s="8" t="s">
        <v>37</v>
      </c>
      <c r="M14" s="8" t="s">
        <v>38</v>
      </c>
      <c r="N14" s="17"/>
      <c r="O14" s="8"/>
      <c r="P14" s="10"/>
      <c r="Q14" s="10"/>
    </row>
    <row r="15" spans="2:17" x14ac:dyDescent="0.25">
      <c r="B15" s="5" t="s">
        <v>23</v>
      </c>
      <c r="C15" s="5" t="s">
        <v>3</v>
      </c>
      <c r="D15" s="5">
        <v>9341099</v>
      </c>
      <c r="E15" s="18">
        <v>0</v>
      </c>
      <c r="F15" s="18">
        <v>1</v>
      </c>
      <c r="G15" s="26">
        <v>1</v>
      </c>
      <c r="H15" s="18">
        <v>1</v>
      </c>
      <c r="I15" s="18">
        <f>($C$8*E15)+($C$9*F15)+($C$10*G15)+($C$11*H15)</f>
        <v>8</v>
      </c>
      <c r="J15" s="21">
        <v>5.7099999999999998E-2</v>
      </c>
      <c r="K15" s="5">
        <v>1</v>
      </c>
      <c r="L15" s="5">
        <v>10</v>
      </c>
      <c r="M15" s="6">
        <v>1.2</v>
      </c>
      <c r="N15" s="18">
        <f t="shared" ref="N15:N58" si="0">ROUNDUP((I15/L15),0)</f>
        <v>1</v>
      </c>
      <c r="O15" s="7">
        <f t="shared" ref="O15:O54" si="1">N15*L15*J15*M15/K15</f>
        <v>0.68519999999999992</v>
      </c>
      <c r="P15" s="11">
        <f t="shared" ref="P15:P58" si="2">N15*L15</f>
        <v>10</v>
      </c>
      <c r="Q15" s="11">
        <f t="shared" ref="Q15:Q58" si="3">P15-I15</f>
        <v>2</v>
      </c>
    </row>
    <row r="16" spans="2:17" x14ac:dyDescent="0.25">
      <c r="B16" s="5" t="s">
        <v>11</v>
      </c>
      <c r="C16" s="5" t="s">
        <v>3</v>
      </c>
      <c r="D16" s="5">
        <v>9341102</v>
      </c>
      <c r="E16" s="18">
        <v>2</v>
      </c>
      <c r="F16" s="18">
        <v>1</v>
      </c>
      <c r="G16" s="26">
        <v>1</v>
      </c>
      <c r="H16" s="18">
        <v>1</v>
      </c>
      <c r="I16" s="18">
        <f t="shared" ref="I16:I58" si="4">($C$8*E16)+($C$9*F16)+($C$10*G16)+($C$11*H16)</f>
        <v>10</v>
      </c>
      <c r="J16" s="21">
        <v>5.8500000000000003E-2</v>
      </c>
      <c r="K16" s="5">
        <v>1</v>
      </c>
      <c r="L16" s="5">
        <v>10</v>
      </c>
      <c r="M16" s="6">
        <v>1.2</v>
      </c>
      <c r="N16" s="18">
        <f t="shared" si="0"/>
        <v>1</v>
      </c>
      <c r="O16" s="7">
        <f t="shared" si="1"/>
        <v>0.70200000000000007</v>
      </c>
      <c r="P16" s="11">
        <f t="shared" si="2"/>
        <v>10</v>
      </c>
      <c r="Q16" s="11">
        <f t="shared" si="3"/>
        <v>0</v>
      </c>
    </row>
    <row r="17" spans="2:18" x14ac:dyDescent="0.25">
      <c r="B17" s="5" t="s">
        <v>10</v>
      </c>
      <c r="C17" s="5" t="s">
        <v>3</v>
      </c>
      <c r="D17" s="5">
        <v>9341110</v>
      </c>
      <c r="E17" s="18">
        <v>1</v>
      </c>
      <c r="F17" s="18">
        <v>1</v>
      </c>
      <c r="G17" s="26">
        <v>1</v>
      </c>
      <c r="H17" s="18">
        <v>1</v>
      </c>
      <c r="I17" s="18">
        <f t="shared" si="4"/>
        <v>9</v>
      </c>
      <c r="J17" s="21">
        <v>5.7500000000000002E-2</v>
      </c>
      <c r="K17" s="5">
        <v>1</v>
      </c>
      <c r="L17" s="5">
        <v>10</v>
      </c>
      <c r="M17" s="6">
        <v>1.2</v>
      </c>
      <c r="N17" s="18">
        <f t="shared" si="0"/>
        <v>1</v>
      </c>
      <c r="O17" s="7">
        <f t="shared" si="1"/>
        <v>0.69000000000000006</v>
      </c>
      <c r="P17" s="11">
        <f t="shared" si="2"/>
        <v>10</v>
      </c>
      <c r="Q17" s="11">
        <f t="shared" si="3"/>
        <v>1</v>
      </c>
    </row>
    <row r="18" spans="2:18" x14ac:dyDescent="0.25">
      <c r="B18" s="5" t="s">
        <v>12</v>
      </c>
      <c r="C18" s="5" t="s">
        <v>3</v>
      </c>
      <c r="D18" s="5">
        <v>9451188</v>
      </c>
      <c r="E18" s="18">
        <v>2</v>
      </c>
      <c r="F18" s="18">
        <v>0</v>
      </c>
      <c r="G18" s="26">
        <v>0</v>
      </c>
      <c r="H18" s="18">
        <v>0</v>
      </c>
      <c r="I18" s="18">
        <f t="shared" si="4"/>
        <v>2</v>
      </c>
      <c r="J18" s="21">
        <v>0.11</v>
      </c>
      <c r="K18" s="5">
        <v>1</v>
      </c>
      <c r="L18" s="5">
        <v>1</v>
      </c>
      <c r="M18" s="6">
        <v>1.2</v>
      </c>
      <c r="N18" s="18">
        <f t="shared" si="0"/>
        <v>2</v>
      </c>
      <c r="O18" s="7">
        <f t="shared" si="1"/>
        <v>0.26400000000000001</v>
      </c>
      <c r="P18" s="11">
        <f t="shared" si="2"/>
        <v>2</v>
      </c>
      <c r="Q18" s="11">
        <f t="shared" si="3"/>
        <v>0</v>
      </c>
    </row>
    <row r="19" spans="2:18" x14ac:dyDescent="0.25">
      <c r="B19" s="5" t="s">
        <v>13</v>
      </c>
      <c r="C19" s="5" t="s">
        <v>3</v>
      </c>
      <c r="D19" s="5">
        <v>1457655</v>
      </c>
      <c r="E19" s="18">
        <v>4</v>
      </c>
      <c r="F19" s="18">
        <v>1</v>
      </c>
      <c r="G19" s="26">
        <v>1</v>
      </c>
      <c r="H19" s="18">
        <v>1</v>
      </c>
      <c r="I19" s="18">
        <f t="shared" si="4"/>
        <v>12</v>
      </c>
      <c r="J19" s="21">
        <v>9.4500000000000001E-2</v>
      </c>
      <c r="K19" s="5">
        <v>1</v>
      </c>
      <c r="L19" s="5">
        <v>10</v>
      </c>
      <c r="M19" s="6">
        <v>1.2</v>
      </c>
      <c r="N19" s="18">
        <f t="shared" si="0"/>
        <v>2</v>
      </c>
      <c r="O19" s="7">
        <f t="shared" si="1"/>
        <v>2.2680000000000002</v>
      </c>
      <c r="P19" s="11">
        <f t="shared" si="2"/>
        <v>20</v>
      </c>
      <c r="Q19" s="11">
        <f t="shared" si="3"/>
        <v>8</v>
      </c>
    </row>
    <row r="20" spans="2:18" x14ac:dyDescent="0.25">
      <c r="B20" s="5" t="s">
        <v>14</v>
      </c>
      <c r="C20" t="s">
        <v>3</v>
      </c>
      <c r="D20" s="5">
        <v>1458986</v>
      </c>
      <c r="E20" s="18">
        <v>1</v>
      </c>
      <c r="F20" s="18">
        <v>0</v>
      </c>
      <c r="G20" s="26">
        <v>0</v>
      </c>
      <c r="H20" s="18">
        <v>0</v>
      </c>
      <c r="I20" s="18">
        <f t="shared" si="4"/>
        <v>1</v>
      </c>
      <c r="J20" s="21">
        <v>0.254</v>
      </c>
      <c r="K20" s="5">
        <v>1</v>
      </c>
      <c r="L20" s="5">
        <v>5</v>
      </c>
      <c r="M20" s="6">
        <v>1.2</v>
      </c>
      <c r="N20" s="18">
        <f t="shared" si="0"/>
        <v>1</v>
      </c>
      <c r="O20" s="7">
        <f t="shared" si="1"/>
        <v>1.524</v>
      </c>
      <c r="P20" s="11">
        <f t="shared" si="2"/>
        <v>5</v>
      </c>
      <c r="Q20" s="11">
        <f t="shared" si="3"/>
        <v>4</v>
      </c>
    </row>
    <row r="21" spans="2:18" x14ac:dyDescent="0.25">
      <c r="B21" s="5" t="s">
        <v>15</v>
      </c>
      <c r="C21" s="5" t="s">
        <v>3</v>
      </c>
      <c r="D21" s="5">
        <v>1886342</v>
      </c>
      <c r="E21" s="18">
        <v>1</v>
      </c>
      <c r="F21" s="18">
        <v>2</v>
      </c>
      <c r="G21" s="26">
        <v>2</v>
      </c>
      <c r="H21" s="18">
        <v>2</v>
      </c>
      <c r="I21" s="18">
        <f t="shared" si="4"/>
        <v>17</v>
      </c>
      <c r="J21" s="21">
        <v>0.34599999999999997</v>
      </c>
      <c r="K21" s="5">
        <v>1</v>
      </c>
      <c r="L21" s="5">
        <v>5</v>
      </c>
      <c r="M21" s="6">
        <v>1.2</v>
      </c>
      <c r="N21" s="18">
        <f t="shared" si="0"/>
        <v>4</v>
      </c>
      <c r="O21" s="7">
        <f t="shared" si="1"/>
        <v>8.3040000000000003</v>
      </c>
      <c r="P21" s="11">
        <f t="shared" si="2"/>
        <v>20</v>
      </c>
      <c r="Q21" s="11">
        <f t="shared" si="3"/>
        <v>3</v>
      </c>
    </row>
    <row r="22" spans="2:18" x14ac:dyDescent="0.25">
      <c r="B22" s="5" t="s">
        <v>68</v>
      </c>
      <c r="C22" s="5" t="s">
        <v>3</v>
      </c>
      <c r="D22" s="19">
        <v>2679618</v>
      </c>
      <c r="E22" s="18">
        <v>1</v>
      </c>
      <c r="F22" s="18">
        <v>0</v>
      </c>
      <c r="G22" s="26">
        <v>0</v>
      </c>
      <c r="H22" s="18">
        <v>0</v>
      </c>
      <c r="I22" s="18">
        <f t="shared" si="4"/>
        <v>1</v>
      </c>
      <c r="J22" s="21">
        <v>0.249</v>
      </c>
      <c r="K22" s="5">
        <v>1</v>
      </c>
      <c r="L22" s="5">
        <v>5</v>
      </c>
      <c r="M22" s="6">
        <v>1.2</v>
      </c>
      <c r="N22" s="18">
        <f t="shared" si="0"/>
        <v>1</v>
      </c>
      <c r="O22" s="7">
        <f t="shared" si="1"/>
        <v>1.494</v>
      </c>
      <c r="P22" s="11">
        <f t="shared" si="2"/>
        <v>5</v>
      </c>
      <c r="Q22" s="11">
        <f t="shared" si="3"/>
        <v>4</v>
      </c>
      <c r="R22" s="1"/>
    </row>
    <row r="23" spans="2:18" x14ac:dyDescent="0.25">
      <c r="B23" s="5" t="s">
        <v>69</v>
      </c>
      <c r="C23" s="5" t="s">
        <v>3</v>
      </c>
      <c r="D23" s="20">
        <v>2762809</v>
      </c>
      <c r="E23" s="18">
        <v>3</v>
      </c>
      <c r="F23" s="18">
        <v>0</v>
      </c>
      <c r="G23" s="26">
        <v>0</v>
      </c>
      <c r="H23" s="18">
        <v>0</v>
      </c>
      <c r="I23" s="18">
        <f t="shared" si="4"/>
        <v>3</v>
      </c>
      <c r="J23" s="21">
        <v>0.34599999999999997</v>
      </c>
      <c r="K23" s="5">
        <v>1</v>
      </c>
      <c r="L23" s="5">
        <v>1</v>
      </c>
      <c r="M23" s="6">
        <v>1.2</v>
      </c>
      <c r="N23" s="18">
        <f t="shared" si="0"/>
        <v>3</v>
      </c>
      <c r="O23" s="7">
        <f t="shared" si="1"/>
        <v>1.2455999999999998</v>
      </c>
      <c r="P23" s="11"/>
      <c r="Q23" s="11"/>
    </row>
    <row r="24" spans="2:18" x14ac:dyDescent="0.25">
      <c r="B24" s="5" t="s">
        <v>72</v>
      </c>
      <c r="C24" s="5" t="s">
        <v>3</v>
      </c>
      <c r="D24" s="24">
        <v>9666095</v>
      </c>
      <c r="E24" s="18">
        <v>1</v>
      </c>
      <c r="F24" s="18">
        <v>0</v>
      </c>
      <c r="G24" s="26">
        <v>0</v>
      </c>
      <c r="H24" s="18">
        <v>0</v>
      </c>
      <c r="I24" s="18">
        <f t="shared" si="4"/>
        <v>1</v>
      </c>
      <c r="J24" s="21">
        <v>0.61199999999999999</v>
      </c>
      <c r="K24" s="5">
        <v>1</v>
      </c>
      <c r="L24" s="5">
        <v>1</v>
      </c>
      <c r="M24" s="6">
        <v>1.2</v>
      </c>
      <c r="N24" s="18">
        <f t="shared" si="0"/>
        <v>1</v>
      </c>
      <c r="O24" s="7">
        <f t="shared" si="1"/>
        <v>0.73439999999999994</v>
      </c>
      <c r="P24" s="11">
        <f t="shared" si="2"/>
        <v>1</v>
      </c>
      <c r="Q24" s="11">
        <f t="shared" si="3"/>
        <v>0</v>
      </c>
      <c r="R24" t="s">
        <v>76</v>
      </c>
    </row>
    <row r="25" spans="2:18" x14ac:dyDescent="0.25">
      <c r="B25" s="5" t="s">
        <v>16</v>
      </c>
      <c r="C25" s="5" t="s">
        <v>3</v>
      </c>
      <c r="D25" s="5">
        <v>2519158</v>
      </c>
      <c r="E25" s="18">
        <v>1</v>
      </c>
      <c r="F25" s="18">
        <v>0</v>
      </c>
      <c r="G25" s="26">
        <v>0</v>
      </c>
      <c r="H25" s="18">
        <v>0</v>
      </c>
      <c r="I25" s="18">
        <f t="shared" si="4"/>
        <v>1</v>
      </c>
      <c r="J25" s="21">
        <v>10.14</v>
      </c>
      <c r="K25" s="5">
        <v>1</v>
      </c>
      <c r="L25" s="5">
        <v>1</v>
      </c>
      <c r="M25" s="6">
        <v>1.2</v>
      </c>
      <c r="N25" s="18">
        <f t="shared" si="0"/>
        <v>1</v>
      </c>
      <c r="O25" s="7">
        <f t="shared" si="1"/>
        <v>12.168000000000001</v>
      </c>
      <c r="P25" s="11">
        <f t="shared" si="2"/>
        <v>1</v>
      </c>
      <c r="Q25" s="11">
        <f t="shared" si="3"/>
        <v>0</v>
      </c>
    </row>
    <row r="26" spans="2:18" x14ac:dyDescent="0.25">
      <c r="B26" s="5" t="s">
        <v>24</v>
      </c>
      <c r="C26" s="5" t="s">
        <v>3</v>
      </c>
      <c r="D26" s="5">
        <v>1863182</v>
      </c>
      <c r="E26" s="18">
        <v>0</v>
      </c>
      <c r="F26" s="18">
        <v>1</v>
      </c>
      <c r="G26" s="26">
        <v>1</v>
      </c>
      <c r="H26" s="18">
        <v>0</v>
      </c>
      <c r="I26" s="18">
        <f t="shared" si="4"/>
        <v>8</v>
      </c>
      <c r="J26" s="21">
        <v>0.73699999999999999</v>
      </c>
      <c r="K26" s="5">
        <v>1</v>
      </c>
      <c r="L26" s="5">
        <v>1</v>
      </c>
      <c r="M26" s="6">
        <v>1.2</v>
      </c>
      <c r="N26" s="18">
        <f t="shared" si="0"/>
        <v>8</v>
      </c>
      <c r="O26" s="7">
        <f t="shared" si="1"/>
        <v>7.0751999999999997</v>
      </c>
      <c r="P26" s="11">
        <f t="shared" si="2"/>
        <v>8</v>
      </c>
      <c r="Q26" s="11">
        <f t="shared" si="3"/>
        <v>0</v>
      </c>
    </row>
    <row r="27" spans="2:18" x14ac:dyDescent="0.25">
      <c r="B27" s="5" t="s">
        <v>48</v>
      </c>
      <c r="C27" s="5" t="s">
        <v>3</v>
      </c>
      <c r="D27" s="5">
        <v>2112098</v>
      </c>
      <c r="E27" s="18">
        <v>0</v>
      </c>
      <c r="F27" s="18">
        <v>0</v>
      </c>
      <c r="G27" s="26">
        <v>0</v>
      </c>
      <c r="H27" s="18">
        <v>1</v>
      </c>
      <c r="I27" s="18">
        <f t="shared" si="4"/>
        <v>0</v>
      </c>
      <c r="J27" s="21">
        <v>0.222</v>
      </c>
      <c r="K27" s="5">
        <v>1</v>
      </c>
      <c r="L27" s="5">
        <v>5</v>
      </c>
      <c r="M27" s="6">
        <v>1.2</v>
      </c>
      <c r="N27" s="18">
        <f t="shared" si="0"/>
        <v>0</v>
      </c>
      <c r="O27" s="7">
        <f t="shared" si="1"/>
        <v>0</v>
      </c>
      <c r="P27" s="11">
        <f t="shared" si="2"/>
        <v>0</v>
      </c>
      <c r="Q27" s="11">
        <f t="shared" si="3"/>
        <v>0</v>
      </c>
    </row>
    <row r="28" spans="2:18" x14ac:dyDescent="0.25">
      <c r="B28" s="5" t="s">
        <v>25</v>
      </c>
      <c r="C28" s="5" t="s">
        <v>117</v>
      </c>
      <c r="D28" s="5" t="s">
        <v>118</v>
      </c>
      <c r="E28" s="18">
        <v>0</v>
      </c>
      <c r="F28" s="18">
        <v>1</v>
      </c>
      <c r="G28" s="26">
        <v>0</v>
      </c>
      <c r="H28" s="18">
        <v>0</v>
      </c>
      <c r="I28" s="18">
        <f t="shared" si="4"/>
        <v>8</v>
      </c>
      <c r="J28" s="21">
        <v>7.4</v>
      </c>
      <c r="K28" s="5">
        <v>1</v>
      </c>
      <c r="L28" s="5">
        <v>1</v>
      </c>
      <c r="M28" s="6">
        <v>1.2</v>
      </c>
      <c r="N28" s="18">
        <f t="shared" si="0"/>
        <v>8</v>
      </c>
      <c r="O28" s="7">
        <f t="shared" si="1"/>
        <v>71.040000000000006</v>
      </c>
      <c r="P28" s="11">
        <f t="shared" si="2"/>
        <v>8</v>
      </c>
      <c r="Q28" s="11">
        <f t="shared" si="3"/>
        <v>0</v>
      </c>
      <c r="R28" t="s">
        <v>119</v>
      </c>
    </row>
    <row r="29" spans="2:18" x14ac:dyDescent="0.25">
      <c r="B29" s="25" t="s">
        <v>115</v>
      </c>
      <c r="C29" s="25" t="s">
        <v>3</v>
      </c>
      <c r="D29" s="25">
        <v>1791402</v>
      </c>
      <c r="E29" s="26">
        <v>0</v>
      </c>
      <c r="F29" s="26">
        <v>0</v>
      </c>
      <c r="G29" s="26">
        <v>1</v>
      </c>
      <c r="H29" s="26">
        <v>0</v>
      </c>
      <c r="I29" s="26">
        <f t="shared" si="4"/>
        <v>0</v>
      </c>
      <c r="J29" s="27">
        <v>0.83</v>
      </c>
      <c r="K29" s="25">
        <v>1</v>
      </c>
      <c r="L29" s="25">
        <v>1</v>
      </c>
      <c r="M29" s="28">
        <v>1.2</v>
      </c>
      <c r="N29" s="26">
        <f t="shared" si="0"/>
        <v>0</v>
      </c>
      <c r="O29" s="29">
        <f t="shared" si="1"/>
        <v>0</v>
      </c>
      <c r="P29" s="11"/>
      <c r="Q29" s="11"/>
    </row>
    <row r="30" spans="2:18" x14ac:dyDescent="0.25">
      <c r="B30" s="5" t="s">
        <v>17</v>
      </c>
      <c r="C30" s="5" t="s">
        <v>3</v>
      </c>
      <c r="D30" s="5">
        <v>1715487</v>
      </c>
      <c r="E30" s="18">
        <v>1</v>
      </c>
      <c r="F30" s="18">
        <v>0</v>
      </c>
      <c r="G30" s="26">
        <v>0</v>
      </c>
      <c r="H30" s="18">
        <v>0</v>
      </c>
      <c r="I30" s="18">
        <f t="shared" si="4"/>
        <v>1</v>
      </c>
      <c r="J30" s="21">
        <v>2.3199999999999998</v>
      </c>
      <c r="K30" s="5">
        <v>1</v>
      </c>
      <c r="L30" s="5">
        <v>1</v>
      </c>
      <c r="M30" s="6">
        <v>1.2</v>
      </c>
      <c r="N30" s="18">
        <f t="shared" si="0"/>
        <v>1</v>
      </c>
      <c r="O30" s="7">
        <f t="shared" si="1"/>
        <v>2.7839999999999998</v>
      </c>
      <c r="P30" s="11">
        <f t="shared" si="2"/>
        <v>1</v>
      </c>
      <c r="Q30" s="11">
        <f t="shared" si="3"/>
        <v>0</v>
      </c>
    </row>
    <row r="31" spans="2:18" x14ac:dyDescent="0.25">
      <c r="B31" s="5" t="s">
        <v>18</v>
      </c>
      <c r="C31" s="5" t="s">
        <v>3</v>
      </c>
      <c r="D31" s="5">
        <v>1860578</v>
      </c>
      <c r="E31" s="18">
        <v>1</v>
      </c>
      <c r="F31" s="18">
        <v>0</v>
      </c>
      <c r="G31" s="26">
        <v>0</v>
      </c>
      <c r="H31" s="18">
        <v>0</v>
      </c>
      <c r="I31" s="18">
        <f t="shared" si="4"/>
        <v>1</v>
      </c>
      <c r="J31" s="21">
        <v>1.23</v>
      </c>
      <c r="K31" s="5">
        <v>1</v>
      </c>
      <c r="L31" s="5">
        <v>1</v>
      </c>
      <c r="M31" s="6">
        <v>1.2</v>
      </c>
      <c r="N31" s="18">
        <f t="shared" si="0"/>
        <v>1</v>
      </c>
      <c r="O31" s="7">
        <f t="shared" si="1"/>
        <v>1.476</v>
      </c>
      <c r="P31" s="11">
        <f t="shared" si="2"/>
        <v>1</v>
      </c>
      <c r="Q31" s="11">
        <f t="shared" si="3"/>
        <v>0</v>
      </c>
    </row>
    <row r="32" spans="2:18" x14ac:dyDescent="0.25">
      <c r="B32" s="5" t="s">
        <v>19</v>
      </c>
      <c r="C32" s="5" t="s">
        <v>3</v>
      </c>
      <c r="D32" s="5">
        <v>2709010</v>
      </c>
      <c r="E32" s="18">
        <v>1</v>
      </c>
      <c r="F32" s="18">
        <v>0</v>
      </c>
      <c r="G32" s="26">
        <v>0</v>
      </c>
      <c r="H32" s="18">
        <v>0</v>
      </c>
      <c r="I32" s="18">
        <f t="shared" si="4"/>
        <v>1</v>
      </c>
      <c r="J32" s="21">
        <v>2.0299999999999998</v>
      </c>
      <c r="K32" s="5">
        <v>1</v>
      </c>
      <c r="L32" s="5">
        <v>1</v>
      </c>
      <c r="M32" s="6">
        <v>1.2</v>
      </c>
      <c r="N32" s="18">
        <f t="shared" si="0"/>
        <v>1</v>
      </c>
      <c r="O32" s="7">
        <f t="shared" si="1"/>
        <v>2.4359999999999995</v>
      </c>
      <c r="P32" s="11">
        <f t="shared" si="2"/>
        <v>1</v>
      </c>
      <c r="Q32" s="11">
        <f t="shared" si="3"/>
        <v>0</v>
      </c>
    </row>
    <row r="33" spans="2:18" x14ac:dyDescent="0.25">
      <c r="B33" s="5" t="s">
        <v>22</v>
      </c>
      <c r="C33" s="5" t="s">
        <v>3</v>
      </c>
      <c r="D33" s="5">
        <v>1860577</v>
      </c>
      <c r="E33" s="18">
        <v>1</v>
      </c>
      <c r="F33" s="18">
        <v>0</v>
      </c>
      <c r="G33" s="26">
        <v>0</v>
      </c>
      <c r="H33" s="18">
        <v>0</v>
      </c>
      <c r="I33" s="18">
        <f t="shared" si="4"/>
        <v>1</v>
      </c>
      <c r="J33" s="21">
        <v>0.92600000000000005</v>
      </c>
      <c r="K33" s="5">
        <v>1</v>
      </c>
      <c r="L33" s="5">
        <v>1</v>
      </c>
      <c r="M33" s="6">
        <v>1.2</v>
      </c>
      <c r="N33" s="18">
        <f t="shared" si="0"/>
        <v>1</v>
      </c>
      <c r="O33" s="7">
        <f t="shared" si="1"/>
        <v>1.1112</v>
      </c>
      <c r="P33" s="11">
        <f t="shared" si="2"/>
        <v>1</v>
      </c>
      <c r="Q33" s="11">
        <f t="shared" si="3"/>
        <v>0</v>
      </c>
    </row>
    <row r="34" spans="2:18" x14ac:dyDescent="0.25">
      <c r="B34" s="5" t="s">
        <v>66</v>
      </c>
      <c r="C34" s="5" t="s">
        <v>3</v>
      </c>
      <c r="D34" s="5">
        <v>2452587</v>
      </c>
      <c r="E34" s="18">
        <v>0</v>
      </c>
      <c r="F34" s="18">
        <v>1</v>
      </c>
      <c r="G34" s="26">
        <v>1</v>
      </c>
      <c r="H34" s="18">
        <v>1</v>
      </c>
      <c r="I34" s="18">
        <f t="shared" si="4"/>
        <v>8</v>
      </c>
      <c r="J34" s="21">
        <v>2.54</v>
      </c>
      <c r="K34" s="5">
        <v>1</v>
      </c>
      <c r="L34" s="5">
        <v>1</v>
      </c>
      <c r="M34" s="6">
        <v>1.2</v>
      </c>
      <c r="N34" s="18">
        <f t="shared" si="0"/>
        <v>8</v>
      </c>
      <c r="O34" s="7">
        <f t="shared" si="1"/>
        <v>24.384</v>
      </c>
      <c r="P34" s="11">
        <f t="shared" si="2"/>
        <v>8</v>
      </c>
      <c r="Q34" s="11">
        <f t="shared" si="3"/>
        <v>0</v>
      </c>
    </row>
    <row r="35" spans="2:18" x14ac:dyDescent="0.25">
      <c r="B35" s="5" t="s">
        <v>4</v>
      </c>
      <c r="C35" s="5" t="s">
        <v>3</v>
      </c>
      <c r="D35" s="5">
        <v>1848372</v>
      </c>
      <c r="E35" s="18">
        <v>1</v>
      </c>
      <c r="F35" s="18">
        <v>0</v>
      </c>
      <c r="G35" s="26">
        <v>0</v>
      </c>
      <c r="H35" s="18">
        <v>0</v>
      </c>
      <c r="I35" s="18">
        <f t="shared" si="4"/>
        <v>1</v>
      </c>
      <c r="J35" s="21">
        <v>0.67300000000000004</v>
      </c>
      <c r="K35" s="5">
        <v>1</v>
      </c>
      <c r="L35" s="5">
        <v>5</v>
      </c>
      <c r="M35" s="6">
        <v>1.2</v>
      </c>
      <c r="N35" s="18">
        <f t="shared" si="0"/>
        <v>1</v>
      </c>
      <c r="O35" s="7">
        <f t="shared" si="1"/>
        <v>4.0380000000000003</v>
      </c>
      <c r="P35" s="11">
        <f t="shared" si="2"/>
        <v>5</v>
      </c>
      <c r="Q35" s="11">
        <f t="shared" si="3"/>
        <v>4</v>
      </c>
    </row>
    <row r="36" spans="2:18" x14ac:dyDescent="0.25">
      <c r="B36" s="5" t="s">
        <v>5</v>
      </c>
      <c r="C36" s="5" t="s">
        <v>3</v>
      </c>
      <c r="D36" s="5">
        <v>1854512</v>
      </c>
      <c r="E36" s="18">
        <v>1</v>
      </c>
      <c r="F36" s="18">
        <v>0</v>
      </c>
      <c r="G36" s="26">
        <v>0</v>
      </c>
      <c r="H36" s="18">
        <v>0</v>
      </c>
      <c r="I36" s="18">
        <f t="shared" si="4"/>
        <v>1</v>
      </c>
      <c r="J36" s="21">
        <v>2.4500000000000002</v>
      </c>
      <c r="K36" s="5">
        <v>1</v>
      </c>
      <c r="L36" s="5">
        <v>1</v>
      </c>
      <c r="M36" s="6">
        <v>1.2</v>
      </c>
      <c r="N36" s="18">
        <f t="shared" si="0"/>
        <v>1</v>
      </c>
      <c r="O36" s="7">
        <f t="shared" si="1"/>
        <v>2.94</v>
      </c>
      <c r="P36" s="11">
        <f t="shared" si="2"/>
        <v>1</v>
      </c>
      <c r="Q36" s="11">
        <f t="shared" si="3"/>
        <v>0</v>
      </c>
    </row>
    <row r="37" spans="2:18" x14ac:dyDescent="0.25">
      <c r="B37" s="5" t="s">
        <v>84</v>
      </c>
      <c r="C37" s="5" t="s">
        <v>3</v>
      </c>
      <c r="D37" s="5">
        <v>1462888</v>
      </c>
      <c r="E37" s="18">
        <v>0</v>
      </c>
      <c r="F37" s="18">
        <v>0</v>
      </c>
      <c r="G37" s="26">
        <v>0</v>
      </c>
      <c r="H37" s="18">
        <v>3</v>
      </c>
      <c r="I37" s="18">
        <f t="shared" si="4"/>
        <v>0</v>
      </c>
      <c r="J37" s="21">
        <v>1.5</v>
      </c>
      <c r="K37" s="5">
        <v>40</v>
      </c>
      <c r="L37" s="5">
        <v>40</v>
      </c>
      <c r="M37" s="6">
        <v>1.2</v>
      </c>
      <c r="N37" s="18">
        <f t="shared" si="0"/>
        <v>0</v>
      </c>
      <c r="O37" s="7">
        <f t="shared" si="1"/>
        <v>0</v>
      </c>
      <c r="P37" s="11">
        <f t="shared" si="2"/>
        <v>0</v>
      </c>
      <c r="Q37" s="11">
        <f t="shared" si="3"/>
        <v>0</v>
      </c>
    </row>
    <row r="38" spans="2:18" x14ac:dyDescent="0.25">
      <c r="B38" s="5" t="s">
        <v>83</v>
      </c>
      <c r="C38" s="5" t="s">
        <v>3</v>
      </c>
      <c r="D38" s="23">
        <v>1593440</v>
      </c>
      <c r="E38" s="18">
        <v>1</v>
      </c>
      <c r="F38" s="18">
        <v>0</v>
      </c>
      <c r="G38" s="26">
        <v>0</v>
      </c>
      <c r="H38" s="18">
        <v>0</v>
      </c>
      <c r="I38" s="18">
        <f t="shared" si="4"/>
        <v>1</v>
      </c>
      <c r="J38" s="21">
        <v>5.3499999999999999E-2</v>
      </c>
      <c r="K38" s="5">
        <v>1</v>
      </c>
      <c r="L38" s="5">
        <v>1</v>
      </c>
      <c r="M38" s="6">
        <v>1.2</v>
      </c>
      <c r="N38" s="18">
        <f t="shared" si="0"/>
        <v>1</v>
      </c>
      <c r="O38" s="7">
        <f t="shared" si="1"/>
        <v>6.4199999999999993E-2</v>
      </c>
      <c r="P38" s="11">
        <f t="shared" si="2"/>
        <v>1</v>
      </c>
      <c r="Q38" s="11">
        <f t="shared" si="3"/>
        <v>0</v>
      </c>
      <c r="R38" t="s">
        <v>76</v>
      </c>
    </row>
    <row r="39" spans="2:18" x14ac:dyDescent="0.25">
      <c r="B39" s="5" t="s">
        <v>20</v>
      </c>
      <c r="C39" s="5" t="s">
        <v>3</v>
      </c>
      <c r="D39" s="23">
        <v>4285608</v>
      </c>
      <c r="E39" s="18">
        <v>1</v>
      </c>
      <c r="F39" s="18">
        <v>0</v>
      </c>
      <c r="G39" s="26">
        <v>0</v>
      </c>
      <c r="H39" s="18">
        <v>0</v>
      </c>
      <c r="I39" s="18">
        <f t="shared" si="4"/>
        <v>1</v>
      </c>
      <c r="J39" s="21">
        <v>0.16300000000000001</v>
      </c>
      <c r="K39" s="5">
        <v>1</v>
      </c>
      <c r="L39" s="5">
        <v>10</v>
      </c>
      <c r="M39" s="6">
        <v>1.2</v>
      </c>
      <c r="N39" s="18">
        <f t="shared" si="0"/>
        <v>1</v>
      </c>
      <c r="O39" s="7">
        <f t="shared" si="1"/>
        <v>1.956</v>
      </c>
      <c r="P39" s="11">
        <f t="shared" si="2"/>
        <v>10</v>
      </c>
      <c r="Q39" s="11">
        <f t="shared" si="3"/>
        <v>9</v>
      </c>
      <c r="R39" t="s">
        <v>76</v>
      </c>
    </row>
    <row r="40" spans="2:18" x14ac:dyDescent="0.25">
      <c r="B40" s="5" t="s">
        <v>21</v>
      </c>
      <c r="C40" s="5" t="s">
        <v>3</v>
      </c>
      <c r="D40" s="5">
        <v>2445626</v>
      </c>
      <c r="E40" s="18">
        <v>1</v>
      </c>
      <c r="F40" s="18">
        <v>0</v>
      </c>
      <c r="G40" s="26">
        <v>0</v>
      </c>
      <c r="H40" s="18">
        <v>0</v>
      </c>
      <c r="I40" s="18">
        <f t="shared" si="4"/>
        <v>1</v>
      </c>
      <c r="J40" s="21">
        <v>0.44400000000000001</v>
      </c>
      <c r="K40" s="5">
        <v>1</v>
      </c>
      <c r="L40" s="5">
        <v>10</v>
      </c>
      <c r="M40" s="6">
        <v>1.2</v>
      </c>
      <c r="N40" s="18">
        <f t="shared" si="0"/>
        <v>1</v>
      </c>
      <c r="O40" s="7">
        <f t="shared" si="1"/>
        <v>5.3280000000000003</v>
      </c>
      <c r="P40" s="11">
        <f t="shared" si="2"/>
        <v>10</v>
      </c>
      <c r="Q40" s="11">
        <f t="shared" si="3"/>
        <v>9</v>
      </c>
    </row>
    <row r="41" spans="2:18" x14ac:dyDescent="0.25">
      <c r="B41" s="5" t="s">
        <v>67</v>
      </c>
      <c r="C41" s="5" t="s">
        <v>3</v>
      </c>
      <c r="D41" s="5">
        <v>2443273</v>
      </c>
      <c r="E41" s="18">
        <v>1</v>
      </c>
      <c r="F41" s="18">
        <v>0</v>
      </c>
      <c r="G41" s="26">
        <v>0</v>
      </c>
      <c r="H41" s="18">
        <v>0</v>
      </c>
      <c r="I41" s="18">
        <f t="shared" si="4"/>
        <v>1</v>
      </c>
      <c r="J41" s="21">
        <v>0.13500000000000001</v>
      </c>
      <c r="K41" s="5">
        <v>1</v>
      </c>
      <c r="L41" s="5">
        <v>5</v>
      </c>
      <c r="M41" s="6">
        <v>1.2</v>
      </c>
      <c r="N41" s="18">
        <f t="shared" ref="N41" si="5">ROUNDUP((I41/L41),0)</f>
        <v>1</v>
      </c>
      <c r="O41" s="7">
        <f t="shared" ref="O41" si="6">N41*L41*J41*M41/K41</f>
        <v>0.81</v>
      </c>
      <c r="P41" s="11">
        <f t="shared" si="2"/>
        <v>5</v>
      </c>
      <c r="Q41" s="11">
        <f t="shared" si="3"/>
        <v>4</v>
      </c>
    </row>
    <row r="42" spans="2:18" x14ac:dyDescent="0.25">
      <c r="B42" s="5" t="s">
        <v>2</v>
      </c>
      <c r="C42" s="5" t="s">
        <v>3</v>
      </c>
      <c r="D42" s="5">
        <v>1703172</v>
      </c>
      <c r="E42" s="18">
        <v>1</v>
      </c>
      <c r="F42" s="18">
        <v>0</v>
      </c>
      <c r="G42" s="26">
        <v>0</v>
      </c>
      <c r="H42" s="18">
        <v>0</v>
      </c>
      <c r="I42" s="18">
        <f t="shared" si="4"/>
        <v>1</v>
      </c>
      <c r="J42" s="21">
        <v>2.77</v>
      </c>
      <c r="K42" s="5">
        <v>1</v>
      </c>
      <c r="L42" s="5">
        <v>1</v>
      </c>
      <c r="M42" s="6">
        <v>1.2</v>
      </c>
      <c r="N42" s="18">
        <f t="shared" si="0"/>
        <v>1</v>
      </c>
      <c r="O42" s="7">
        <f t="shared" si="1"/>
        <v>3.3239999999999998</v>
      </c>
      <c r="P42" s="11">
        <f t="shared" si="2"/>
        <v>1</v>
      </c>
      <c r="Q42" s="11">
        <f t="shared" si="3"/>
        <v>0</v>
      </c>
    </row>
    <row r="43" spans="2:18" x14ac:dyDescent="0.25">
      <c r="B43" s="5" t="s">
        <v>6</v>
      </c>
      <c r="C43" s="5" t="s">
        <v>3</v>
      </c>
      <c r="D43" s="20">
        <v>2461158</v>
      </c>
      <c r="E43" s="18">
        <v>1</v>
      </c>
      <c r="F43" s="18">
        <v>0</v>
      </c>
      <c r="G43" s="26">
        <v>0</v>
      </c>
      <c r="H43" s="18">
        <v>0</v>
      </c>
      <c r="I43" s="18">
        <f t="shared" si="4"/>
        <v>1</v>
      </c>
      <c r="J43" s="21">
        <v>0.48</v>
      </c>
      <c r="K43" s="5">
        <v>1</v>
      </c>
      <c r="L43" s="5">
        <v>5</v>
      </c>
      <c r="M43" s="6">
        <v>1.2</v>
      </c>
      <c r="N43" s="18">
        <f t="shared" si="0"/>
        <v>1</v>
      </c>
      <c r="O43" s="7">
        <f t="shared" si="1"/>
        <v>2.88</v>
      </c>
      <c r="P43" s="11">
        <f t="shared" si="2"/>
        <v>5</v>
      </c>
      <c r="Q43" s="11">
        <f t="shared" si="3"/>
        <v>4</v>
      </c>
    </row>
    <row r="44" spans="2:18" x14ac:dyDescent="0.25">
      <c r="B44" s="5" t="s">
        <v>7</v>
      </c>
      <c r="C44" s="5" t="s">
        <v>3</v>
      </c>
      <c r="D44" s="5">
        <v>2461215</v>
      </c>
      <c r="E44" s="18">
        <v>1</v>
      </c>
      <c r="F44" s="18">
        <v>0</v>
      </c>
      <c r="G44" s="26">
        <v>0</v>
      </c>
      <c r="H44" s="18">
        <v>0</v>
      </c>
      <c r="I44" s="18">
        <f t="shared" si="4"/>
        <v>1</v>
      </c>
      <c r="J44" s="21">
        <v>0.16</v>
      </c>
      <c r="K44" s="5">
        <v>1</v>
      </c>
      <c r="L44" s="5">
        <v>1</v>
      </c>
      <c r="M44" s="6">
        <v>1.2</v>
      </c>
      <c r="N44" s="18">
        <f t="shared" si="0"/>
        <v>1</v>
      </c>
      <c r="O44" s="7">
        <f t="shared" si="1"/>
        <v>0.192</v>
      </c>
      <c r="P44" s="11">
        <f t="shared" si="2"/>
        <v>1</v>
      </c>
      <c r="Q44" s="11">
        <f t="shared" si="3"/>
        <v>0</v>
      </c>
    </row>
    <row r="45" spans="2:18" x14ac:dyDescent="0.25">
      <c r="B45" s="5" t="s">
        <v>65</v>
      </c>
      <c r="C45" s="5" t="s">
        <v>3</v>
      </c>
      <c r="D45" s="5">
        <v>2802689</v>
      </c>
      <c r="E45" s="18">
        <v>1</v>
      </c>
      <c r="F45" s="18">
        <v>0</v>
      </c>
      <c r="G45" s="26">
        <v>0</v>
      </c>
      <c r="H45" s="18">
        <v>0</v>
      </c>
      <c r="I45" s="18">
        <f t="shared" si="4"/>
        <v>1</v>
      </c>
      <c r="J45" s="21">
        <v>23.58</v>
      </c>
      <c r="K45" s="5">
        <v>1</v>
      </c>
      <c r="L45" s="5">
        <v>1</v>
      </c>
      <c r="M45" s="6">
        <v>1.2</v>
      </c>
      <c r="N45" s="18">
        <f t="shared" si="0"/>
        <v>1</v>
      </c>
      <c r="O45" s="7">
        <f t="shared" si="1"/>
        <v>28.295999999999996</v>
      </c>
      <c r="P45" s="11">
        <f t="shared" si="2"/>
        <v>1</v>
      </c>
      <c r="Q45" s="11">
        <f t="shared" si="3"/>
        <v>0</v>
      </c>
    </row>
    <row r="46" spans="2:18" x14ac:dyDescent="0.25">
      <c r="B46" s="5" t="s">
        <v>27</v>
      </c>
      <c r="C46" s="5" t="s">
        <v>26</v>
      </c>
      <c r="D46" s="5" t="s">
        <v>31</v>
      </c>
      <c r="E46" s="18">
        <v>2</v>
      </c>
      <c r="F46" s="18">
        <v>0</v>
      </c>
      <c r="G46" s="26">
        <v>0</v>
      </c>
      <c r="H46" s="18">
        <v>0</v>
      </c>
      <c r="I46" s="18">
        <f t="shared" si="4"/>
        <v>2</v>
      </c>
      <c r="J46" s="22">
        <v>2.54</v>
      </c>
      <c r="K46" s="5">
        <v>1</v>
      </c>
      <c r="L46" s="5">
        <v>1</v>
      </c>
      <c r="M46" s="6">
        <v>1</v>
      </c>
      <c r="N46" s="18">
        <f t="shared" si="0"/>
        <v>2</v>
      </c>
      <c r="O46" s="7">
        <f t="shared" si="1"/>
        <v>5.08</v>
      </c>
      <c r="P46" s="11">
        <f t="shared" si="2"/>
        <v>2</v>
      </c>
      <c r="Q46" s="11">
        <f t="shared" si="3"/>
        <v>0</v>
      </c>
    </row>
    <row r="47" spans="2:18" x14ac:dyDescent="0.25">
      <c r="B47" s="5" t="s">
        <v>49</v>
      </c>
      <c r="C47" s="5" t="s">
        <v>26</v>
      </c>
      <c r="D47" s="5" t="s">
        <v>31</v>
      </c>
      <c r="E47" s="18">
        <v>0</v>
      </c>
      <c r="F47" s="18">
        <v>0</v>
      </c>
      <c r="G47" s="26">
        <v>0</v>
      </c>
      <c r="H47" s="18">
        <v>1</v>
      </c>
      <c r="I47" s="18">
        <f t="shared" si="4"/>
        <v>0</v>
      </c>
      <c r="J47" s="22">
        <v>0.69</v>
      </c>
      <c r="K47" s="5">
        <v>1</v>
      </c>
      <c r="L47" s="5">
        <v>1</v>
      </c>
      <c r="M47" s="6">
        <v>1</v>
      </c>
      <c r="N47" s="18">
        <f t="shared" si="0"/>
        <v>0</v>
      </c>
      <c r="O47" s="7">
        <f t="shared" si="1"/>
        <v>0</v>
      </c>
      <c r="P47" s="11">
        <f t="shared" si="2"/>
        <v>0</v>
      </c>
      <c r="Q47" s="11">
        <f t="shared" si="3"/>
        <v>0</v>
      </c>
    </row>
    <row r="48" spans="2:18" x14ac:dyDescent="0.25">
      <c r="B48" s="5" t="s">
        <v>28</v>
      </c>
      <c r="C48" s="5" t="s">
        <v>26</v>
      </c>
      <c r="D48" s="5" t="s">
        <v>31</v>
      </c>
      <c r="E48" s="18">
        <v>0</v>
      </c>
      <c r="F48" s="18">
        <v>1</v>
      </c>
      <c r="G48" s="26">
        <v>1</v>
      </c>
      <c r="H48" s="18">
        <v>0</v>
      </c>
      <c r="I48" s="18">
        <f t="shared" si="4"/>
        <v>8</v>
      </c>
      <c r="J48" s="22">
        <v>0.67</v>
      </c>
      <c r="K48" s="5">
        <v>1</v>
      </c>
      <c r="L48" s="5">
        <v>1</v>
      </c>
      <c r="M48" s="6">
        <v>1</v>
      </c>
      <c r="N48" s="18">
        <f t="shared" si="0"/>
        <v>8</v>
      </c>
      <c r="O48" s="7">
        <f t="shared" si="1"/>
        <v>5.36</v>
      </c>
      <c r="P48" s="11">
        <f t="shared" si="2"/>
        <v>8</v>
      </c>
      <c r="Q48" s="11">
        <f t="shared" si="3"/>
        <v>0</v>
      </c>
    </row>
    <row r="49" spans="2:18" x14ac:dyDescent="0.25">
      <c r="B49" s="5" t="s">
        <v>29</v>
      </c>
      <c r="C49" s="5" t="s">
        <v>30</v>
      </c>
      <c r="D49" s="23" t="s">
        <v>70</v>
      </c>
      <c r="E49" s="18">
        <v>6</v>
      </c>
      <c r="F49" s="18">
        <v>1</v>
      </c>
      <c r="G49" s="26">
        <v>1</v>
      </c>
      <c r="H49" s="18">
        <v>1</v>
      </c>
      <c r="I49" s="18">
        <f t="shared" si="4"/>
        <v>14</v>
      </c>
      <c r="J49" s="22">
        <v>3.29</v>
      </c>
      <c r="K49" s="5">
        <v>100</v>
      </c>
      <c r="L49" s="5">
        <v>100</v>
      </c>
      <c r="M49" s="6">
        <v>1</v>
      </c>
      <c r="N49" s="18">
        <f t="shared" si="0"/>
        <v>1</v>
      </c>
      <c r="O49" s="7">
        <f t="shared" si="1"/>
        <v>3.29</v>
      </c>
      <c r="P49" s="11">
        <f t="shared" si="2"/>
        <v>100</v>
      </c>
      <c r="Q49" s="11">
        <f t="shared" si="3"/>
        <v>86</v>
      </c>
      <c r="R49" t="s">
        <v>76</v>
      </c>
    </row>
    <row r="50" spans="2:18" x14ac:dyDescent="0.25">
      <c r="B50" s="5" t="s">
        <v>8</v>
      </c>
      <c r="C50" s="5" t="s">
        <v>79</v>
      </c>
      <c r="D50" s="5" t="s">
        <v>78</v>
      </c>
      <c r="E50" s="18">
        <v>0</v>
      </c>
      <c r="F50" s="18">
        <v>1</v>
      </c>
      <c r="G50" s="26">
        <v>1</v>
      </c>
      <c r="H50" s="18">
        <v>0</v>
      </c>
      <c r="I50" s="18">
        <f t="shared" si="4"/>
        <v>8</v>
      </c>
      <c r="J50" s="22">
        <v>5.68</v>
      </c>
      <c r="K50" s="5">
        <v>1</v>
      </c>
      <c r="L50" s="5">
        <v>1</v>
      </c>
      <c r="M50" s="6">
        <v>1.2</v>
      </c>
      <c r="N50" s="18">
        <f t="shared" si="0"/>
        <v>8</v>
      </c>
      <c r="O50" s="7">
        <f t="shared" si="1"/>
        <v>54.527999999999999</v>
      </c>
      <c r="P50" s="11">
        <f t="shared" si="2"/>
        <v>8</v>
      </c>
      <c r="Q50" s="11">
        <f t="shared" si="3"/>
        <v>0</v>
      </c>
      <c r="R50" t="s">
        <v>81</v>
      </c>
    </row>
    <row r="51" spans="2:18" x14ac:dyDescent="0.25">
      <c r="B51" s="5" t="s">
        <v>50</v>
      </c>
      <c r="C51" s="5" t="s">
        <v>82</v>
      </c>
      <c r="D51" s="5" t="s">
        <v>80</v>
      </c>
      <c r="E51" s="18">
        <v>0</v>
      </c>
      <c r="F51" s="18">
        <v>0</v>
      </c>
      <c r="G51" s="26">
        <v>0</v>
      </c>
      <c r="H51" s="18">
        <v>1</v>
      </c>
      <c r="I51" s="18">
        <f t="shared" si="4"/>
        <v>0</v>
      </c>
      <c r="J51" s="22">
        <v>4.99</v>
      </c>
      <c r="K51" s="5">
        <v>1</v>
      </c>
      <c r="L51" s="5">
        <v>1</v>
      </c>
      <c r="M51" s="6">
        <v>1</v>
      </c>
      <c r="N51" s="18">
        <f t="shared" si="0"/>
        <v>0</v>
      </c>
      <c r="O51" s="7">
        <f t="shared" si="1"/>
        <v>0</v>
      </c>
      <c r="P51" s="11">
        <f t="shared" si="2"/>
        <v>0</v>
      </c>
      <c r="Q51" s="11">
        <f t="shared" si="3"/>
        <v>0</v>
      </c>
      <c r="R51" t="s">
        <v>81</v>
      </c>
    </row>
    <row r="52" spans="2:18" x14ac:dyDescent="0.25">
      <c r="B52" s="5" t="s">
        <v>32</v>
      </c>
      <c r="C52" s="5" t="s">
        <v>85</v>
      </c>
      <c r="D52" s="5" t="s">
        <v>86</v>
      </c>
      <c r="E52" s="18">
        <v>1</v>
      </c>
      <c r="F52" s="18">
        <v>0</v>
      </c>
      <c r="G52" s="26">
        <v>0</v>
      </c>
      <c r="H52" s="18">
        <v>0</v>
      </c>
      <c r="I52" s="18">
        <f t="shared" si="4"/>
        <v>1</v>
      </c>
      <c r="J52" s="22">
        <v>10.119999999999999</v>
      </c>
      <c r="K52" s="5">
        <v>1</v>
      </c>
      <c r="L52" s="5">
        <v>1</v>
      </c>
      <c r="M52" s="6">
        <v>1.2</v>
      </c>
      <c r="N52" s="18">
        <f t="shared" si="0"/>
        <v>1</v>
      </c>
      <c r="O52" s="7">
        <f t="shared" si="1"/>
        <v>12.143999999999998</v>
      </c>
      <c r="P52" s="11">
        <f t="shared" si="2"/>
        <v>1</v>
      </c>
      <c r="Q52" s="11">
        <f t="shared" si="3"/>
        <v>0</v>
      </c>
    </row>
    <row r="53" spans="2:18" x14ac:dyDescent="0.25">
      <c r="B53" s="5" t="s">
        <v>33</v>
      </c>
      <c r="C53" s="5" t="s">
        <v>85</v>
      </c>
      <c r="D53" s="5" t="s">
        <v>87</v>
      </c>
      <c r="E53" s="18">
        <v>0</v>
      </c>
      <c r="F53" s="18">
        <v>1</v>
      </c>
      <c r="G53" s="26">
        <v>1</v>
      </c>
      <c r="H53" s="18">
        <v>1</v>
      </c>
      <c r="I53" s="18">
        <f t="shared" si="4"/>
        <v>8</v>
      </c>
      <c r="J53" s="22">
        <v>2.2799999999999998</v>
      </c>
      <c r="K53" s="5">
        <v>1</v>
      </c>
      <c r="L53" s="5">
        <v>1</v>
      </c>
      <c r="M53" s="6">
        <v>1.2</v>
      </c>
      <c r="N53" s="18">
        <f t="shared" si="0"/>
        <v>8</v>
      </c>
      <c r="O53" s="7">
        <f t="shared" si="1"/>
        <v>21.887999999999998</v>
      </c>
      <c r="P53" s="11">
        <f t="shared" si="2"/>
        <v>8</v>
      </c>
      <c r="Q53" s="11">
        <f t="shared" si="3"/>
        <v>0</v>
      </c>
    </row>
    <row r="54" spans="2:18" x14ac:dyDescent="0.25">
      <c r="B54" s="5" t="s">
        <v>34</v>
      </c>
      <c r="C54" s="5" t="s">
        <v>9</v>
      </c>
      <c r="D54" s="5" t="s">
        <v>31</v>
      </c>
      <c r="E54" s="18">
        <v>1</v>
      </c>
      <c r="F54" s="18">
        <v>0</v>
      </c>
      <c r="G54" s="26">
        <v>0</v>
      </c>
      <c r="H54" s="18">
        <v>0</v>
      </c>
      <c r="I54" s="18">
        <f t="shared" si="4"/>
        <v>1</v>
      </c>
      <c r="J54" s="22">
        <v>13.85</v>
      </c>
      <c r="K54" s="5">
        <v>1</v>
      </c>
      <c r="L54" s="5">
        <v>1</v>
      </c>
      <c r="M54" s="6">
        <v>1</v>
      </c>
      <c r="N54" s="18">
        <f t="shared" si="0"/>
        <v>1</v>
      </c>
      <c r="O54" s="7">
        <f t="shared" si="1"/>
        <v>13.85</v>
      </c>
      <c r="P54" s="11">
        <f t="shared" si="2"/>
        <v>1</v>
      </c>
      <c r="Q54" s="11">
        <f t="shared" si="3"/>
        <v>0</v>
      </c>
    </row>
    <row r="55" spans="2:18" x14ac:dyDescent="0.25">
      <c r="B55" s="5" t="s">
        <v>55</v>
      </c>
      <c r="C55" s="5" t="s">
        <v>73</v>
      </c>
      <c r="D55" s="5" t="s">
        <v>31</v>
      </c>
      <c r="E55" s="18" t="s">
        <v>121</v>
      </c>
      <c r="F55" s="18" t="s">
        <v>121</v>
      </c>
      <c r="G55" s="26" t="s">
        <v>121</v>
      </c>
      <c r="H55" s="18" t="s">
        <v>121</v>
      </c>
      <c r="I55" s="17">
        <f>$C$8</f>
        <v>1</v>
      </c>
      <c r="J55" s="22">
        <v>1.58</v>
      </c>
      <c r="K55" s="5">
        <v>5</v>
      </c>
      <c r="L55" s="5">
        <v>5</v>
      </c>
      <c r="M55" s="6">
        <v>1</v>
      </c>
      <c r="N55" s="18">
        <f t="shared" si="0"/>
        <v>1</v>
      </c>
      <c r="O55" s="7">
        <f t="shared" ref="O55:O58" si="7">N55*L55*J55*M55/K55</f>
        <v>1.58</v>
      </c>
      <c r="P55" s="11">
        <f t="shared" si="2"/>
        <v>5</v>
      </c>
      <c r="Q55" s="11">
        <f t="shared" si="3"/>
        <v>4</v>
      </c>
    </row>
    <row r="56" spans="2:18" x14ac:dyDescent="0.25">
      <c r="B56" s="5" t="s">
        <v>54</v>
      </c>
      <c r="C56" s="5" t="s">
        <v>73</v>
      </c>
      <c r="D56" s="5" t="s">
        <v>31</v>
      </c>
      <c r="E56" s="18" t="s">
        <v>121</v>
      </c>
      <c r="F56" s="18" t="s">
        <v>121</v>
      </c>
      <c r="G56" s="26" t="s">
        <v>121</v>
      </c>
      <c r="H56" s="18" t="s">
        <v>121</v>
      </c>
      <c r="I56" s="17">
        <f>$C$9</f>
        <v>8</v>
      </c>
      <c r="J56" s="22">
        <v>6.16</v>
      </c>
      <c r="K56" s="5">
        <v>20</v>
      </c>
      <c r="L56" s="5">
        <v>20</v>
      </c>
      <c r="M56" s="6">
        <v>1</v>
      </c>
      <c r="N56" s="18">
        <f t="shared" si="0"/>
        <v>1</v>
      </c>
      <c r="O56" s="7">
        <f t="shared" si="7"/>
        <v>6.16</v>
      </c>
      <c r="P56" s="11">
        <f t="shared" si="2"/>
        <v>20</v>
      </c>
      <c r="Q56" s="11">
        <f t="shared" si="3"/>
        <v>12</v>
      </c>
      <c r="R56" t="s">
        <v>77</v>
      </c>
    </row>
    <row r="57" spans="2:18" x14ac:dyDescent="0.25">
      <c r="B57" s="5" t="s">
        <v>122</v>
      </c>
      <c r="C57" s="5" t="s">
        <v>73</v>
      </c>
      <c r="D57" s="5" t="s">
        <v>31</v>
      </c>
      <c r="E57" s="18" t="s">
        <v>121</v>
      </c>
      <c r="F57" s="18" t="s">
        <v>121</v>
      </c>
      <c r="G57" s="26" t="s">
        <v>121</v>
      </c>
      <c r="H57" s="18" t="s">
        <v>121</v>
      </c>
      <c r="I57" s="17">
        <f>$C$9+$C$10</f>
        <v>8</v>
      </c>
      <c r="J57" s="22">
        <v>6.08</v>
      </c>
      <c r="K57" s="5">
        <v>30</v>
      </c>
      <c r="L57" s="5">
        <v>30</v>
      </c>
      <c r="M57" s="6">
        <v>1</v>
      </c>
      <c r="N57" s="18">
        <f t="shared" si="0"/>
        <v>1</v>
      </c>
      <c r="O57" s="7">
        <f t="shared" si="7"/>
        <v>6.08</v>
      </c>
      <c r="P57" s="11">
        <f t="shared" si="2"/>
        <v>30</v>
      </c>
      <c r="Q57" s="11">
        <f t="shared" si="3"/>
        <v>22</v>
      </c>
      <c r="R57" t="s">
        <v>77</v>
      </c>
    </row>
    <row r="58" spans="2:18" x14ac:dyDescent="0.25">
      <c r="B58" s="5" t="s">
        <v>56</v>
      </c>
      <c r="C58" s="5" t="s">
        <v>73</v>
      </c>
      <c r="D58" s="5" t="s">
        <v>31</v>
      </c>
      <c r="E58" s="18" t="s">
        <v>121</v>
      </c>
      <c r="F58" s="18" t="s">
        <v>121</v>
      </c>
      <c r="G58" s="26" t="s">
        <v>121</v>
      </c>
      <c r="H58" s="18" t="s">
        <v>121</v>
      </c>
      <c r="I58" s="17">
        <f>$C$11</f>
        <v>0</v>
      </c>
      <c r="J58" s="22">
        <v>6.08</v>
      </c>
      <c r="K58" s="5">
        <v>30</v>
      </c>
      <c r="L58" s="5">
        <v>30</v>
      </c>
      <c r="M58" s="6">
        <v>1</v>
      </c>
      <c r="N58" s="18">
        <f t="shared" si="0"/>
        <v>0</v>
      </c>
      <c r="O58" s="7">
        <f t="shared" si="7"/>
        <v>0</v>
      </c>
      <c r="P58" s="11">
        <f t="shared" si="2"/>
        <v>0</v>
      </c>
      <c r="Q58" s="11">
        <f t="shared" si="3"/>
        <v>0</v>
      </c>
      <c r="R58" t="s">
        <v>77</v>
      </c>
    </row>
    <row r="59" spans="2:18" ht="21" x14ac:dyDescent="0.35">
      <c r="B59" s="12" t="s">
        <v>44</v>
      </c>
      <c r="C59" s="12"/>
      <c r="D59" s="12"/>
      <c r="E59" s="12"/>
      <c r="F59" s="12"/>
      <c r="G59" s="12"/>
      <c r="H59" s="12"/>
      <c r="I59" s="12"/>
      <c r="J59" s="12"/>
      <c r="K59" s="13"/>
      <c r="L59" s="12"/>
      <c r="M59" s="12"/>
      <c r="N59" s="12"/>
      <c r="O59" s="14">
        <f>SUM(O15:O58)</f>
        <v>320.17380000000003</v>
      </c>
      <c r="P59" s="10"/>
      <c r="Q59" s="10"/>
    </row>
    <row r="61" spans="2:18" x14ac:dyDescent="0.25">
      <c r="B61" s="4" t="s">
        <v>57</v>
      </c>
      <c r="O61" s="2"/>
    </row>
    <row r="62" spans="2:18" x14ac:dyDescent="0.25">
      <c r="B62" s="1" t="s">
        <v>88</v>
      </c>
    </row>
    <row r="63" spans="2:18" x14ac:dyDescent="0.25">
      <c r="B63" s="1" t="s">
        <v>75</v>
      </c>
    </row>
    <row r="64" spans="2:18" x14ac:dyDescent="0.25">
      <c r="B64" s="1" t="s">
        <v>59</v>
      </c>
    </row>
    <row r="65" spans="2:2" x14ac:dyDescent="0.25">
      <c r="B65" s="1" t="s">
        <v>89</v>
      </c>
    </row>
    <row r="66" spans="2:2" x14ac:dyDescent="0.25">
      <c r="B66" s="1" t="s">
        <v>90</v>
      </c>
    </row>
    <row r="67" spans="2:2" x14ac:dyDescent="0.25">
      <c r="B67" s="1" t="s">
        <v>62</v>
      </c>
    </row>
    <row r="68" spans="2:2" x14ac:dyDescent="0.25">
      <c r="B68" s="1" t="s">
        <v>64</v>
      </c>
    </row>
    <row r="69" spans="2:2" x14ac:dyDescent="0.25">
      <c r="B69" s="1" t="s">
        <v>127</v>
      </c>
    </row>
  </sheetData>
  <mergeCells count="3">
    <mergeCell ref="E13:I13"/>
    <mergeCell ref="J13:M13"/>
    <mergeCell ref="D8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B1D4-B9CC-4C94-947D-FAB5DB38398F}">
  <dimension ref="B2:Q47"/>
  <sheetViews>
    <sheetView workbookViewId="0"/>
  </sheetViews>
  <sheetFormatPr defaultRowHeight="15" x14ac:dyDescent="0.25"/>
  <cols>
    <col min="1" max="1" width="2.7109375" customWidth="1"/>
    <col min="2" max="2" width="48.710937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2" width="8.7109375" style="1" customWidth="1"/>
    <col min="13" max="13" width="11.7109375" style="1" customWidth="1"/>
    <col min="14" max="14" width="11.7109375" customWidth="1"/>
    <col min="15" max="16" width="13.7109375" style="9" hidden="1" customWidth="1"/>
    <col min="17" max="17" width="18.7109375" customWidth="1"/>
  </cols>
  <sheetData>
    <row r="2" spans="2:16" ht="23.25" x14ac:dyDescent="0.35">
      <c r="B2" s="3" t="s">
        <v>112</v>
      </c>
    </row>
    <row r="3" spans="2:16" ht="15" customHeight="1" x14ac:dyDescent="0.25">
      <c r="B3" s="1" t="s">
        <v>126</v>
      </c>
      <c r="C3" s="1" t="s">
        <v>125</v>
      </c>
    </row>
    <row r="4" spans="2:16" ht="15" customHeight="1" x14ac:dyDescent="0.25">
      <c r="B4" s="4"/>
    </row>
    <row r="5" spans="2:16" ht="15" customHeight="1" x14ac:dyDescent="0.25">
      <c r="B5" s="4" t="s">
        <v>111</v>
      </c>
    </row>
    <row r="6" spans="2:16" ht="15" customHeight="1" x14ac:dyDescent="0.25">
      <c r="B6" s="4" t="s">
        <v>110</v>
      </c>
    </row>
    <row r="7" spans="2:16" ht="15.75" thickBot="1" x14ac:dyDescent="0.3"/>
    <row r="8" spans="2:16" ht="22.5" customHeight="1" thickTop="1" thickBot="1" x14ac:dyDescent="0.3">
      <c r="B8" s="16" t="s">
        <v>94</v>
      </c>
      <c r="C8" s="15">
        <v>0</v>
      </c>
      <c r="D8" s="34" t="s">
        <v>128</v>
      </c>
      <c r="E8" s="35"/>
      <c r="F8" s="37"/>
    </row>
    <row r="9" spans="2:16" ht="22.5" thickTop="1" thickBot="1" x14ac:dyDescent="0.3">
      <c r="B9" s="16" t="s">
        <v>97</v>
      </c>
      <c r="C9" s="15">
        <v>1</v>
      </c>
      <c r="D9" s="33"/>
      <c r="E9" s="36"/>
      <c r="F9" s="38"/>
    </row>
    <row r="10" spans="2:16" ht="22.5" thickTop="1" thickBot="1" x14ac:dyDescent="0.3">
      <c r="B10" s="16" t="s">
        <v>100</v>
      </c>
      <c r="C10" s="15">
        <v>0</v>
      </c>
      <c r="D10" s="39"/>
      <c r="E10" s="40"/>
      <c r="F10" s="41"/>
    </row>
    <row r="11" spans="2:16" ht="15.75" thickTop="1" x14ac:dyDescent="0.25"/>
    <row r="12" spans="2:16" x14ac:dyDescent="0.25">
      <c r="B12" s="8" t="s">
        <v>0</v>
      </c>
      <c r="C12" s="8" t="s">
        <v>45</v>
      </c>
      <c r="D12" s="8" t="s">
        <v>1</v>
      </c>
      <c r="E12" s="31" t="s">
        <v>63</v>
      </c>
      <c r="F12" s="31"/>
      <c r="G12" s="31"/>
      <c r="H12" s="31"/>
      <c r="I12" s="32" t="s">
        <v>42</v>
      </c>
      <c r="J12" s="32"/>
      <c r="K12" s="32"/>
      <c r="L12" s="32"/>
      <c r="M12" s="17" t="s">
        <v>43</v>
      </c>
      <c r="N12" s="8" t="s">
        <v>39</v>
      </c>
      <c r="O12" s="10" t="s">
        <v>46</v>
      </c>
      <c r="P12" s="10" t="s">
        <v>47</v>
      </c>
    </row>
    <row r="13" spans="2:16" x14ac:dyDescent="0.25">
      <c r="B13" s="8"/>
      <c r="C13" s="8"/>
      <c r="D13" s="8"/>
      <c r="E13" s="17" t="s">
        <v>91</v>
      </c>
      <c r="F13" s="17" t="s">
        <v>98</v>
      </c>
      <c r="G13" s="17" t="s">
        <v>99</v>
      </c>
      <c r="H13" s="17" t="s">
        <v>40</v>
      </c>
      <c r="I13" s="8" t="s">
        <v>36</v>
      </c>
      <c r="J13" s="8" t="s">
        <v>41</v>
      </c>
      <c r="K13" s="8" t="s">
        <v>37</v>
      </c>
      <c r="L13" s="8" t="s">
        <v>38</v>
      </c>
      <c r="M13" s="17"/>
      <c r="N13" s="8"/>
      <c r="O13" s="10"/>
      <c r="P13" s="10"/>
    </row>
    <row r="14" spans="2:16" x14ac:dyDescent="0.25">
      <c r="B14" s="5" t="s">
        <v>11</v>
      </c>
      <c r="C14" s="5" t="s">
        <v>3</v>
      </c>
      <c r="D14" s="5">
        <v>9341102</v>
      </c>
      <c r="E14" s="18">
        <v>0</v>
      </c>
      <c r="F14" s="18">
        <v>1</v>
      </c>
      <c r="G14" s="18">
        <v>0</v>
      </c>
      <c r="H14" s="18">
        <f t="shared" ref="H14:H38" si="0">($C$8*E14)+($C$9*F14)+($C$10*G14)</f>
        <v>1</v>
      </c>
      <c r="I14" s="21">
        <v>5.8500000000000003E-2</v>
      </c>
      <c r="J14" s="5">
        <v>1</v>
      </c>
      <c r="K14" s="5">
        <v>10</v>
      </c>
      <c r="L14" s="6">
        <v>1.2</v>
      </c>
      <c r="M14" s="18">
        <f t="shared" ref="M14:M38" si="1">ROUNDUP((H14/K14),0)</f>
        <v>1</v>
      </c>
      <c r="N14" s="7">
        <f t="shared" ref="N14:N38" si="2">M14*K14*I14*L14/J14</f>
        <v>0.70200000000000007</v>
      </c>
      <c r="O14" s="11">
        <f t="shared" ref="O14:O38" si="3">M14*K14</f>
        <v>10</v>
      </c>
      <c r="P14" s="11">
        <f t="shared" ref="P14:P38" si="4">O14-H14</f>
        <v>9</v>
      </c>
    </row>
    <row r="15" spans="2:16" x14ac:dyDescent="0.25">
      <c r="B15" s="5" t="s">
        <v>12</v>
      </c>
      <c r="C15" s="5" t="s">
        <v>3</v>
      </c>
      <c r="D15" s="5">
        <v>9451188</v>
      </c>
      <c r="E15" s="18">
        <v>0</v>
      </c>
      <c r="F15" s="18">
        <v>2</v>
      </c>
      <c r="G15" s="18">
        <v>0</v>
      </c>
      <c r="H15" s="18">
        <f t="shared" si="0"/>
        <v>2</v>
      </c>
      <c r="I15" s="21">
        <v>0.11</v>
      </c>
      <c r="J15" s="5">
        <v>1</v>
      </c>
      <c r="K15" s="5">
        <v>1</v>
      </c>
      <c r="L15" s="6">
        <v>1.2</v>
      </c>
      <c r="M15" s="18">
        <f t="shared" si="1"/>
        <v>2</v>
      </c>
      <c r="N15" s="7">
        <f t="shared" si="2"/>
        <v>0.26400000000000001</v>
      </c>
      <c r="O15" s="11">
        <f t="shared" si="3"/>
        <v>2</v>
      </c>
      <c r="P15" s="11">
        <f t="shared" si="4"/>
        <v>0</v>
      </c>
    </row>
    <row r="16" spans="2:16" x14ac:dyDescent="0.25">
      <c r="B16" s="5" t="s">
        <v>95</v>
      </c>
      <c r="C16" s="5" t="s">
        <v>3</v>
      </c>
      <c r="D16" s="5">
        <v>2819679</v>
      </c>
      <c r="E16" s="18">
        <v>0</v>
      </c>
      <c r="F16" s="18">
        <v>3</v>
      </c>
      <c r="G16" s="18">
        <v>0</v>
      </c>
      <c r="H16" s="18">
        <f t="shared" si="0"/>
        <v>3</v>
      </c>
      <c r="I16" s="21">
        <v>1.5</v>
      </c>
      <c r="J16" s="5">
        <v>1</v>
      </c>
      <c r="K16" s="5">
        <v>1</v>
      </c>
      <c r="L16" s="6">
        <v>1.2</v>
      </c>
      <c r="M16" s="18">
        <f t="shared" si="1"/>
        <v>3</v>
      </c>
      <c r="N16" s="7">
        <f t="shared" si="2"/>
        <v>5.3999999999999995</v>
      </c>
      <c r="O16" s="11"/>
      <c r="P16" s="11"/>
    </row>
    <row r="17" spans="2:17" x14ac:dyDescent="0.25">
      <c r="B17" s="5" t="s">
        <v>96</v>
      </c>
      <c r="C17" s="5" t="s">
        <v>3</v>
      </c>
      <c r="D17" s="5">
        <v>2819680</v>
      </c>
      <c r="E17" s="18">
        <v>0</v>
      </c>
      <c r="F17" s="18">
        <v>1</v>
      </c>
      <c r="G17" s="18">
        <v>0</v>
      </c>
      <c r="H17" s="18">
        <f t="shared" si="0"/>
        <v>1</v>
      </c>
      <c r="I17" s="21">
        <v>0.308</v>
      </c>
      <c r="J17" s="5">
        <v>1</v>
      </c>
      <c r="K17" s="5">
        <v>1</v>
      </c>
      <c r="L17" s="6">
        <v>1.2</v>
      </c>
      <c r="M17" s="18">
        <f t="shared" si="1"/>
        <v>1</v>
      </c>
      <c r="N17" s="7">
        <f t="shared" si="2"/>
        <v>0.36959999999999998</v>
      </c>
      <c r="O17" s="11"/>
      <c r="P17" s="11"/>
    </row>
    <row r="18" spans="2:17" x14ac:dyDescent="0.25">
      <c r="B18" s="5" t="s">
        <v>13</v>
      </c>
      <c r="C18" s="5" t="s">
        <v>3</v>
      </c>
      <c r="D18" s="5">
        <v>1457655</v>
      </c>
      <c r="E18" s="18">
        <v>0</v>
      </c>
      <c r="F18" s="18">
        <v>6</v>
      </c>
      <c r="G18" s="18">
        <v>5</v>
      </c>
      <c r="H18" s="18">
        <f t="shared" si="0"/>
        <v>6</v>
      </c>
      <c r="I18" s="21">
        <v>9.4500000000000001E-2</v>
      </c>
      <c r="J18" s="5">
        <v>1</v>
      </c>
      <c r="K18" s="5">
        <v>10</v>
      </c>
      <c r="L18" s="6">
        <v>1.2</v>
      </c>
      <c r="M18" s="18">
        <f t="shared" si="1"/>
        <v>1</v>
      </c>
      <c r="N18" s="7">
        <f t="shared" si="2"/>
        <v>1.1340000000000001</v>
      </c>
      <c r="O18" s="11">
        <f t="shared" si="3"/>
        <v>10</v>
      </c>
      <c r="P18" s="11">
        <f t="shared" si="4"/>
        <v>4</v>
      </c>
    </row>
    <row r="19" spans="2:17" x14ac:dyDescent="0.25">
      <c r="B19" s="5" t="s">
        <v>14</v>
      </c>
      <c r="C19" t="s">
        <v>3</v>
      </c>
      <c r="D19" s="5">
        <v>1458986</v>
      </c>
      <c r="E19" s="18">
        <v>0</v>
      </c>
      <c r="F19" s="18">
        <v>1</v>
      </c>
      <c r="G19" s="18">
        <v>0</v>
      </c>
      <c r="H19" s="18">
        <f t="shared" si="0"/>
        <v>1</v>
      </c>
      <c r="I19" s="21">
        <v>0.254</v>
      </c>
      <c r="J19" s="5">
        <v>1</v>
      </c>
      <c r="K19" s="5">
        <v>5</v>
      </c>
      <c r="L19" s="6">
        <v>1.2</v>
      </c>
      <c r="M19" s="18">
        <f t="shared" si="1"/>
        <v>1</v>
      </c>
      <c r="N19" s="7">
        <f t="shared" si="2"/>
        <v>1.524</v>
      </c>
      <c r="O19" s="11">
        <f t="shared" si="3"/>
        <v>5</v>
      </c>
      <c r="P19" s="11">
        <f t="shared" si="4"/>
        <v>4</v>
      </c>
    </row>
    <row r="20" spans="2:17" x14ac:dyDescent="0.25">
      <c r="B20" s="5" t="s">
        <v>15</v>
      </c>
      <c r="C20" s="5" t="s">
        <v>3</v>
      </c>
      <c r="D20" s="5">
        <v>1886342</v>
      </c>
      <c r="E20" s="18">
        <v>0</v>
      </c>
      <c r="F20" s="18">
        <v>1</v>
      </c>
      <c r="G20" s="18">
        <v>0</v>
      </c>
      <c r="H20" s="18">
        <f t="shared" si="0"/>
        <v>1</v>
      </c>
      <c r="I20" s="21">
        <v>0.34599999999999997</v>
      </c>
      <c r="J20" s="5">
        <v>1</v>
      </c>
      <c r="K20" s="5">
        <v>5</v>
      </c>
      <c r="L20" s="6">
        <v>1.2</v>
      </c>
      <c r="M20" s="18">
        <f t="shared" si="1"/>
        <v>1</v>
      </c>
      <c r="N20" s="7">
        <f t="shared" si="2"/>
        <v>2.0760000000000001</v>
      </c>
      <c r="O20" s="11">
        <f t="shared" si="3"/>
        <v>5</v>
      </c>
      <c r="P20" s="11">
        <f t="shared" si="4"/>
        <v>4</v>
      </c>
    </row>
    <row r="21" spans="2:17" x14ac:dyDescent="0.25">
      <c r="B21" s="5" t="s">
        <v>68</v>
      </c>
      <c r="C21" s="5" t="s">
        <v>3</v>
      </c>
      <c r="D21" s="19">
        <v>2679618</v>
      </c>
      <c r="E21" s="18">
        <v>1</v>
      </c>
      <c r="F21" s="18">
        <v>1</v>
      </c>
      <c r="G21" s="18">
        <v>0</v>
      </c>
      <c r="H21" s="18">
        <f t="shared" si="0"/>
        <v>1</v>
      </c>
      <c r="I21" s="21">
        <v>0.249</v>
      </c>
      <c r="J21" s="5">
        <v>1</v>
      </c>
      <c r="K21" s="5">
        <v>5</v>
      </c>
      <c r="L21" s="6">
        <v>1.2</v>
      </c>
      <c r="M21" s="18">
        <f t="shared" si="1"/>
        <v>1</v>
      </c>
      <c r="N21" s="7">
        <f t="shared" si="2"/>
        <v>1.494</v>
      </c>
      <c r="O21" s="11">
        <f t="shared" si="3"/>
        <v>5</v>
      </c>
      <c r="P21" s="11">
        <f t="shared" si="4"/>
        <v>4</v>
      </c>
    </row>
    <row r="22" spans="2:17" x14ac:dyDescent="0.25">
      <c r="B22" s="5" t="s">
        <v>69</v>
      </c>
      <c r="C22" s="5" t="s">
        <v>3</v>
      </c>
      <c r="D22" s="20">
        <v>2762809</v>
      </c>
      <c r="E22" s="18">
        <v>3</v>
      </c>
      <c r="F22" s="18">
        <v>3</v>
      </c>
      <c r="G22" s="18">
        <v>0</v>
      </c>
      <c r="H22" s="18">
        <f t="shared" si="0"/>
        <v>3</v>
      </c>
      <c r="I22" s="21">
        <v>0.34599999999999997</v>
      </c>
      <c r="J22" s="5">
        <v>1</v>
      </c>
      <c r="K22" s="5">
        <v>1</v>
      </c>
      <c r="L22" s="6">
        <v>1.2</v>
      </c>
      <c r="M22" s="18">
        <f t="shared" si="1"/>
        <v>3</v>
      </c>
      <c r="N22" s="7">
        <f t="shared" si="2"/>
        <v>1.2455999999999998</v>
      </c>
      <c r="O22" s="11"/>
      <c r="P22" s="11"/>
    </row>
    <row r="23" spans="2:17" x14ac:dyDescent="0.25">
      <c r="B23" s="5" t="s">
        <v>72</v>
      </c>
      <c r="C23" s="5" t="s">
        <v>3</v>
      </c>
      <c r="D23" s="20">
        <v>9666095</v>
      </c>
      <c r="E23" s="18">
        <v>0</v>
      </c>
      <c r="F23" s="18">
        <v>1</v>
      </c>
      <c r="G23" s="18">
        <v>0</v>
      </c>
      <c r="H23" s="18">
        <f t="shared" si="0"/>
        <v>1</v>
      </c>
      <c r="I23" s="21">
        <v>0.61199999999999999</v>
      </c>
      <c r="J23" s="5">
        <v>1</v>
      </c>
      <c r="K23" s="5">
        <v>1</v>
      </c>
      <c r="L23" s="6">
        <v>1.2</v>
      </c>
      <c r="M23" s="18">
        <f t="shared" si="1"/>
        <v>1</v>
      </c>
      <c r="N23" s="7">
        <f t="shared" si="2"/>
        <v>0.73439999999999994</v>
      </c>
      <c r="O23" s="11">
        <f t="shared" si="3"/>
        <v>1</v>
      </c>
      <c r="P23" s="11">
        <f t="shared" si="4"/>
        <v>0</v>
      </c>
    </row>
    <row r="24" spans="2:17" x14ac:dyDescent="0.25">
      <c r="B24" s="5" t="s">
        <v>101</v>
      </c>
      <c r="C24" s="5" t="s">
        <v>3</v>
      </c>
      <c r="D24" s="5">
        <v>2511866</v>
      </c>
      <c r="E24" s="18">
        <v>0</v>
      </c>
      <c r="F24" s="18">
        <v>1</v>
      </c>
      <c r="G24" s="18">
        <v>0</v>
      </c>
      <c r="H24" s="18">
        <f t="shared" si="0"/>
        <v>1</v>
      </c>
      <c r="I24" s="21">
        <v>10.89</v>
      </c>
      <c r="J24" s="5">
        <v>1</v>
      </c>
      <c r="K24" s="5">
        <v>1</v>
      </c>
      <c r="L24" s="6">
        <v>1.2</v>
      </c>
      <c r="M24" s="18">
        <f t="shared" si="1"/>
        <v>1</v>
      </c>
      <c r="N24" s="7">
        <f t="shared" si="2"/>
        <v>13.068</v>
      </c>
      <c r="O24" s="11">
        <f t="shared" si="3"/>
        <v>1</v>
      </c>
      <c r="P24" s="11">
        <f t="shared" si="4"/>
        <v>0</v>
      </c>
    </row>
    <row r="25" spans="2:17" x14ac:dyDescent="0.25">
      <c r="B25" s="5" t="s">
        <v>102</v>
      </c>
      <c r="C25" s="5" t="s">
        <v>3</v>
      </c>
      <c r="D25" s="5">
        <v>2511906</v>
      </c>
      <c r="E25" s="18">
        <v>0</v>
      </c>
      <c r="F25" s="18">
        <v>1</v>
      </c>
      <c r="G25" s="18">
        <v>1</v>
      </c>
      <c r="H25" s="18">
        <f t="shared" si="0"/>
        <v>1</v>
      </c>
      <c r="I25" s="21">
        <v>8.84</v>
      </c>
      <c r="J25" s="5">
        <v>1</v>
      </c>
      <c r="K25" s="5">
        <v>1</v>
      </c>
      <c r="L25" s="6">
        <v>1.2</v>
      </c>
      <c r="M25" s="18">
        <f t="shared" si="1"/>
        <v>1</v>
      </c>
      <c r="N25" s="7">
        <f t="shared" si="2"/>
        <v>10.607999999999999</v>
      </c>
      <c r="O25" s="11">
        <f t="shared" si="3"/>
        <v>1</v>
      </c>
      <c r="P25" s="11">
        <f t="shared" si="4"/>
        <v>0</v>
      </c>
    </row>
    <row r="26" spans="2:17" x14ac:dyDescent="0.25">
      <c r="B26" s="5" t="s">
        <v>106</v>
      </c>
      <c r="C26" s="5" t="s">
        <v>3</v>
      </c>
      <c r="D26" s="5">
        <v>1581114</v>
      </c>
      <c r="E26" s="18">
        <v>0</v>
      </c>
      <c r="F26" s="18">
        <v>1</v>
      </c>
      <c r="G26" s="18">
        <v>0</v>
      </c>
      <c r="H26" s="18">
        <f t="shared" si="0"/>
        <v>1</v>
      </c>
      <c r="I26" s="21">
        <v>7.8100000000000003E-2</v>
      </c>
      <c r="J26" s="5">
        <v>1</v>
      </c>
      <c r="K26" s="5">
        <v>5</v>
      </c>
      <c r="L26" s="6">
        <v>1.2</v>
      </c>
      <c r="M26" s="18">
        <f t="shared" si="1"/>
        <v>1</v>
      </c>
      <c r="N26" s="7">
        <f t="shared" si="2"/>
        <v>0.46860000000000002</v>
      </c>
      <c r="O26" s="11">
        <f t="shared" si="3"/>
        <v>5</v>
      </c>
      <c r="P26" s="11">
        <f t="shared" si="4"/>
        <v>4</v>
      </c>
    </row>
    <row r="27" spans="2:17" x14ac:dyDescent="0.25">
      <c r="B27" s="5" t="s">
        <v>103</v>
      </c>
      <c r="C27" s="5" t="s">
        <v>3</v>
      </c>
      <c r="D27" s="5">
        <v>9472185</v>
      </c>
      <c r="E27" s="18">
        <v>0</v>
      </c>
      <c r="F27" s="18">
        <v>1</v>
      </c>
      <c r="G27" s="18">
        <v>0</v>
      </c>
      <c r="H27" s="18">
        <f t="shared" si="0"/>
        <v>1</v>
      </c>
      <c r="I27" s="21">
        <v>1.1100000000000001</v>
      </c>
      <c r="J27" s="5">
        <v>1</v>
      </c>
      <c r="K27" s="5">
        <v>1</v>
      </c>
      <c r="L27" s="6">
        <v>1.2</v>
      </c>
      <c r="M27" s="18">
        <f t="shared" si="1"/>
        <v>1</v>
      </c>
      <c r="N27" s="7">
        <f t="shared" si="2"/>
        <v>1.3320000000000001</v>
      </c>
      <c r="O27" s="11">
        <f t="shared" si="3"/>
        <v>1</v>
      </c>
      <c r="P27" s="11">
        <f t="shared" si="4"/>
        <v>0</v>
      </c>
    </row>
    <row r="28" spans="2:17" x14ac:dyDescent="0.25">
      <c r="B28" s="5" t="s">
        <v>66</v>
      </c>
      <c r="C28" s="5" t="s">
        <v>3</v>
      </c>
      <c r="D28" s="5">
        <v>2452587</v>
      </c>
      <c r="E28" s="18">
        <v>1</v>
      </c>
      <c r="F28" s="18">
        <v>1</v>
      </c>
      <c r="G28" s="18">
        <v>0</v>
      </c>
      <c r="H28" s="18">
        <f t="shared" si="0"/>
        <v>1</v>
      </c>
      <c r="I28" s="21">
        <v>2.54</v>
      </c>
      <c r="J28" s="5">
        <v>1</v>
      </c>
      <c r="K28" s="5">
        <v>1</v>
      </c>
      <c r="L28" s="6">
        <v>1.2</v>
      </c>
      <c r="M28" s="18">
        <f t="shared" si="1"/>
        <v>1</v>
      </c>
      <c r="N28" s="7">
        <f t="shared" si="2"/>
        <v>3.048</v>
      </c>
      <c r="O28" s="11">
        <f t="shared" si="3"/>
        <v>1</v>
      </c>
      <c r="P28" s="11">
        <f t="shared" si="4"/>
        <v>0</v>
      </c>
    </row>
    <row r="29" spans="2:17" x14ac:dyDescent="0.25">
      <c r="B29" s="5" t="s">
        <v>4</v>
      </c>
      <c r="C29" s="5" t="s">
        <v>3</v>
      </c>
      <c r="D29" s="5">
        <v>1848372</v>
      </c>
      <c r="E29" s="18">
        <v>1</v>
      </c>
      <c r="F29" s="18">
        <v>4</v>
      </c>
      <c r="G29" s="18">
        <v>4</v>
      </c>
      <c r="H29" s="18">
        <f t="shared" si="0"/>
        <v>4</v>
      </c>
      <c r="I29" s="21">
        <v>0.67300000000000004</v>
      </c>
      <c r="J29" s="5">
        <v>1</v>
      </c>
      <c r="K29" s="5">
        <v>5</v>
      </c>
      <c r="L29" s="6">
        <v>1.2</v>
      </c>
      <c r="M29" s="18">
        <f t="shared" si="1"/>
        <v>1</v>
      </c>
      <c r="N29" s="7">
        <f t="shared" si="2"/>
        <v>4.0380000000000003</v>
      </c>
      <c r="O29" s="11">
        <f t="shared" si="3"/>
        <v>5</v>
      </c>
      <c r="P29" s="11">
        <f t="shared" si="4"/>
        <v>1</v>
      </c>
    </row>
    <row r="30" spans="2:17" x14ac:dyDescent="0.25">
      <c r="B30" s="5" t="s">
        <v>104</v>
      </c>
      <c r="C30" s="5" t="s">
        <v>3</v>
      </c>
      <c r="D30" s="24">
        <v>2445622</v>
      </c>
      <c r="E30" s="18">
        <v>0</v>
      </c>
      <c r="F30" s="18">
        <v>1</v>
      </c>
      <c r="G30" s="18">
        <v>0</v>
      </c>
      <c r="H30" s="18">
        <f t="shared" si="0"/>
        <v>1</v>
      </c>
      <c r="I30" s="21">
        <v>0.23499999999999999</v>
      </c>
      <c r="J30" s="5">
        <v>1</v>
      </c>
      <c r="K30" s="5">
        <v>10</v>
      </c>
      <c r="L30" s="6">
        <v>1.2</v>
      </c>
      <c r="M30" s="18">
        <f t="shared" si="1"/>
        <v>1</v>
      </c>
      <c r="N30" s="7">
        <f t="shared" si="2"/>
        <v>2.8199999999999994</v>
      </c>
      <c r="O30" s="11">
        <f t="shared" si="3"/>
        <v>10</v>
      </c>
      <c r="P30" s="11">
        <f t="shared" si="4"/>
        <v>9</v>
      </c>
      <c r="Q30" t="s">
        <v>71</v>
      </c>
    </row>
    <row r="31" spans="2:17" x14ac:dyDescent="0.25">
      <c r="B31" s="5" t="s">
        <v>105</v>
      </c>
      <c r="C31" s="5" t="s">
        <v>3</v>
      </c>
      <c r="D31" s="24">
        <v>2672303</v>
      </c>
      <c r="E31" s="18">
        <v>0</v>
      </c>
      <c r="F31" s="18">
        <v>1</v>
      </c>
      <c r="G31" s="18">
        <v>1</v>
      </c>
      <c r="H31" s="18">
        <f t="shared" si="0"/>
        <v>1</v>
      </c>
      <c r="I31" s="21">
        <v>0.75</v>
      </c>
      <c r="J31" s="5">
        <v>1</v>
      </c>
      <c r="K31" s="5">
        <v>1</v>
      </c>
      <c r="L31" s="6">
        <v>1.2</v>
      </c>
      <c r="M31" s="18">
        <f t="shared" si="1"/>
        <v>1</v>
      </c>
      <c r="N31" s="7">
        <f t="shared" si="2"/>
        <v>0.89999999999999991</v>
      </c>
      <c r="O31" s="11">
        <f t="shared" si="3"/>
        <v>1</v>
      </c>
      <c r="P31" s="11">
        <f t="shared" si="4"/>
        <v>0</v>
      </c>
      <c r="Q31" t="s">
        <v>71</v>
      </c>
    </row>
    <row r="32" spans="2:17" x14ac:dyDescent="0.25">
      <c r="B32" s="5" t="s">
        <v>107</v>
      </c>
      <c r="C32" s="5" t="s">
        <v>3</v>
      </c>
      <c r="D32" s="5">
        <v>2356196</v>
      </c>
      <c r="E32" s="18">
        <v>0</v>
      </c>
      <c r="F32" s="18">
        <v>0</v>
      </c>
      <c r="G32" s="18">
        <v>1</v>
      </c>
      <c r="H32" s="18">
        <f t="shared" si="0"/>
        <v>0</v>
      </c>
      <c r="I32" s="21">
        <v>0.58699999999999997</v>
      </c>
      <c r="J32" s="5">
        <v>1</v>
      </c>
      <c r="K32" s="5">
        <v>10</v>
      </c>
      <c r="L32" s="6">
        <v>1.2</v>
      </c>
      <c r="M32" s="18">
        <f t="shared" si="1"/>
        <v>0</v>
      </c>
      <c r="N32" s="7">
        <f t="shared" si="2"/>
        <v>0</v>
      </c>
      <c r="O32" s="11">
        <f t="shared" si="3"/>
        <v>0</v>
      </c>
      <c r="P32" s="11">
        <f t="shared" si="4"/>
        <v>0</v>
      </c>
    </row>
    <row r="33" spans="2:17" x14ac:dyDescent="0.25">
      <c r="B33" s="5" t="s">
        <v>108</v>
      </c>
      <c r="C33" s="5" t="s">
        <v>3</v>
      </c>
      <c r="D33" s="5">
        <v>1668343</v>
      </c>
      <c r="E33" s="18">
        <v>0</v>
      </c>
      <c r="F33" s="18">
        <v>0</v>
      </c>
      <c r="G33" s="18">
        <v>1</v>
      </c>
      <c r="H33" s="18">
        <f t="shared" si="0"/>
        <v>0</v>
      </c>
      <c r="I33" s="21">
        <v>2.33</v>
      </c>
      <c r="J33" s="5">
        <v>1</v>
      </c>
      <c r="K33" s="5">
        <v>1</v>
      </c>
      <c r="L33" s="6">
        <v>1.2</v>
      </c>
      <c r="M33" s="18">
        <f t="shared" si="1"/>
        <v>0</v>
      </c>
      <c r="N33" s="7">
        <f t="shared" si="2"/>
        <v>0</v>
      </c>
      <c r="O33" s="11">
        <f t="shared" si="3"/>
        <v>0</v>
      </c>
      <c r="P33" s="11">
        <f t="shared" si="4"/>
        <v>0</v>
      </c>
    </row>
    <row r="34" spans="2:17" x14ac:dyDescent="0.25">
      <c r="B34" s="5" t="s">
        <v>27</v>
      </c>
      <c r="C34" s="5" t="s">
        <v>26</v>
      </c>
      <c r="D34" s="5" t="s">
        <v>31</v>
      </c>
      <c r="E34" s="18">
        <v>1</v>
      </c>
      <c r="F34" s="18">
        <v>0</v>
      </c>
      <c r="G34" s="18">
        <v>0</v>
      </c>
      <c r="H34" s="18">
        <f t="shared" si="0"/>
        <v>0</v>
      </c>
      <c r="I34" s="22">
        <v>2.54</v>
      </c>
      <c r="J34" s="5">
        <v>1</v>
      </c>
      <c r="K34" s="5">
        <v>1</v>
      </c>
      <c r="L34" s="6">
        <v>1</v>
      </c>
      <c r="M34" s="18">
        <f t="shared" si="1"/>
        <v>0</v>
      </c>
      <c r="N34" s="7">
        <f t="shared" si="2"/>
        <v>0</v>
      </c>
      <c r="O34" s="11">
        <f t="shared" si="3"/>
        <v>0</v>
      </c>
      <c r="P34" s="11">
        <f t="shared" si="4"/>
        <v>0</v>
      </c>
    </row>
    <row r="35" spans="2:17" x14ac:dyDescent="0.25">
      <c r="B35" s="5" t="s">
        <v>109</v>
      </c>
      <c r="C35" s="5" t="s">
        <v>26</v>
      </c>
      <c r="D35" s="5" t="s">
        <v>31</v>
      </c>
      <c r="E35" s="18">
        <v>0</v>
      </c>
      <c r="F35" s="18">
        <v>1</v>
      </c>
      <c r="G35" s="18">
        <v>0</v>
      </c>
      <c r="H35" s="18">
        <f t="shared" si="0"/>
        <v>1</v>
      </c>
      <c r="I35" s="22">
        <v>2.61</v>
      </c>
      <c r="J35" s="5">
        <v>1</v>
      </c>
      <c r="K35" s="5">
        <v>1</v>
      </c>
      <c r="L35" s="6">
        <v>1</v>
      </c>
      <c r="M35" s="18">
        <f t="shared" si="1"/>
        <v>1</v>
      </c>
      <c r="N35" s="7">
        <f t="shared" si="2"/>
        <v>2.61</v>
      </c>
      <c r="O35" s="11">
        <f t="shared" si="3"/>
        <v>1</v>
      </c>
      <c r="P35" s="11">
        <f t="shared" si="4"/>
        <v>0</v>
      </c>
    </row>
    <row r="36" spans="2:17" x14ac:dyDescent="0.25">
      <c r="B36" s="5" t="s">
        <v>29</v>
      </c>
      <c r="C36" s="5" t="s">
        <v>30</v>
      </c>
      <c r="D36" s="5" t="s">
        <v>70</v>
      </c>
      <c r="E36" s="18">
        <v>1</v>
      </c>
      <c r="F36" s="18">
        <v>1</v>
      </c>
      <c r="G36" s="18">
        <v>0</v>
      </c>
      <c r="H36" s="18">
        <f t="shared" si="0"/>
        <v>1</v>
      </c>
      <c r="I36" s="22">
        <v>3.29</v>
      </c>
      <c r="J36" s="5">
        <v>100</v>
      </c>
      <c r="K36" s="5">
        <v>100</v>
      </c>
      <c r="L36" s="6">
        <v>1</v>
      </c>
      <c r="M36" s="18">
        <f t="shared" si="1"/>
        <v>1</v>
      </c>
      <c r="N36" s="7">
        <f t="shared" si="2"/>
        <v>3.29</v>
      </c>
      <c r="O36" s="11">
        <f t="shared" si="3"/>
        <v>100</v>
      </c>
      <c r="P36" s="11">
        <f t="shared" si="4"/>
        <v>99</v>
      </c>
    </row>
    <row r="37" spans="2:17" x14ac:dyDescent="0.25">
      <c r="B37" s="5" t="s">
        <v>93</v>
      </c>
      <c r="C37" s="5" t="s">
        <v>73</v>
      </c>
      <c r="D37" s="5" t="s">
        <v>31</v>
      </c>
      <c r="E37" s="18" t="s">
        <v>121</v>
      </c>
      <c r="F37" s="18" t="s">
        <v>121</v>
      </c>
      <c r="G37" s="18" t="s">
        <v>121</v>
      </c>
      <c r="H37" s="17">
        <f>$C$9+$C$10</f>
        <v>1</v>
      </c>
      <c r="I37" s="22">
        <v>1.58</v>
      </c>
      <c r="J37" s="5">
        <v>5</v>
      </c>
      <c r="K37" s="5">
        <v>5</v>
      </c>
      <c r="L37" s="6">
        <v>1</v>
      </c>
      <c r="M37" s="18">
        <f t="shared" si="1"/>
        <v>1</v>
      </c>
      <c r="N37" s="7">
        <f t="shared" si="2"/>
        <v>1.58</v>
      </c>
      <c r="O37" s="11">
        <f t="shared" si="3"/>
        <v>5</v>
      </c>
      <c r="P37" s="11">
        <f t="shared" si="4"/>
        <v>4</v>
      </c>
    </row>
    <row r="38" spans="2:17" x14ac:dyDescent="0.25">
      <c r="B38" s="5" t="s">
        <v>92</v>
      </c>
      <c r="C38" s="5" t="s">
        <v>73</v>
      </c>
      <c r="D38" s="5" t="s">
        <v>31</v>
      </c>
      <c r="E38" s="18" t="s">
        <v>121</v>
      </c>
      <c r="F38" s="18" t="s">
        <v>121</v>
      </c>
      <c r="G38" s="18" t="s">
        <v>121</v>
      </c>
      <c r="H38" s="17">
        <f>$C$8</f>
        <v>0</v>
      </c>
      <c r="I38" s="22">
        <v>6.16</v>
      </c>
      <c r="J38" s="5">
        <v>20</v>
      </c>
      <c r="K38" s="5">
        <v>20</v>
      </c>
      <c r="L38" s="6">
        <v>1</v>
      </c>
      <c r="M38" s="18">
        <f t="shared" si="1"/>
        <v>0</v>
      </c>
      <c r="N38" s="7">
        <f t="shared" si="2"/>
        <v>0</v>
      </c>
      <c r="O38" s="11">
        <f t="shared" si="3"/>
        <v>0</v>
      </c>
      <c r="P38" s="11">
        <f t="shared" si="4"/>
        <v>0</v>
      </c>
      <c r="Q38" t="s">
        <v>74</v>
      </c>
    </row>
    <row r="39" spans="2:17" ht="21" x14ac:dyDescent="0.35">
      <c r="B39" s="12" t="s">
        <v>44</v>
      </c>
      <c r="C39" s="12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4">
        <f>SUM(N14:N38)</f>
        <v>58.706200000000003</v>
      </c>
      <c r="O39" s="10"/>
      <c r="P39" s="10"/>
    </row>
    <row r="41" spans="2:17" x14ac:dyDescent="0.25">
      <c r="B41" s="4" t="s">
        <v>57</v>
      </c>
      <c r="N41" s="2"/>
    </row>
    <row r="42" spans="2:17" x14ac:dyDescent="0.25">
      <c r="B42" s="1" t="s">
        <v>64</v>
      </c>
    </row>
    <row r="43" spans="2:17" x14ac:dyDescent="0.25">
      <c r="B43" s="1" t="s">
        <v>88</v>
      </c>
    </row>
    <row r="44" spans="2:17" x14ac:dyDescent="0.25">
      <c r="B44" s="1" t="s">
        <v>75</v>
      </c>
    </row>
    <row r="45" spans="2:17" x14ac:dyDescent="0.25">
      <c r="B45" s="1" t="s">
        <v>59</v>
      </c>
    </row>
    <row r="46" spans="2:17" x14ac:dyDescent="0.25">
      <c r="B46" s="1" t="s">
        <v>89</v>
      </c>
    </row>
    <row r="47" spans="2:17" x14ac:dyDescent="0.25">
      <c r="B47" s="1" t="s">
        <v>64</v>
      </c>
    </row>
  </sheetData>
  <mergeCells count="3">
    <mergeCell ref="E12:H12"/>
    <mergeCell ref="I12:L12"/>
    <mergeCell ref="D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Simulator Cost Estimation</vt:lpstr>
      <vt:lpstr>Multi-PC 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2025-05-09T09:16:54Z</dcterms:modified>
</cp:coreProperties>
</file>