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QL Project\EXCEL Sefareshat Kharegi\"/>
    </mc:Choice>
  </mc:AlternateContent>
  <xr:revisionPtr revIDLastSave="0" documentId="13_ncr:1_{CFB5DD8D-A001-46A5-8624-F35C42439AE2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TBLSupplierAgent" sheetId="1" r:id="rId1"/>
    <sheet name="TBLSupplierCompany" sheetId="2" r:id="rId2"/>
    <sheet name="TBLSupplierCompany_Agent" sheetId="3" r:id="rId3"/>
    <sheet name="TBLTransportAgent" sheetId="4" r:id="rId4"/>
    <sheet name="TBLTransportCompany" sheetId="5" r:id="rId5"/>
    <sheet name="TBLExpertsDetails" sheetId="6" r:id="rId6"/>
    <sheet name="TBLOrder" sheetId="7" r:id="rId7"/>
    <sheet name="TBLDate" sheetId="8" r:id="rId8"/>
    <sheet name="TBLOrderCodes" sheetId="9" r:id="rId9"/>
    <sheet name="TBLOrderTransportationDeteils" sheetId="10" r:id="rId10"/>
    <sheet name="HSCodeID" sheetId="11" r:id="rId11"/>
    <sheet name="TBLEmployee" sheetId="12" r:id="rId12"/>
    <sheet name="TBLPayment" sheetId="13" r:id="rId13"/>
    <sheet name="TBLProforma" sheetId="14" r:id="rId14"/>
    <sheet name="Sheet3" sheetId="15" r:id="rId15"/>
    <sheet name="Sheet4" sheetId="16" r:id="rId16"/>
    <sheet name="Sheet1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8" roundtripDataChecksum="qsubdMAnbUdgribwJoF4S+OFoLoFJkndWIVQy3QG3Pg="/>
    </ext>
  </extLst>
</workbook>
</file>

<file path=xl/calcChain.xml><?xml version="1.0" encoding="utf-8"?>
<calcChain xmlns="http://schemas.openxmlformats.org/spreadsheetml/2006/main">
  <c r="Q39" i="17" l="1"/>
  <c r="P39" i="17"/>
  <c r="O39" i="17"/>
  <c r="N39" i="17"/>
  <c r="M39" i="17"/>
  <c r="L39" i="17"/>
  <c r="O38" i="17"/>
  <c r="L38" i="17"/>
  <c r="M38" i="17" s="1"/>
  <c r="Q37" i="17"/>
  <c r="P37" i="17"/>
  <c r="N37" i="17"/>
  <c r="M37" i="17"/>
  <c r="J37" i="17"/>
  <c r="O37" i="17" s="1"/>
  <c r="Q36" i="17"/>
  <c r="P36" i="17"/>
  <c r="M36" i="17"/>
  <c r="J36" i="17"/>
  <c r="L36" i="17" s="1"/>
  <c r="O35" i="17"/>
  <c r="L35" i="17"/>
  <c r="M35" i="17" s="1"/>
  <c r="O34" i="17"/>
  <c r="L34" i="17"/>
  <c r="M34" i="17" s="1"/>
  <c r="O33" i="17"/>
  <c r="L33" i="17"/>
  <c r="M33" i="17" s="1"/>
  <c r="O32" i="17"/>
  <c r="L32" i="17"/>
  <c r="M32" i="17" s="1"/>
  <c r="O31" i="17"/>
  <c r="L31" i="17"/>
  <c r="M31" i="17" s="1"/>
  <c r="O30" i="17"/>
  <c r="L30" i="17"/>
  <c r="M30" i="17" s="1"/>
  <c r="O29" i="17"/>
  <c r="L29" i="17"/>
  <c r="M29" i="17" s="1"/>
  <c r="O28" i="17"/>
  <c r="L28" i="17"/>
  <c r="M28" i="17" s="1"/>
  <c r="O27" i="17"/>
  <c r="L27" i="17"/>
  <c r="M27" i="17" s="1"/>
  <c r="L26" i="17"/>
  <c r="O26" i="17" s="1"/>
  <c r="S26" i="17" s="1"/>
  <c r="L25" i="17"/>
  <c r="M25" i="17" s="1"/>
  <c r="L24" i="17"/>
  <c r="O24" i="17" s="1"/>
  <c r="S24" i="17" s="1"/>
  <c r="L23" i="17"/>
  <c r="O23" i="17" s="1"/>
  <c r="S23" i="17" s="1"/>
  <c r="O22" i="17"/>
  <c r="S22" i="17" s="1"/>
  <c r="L22" i="17"/>
  <c r="L21" i="17"/>
  <c r="O21" i="17" s="1"/>
  <c r="S21" i="17" s="1"/>
  <c r="L20" i="17"/>
  <c r="O20" i="17" s="1"/>
  <c r="S20" i="17" s="1"/>
  <c r="L19" i="17"/>
  <c r="M19" i="17" s="1"/>
  <c r="L18" i="17"/>
  <c r="O18" i="17" s="1"/>
  <c r="S18" i="17" s="1"/>
  <c r="L17" i="17"/>
  <c r="O17" i="17" s="1"/>
  <c r="S17" i="17" s="1"/>
  <c r="O16" i="17"/>
  <c r="S16" i="17" s="1"/>
  <c r="L16" i="17"/>
  <c r="L15" i="17"/>
  <c r="O15" i="17" s="1"/>
  <c r="S15" i="17" s="1"/>
  <c r="L14" i="17"/>
  <c r="O14" i="17" s="1"/>
  <c r="S14" i="17" s="1"/>
  <c r="L13" i="17"/>
  <c r="M13" i="17" s="1"/>
  <c r="L12" i="17"/>
  <c r="M12" i="17" s="1"/>
  <c r="L11" i="17"/>
  <c r="O11" i="17" s="1"/>
  <c r="S11" i="17" s="1"/>
  <c r="O10" i="17"/>
  <c r="S10" i="17" s="1"/>
  <c r="L10" i="17"/>
  <c r="L9" i="17"/>
  <c r="O9" i="17" s="1"/>
  <c r="S9" i="17" s="1"/>
  <c r="L8" i="17"/>
  <c r="O8" i="17" s="1"/>
  <c r="S8" i="17" s="1"/>
  <c r="L7" i="17"/>
  <c r="M7" i="17" s="1"/>
  <c r="L6" i="17"/>
  <c r="O6" i="17" s="1"/>
  <c r="S6" i="17" s="1"/>
  <c r="L5" i="17"/>
  <c r="M10" i="17" s="1"/>
  <c r="O4" i="17"/>
  <c r="S4" i="17" s="1"/>
  <c r="L4" i="17"/>
  <c r="L3" i="17"/>
  <c r="O3" i="17" s="1"/>
  <c r="S3" i="17" s="1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" i="16"/>
  <c r="M25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" i="16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" i="16"/>
  <c r="R30" i="15"/>
  <c r="R31" i="15"/>
  <c r="R32" i="15"/>
  <c r="R33" i="15"/>
  <c r="R34" i="15"/>
  <c r="R35" i="15"/>
  <c r="R36" i="15"/>
  <c r="R37" i="15"/>
  <c r="R29" i="15"/>
  <c r="N30" i="15"/>
  <c r="N31" i="15"/>
  <c r="N32" i="15"/>
  <c r="N33" i="15"/>
  <c r="N34" i="15"/>
  <c r="N35" i="15"/>
  <c r="N36" i="15"/>
  <c r="N37" i="15"/>
  <c r="N29" i="15"/>
  <c r="M30" i="15"/>
  <c r="M31" i="15"/>
  <c r="M32" i="15"/>
  <c r="Q32" i="15" s="1"/>
  <c r="M33" i="15"/>
  <c r="M34" i="15"/>
  <c r="M35" i="15"/>
  <c r="M36" i="15"/>
  <c r="M37" i="15"/>
  <c r="M29" i="15"/>
  <c r="Q30" i="15"/>
  <c r="O37" i="15"/>
  <c r="L37" i="15"/>
  <c r="O36" i="15"/>
  <c r="L36" i="15"/>
  <c r="O35" i="15"/>
  <c r="L35" i="15"/>
  <c r="O34" i="15"/>
  <c r="Q34" i="15"/>
  <c r="L34" i="15"/>
  <c r="O33" i="15"/>
  <c r="L33" i="15"/>
  <c r="O32" i="15"/>
  <c r="L32" i="15"/>
  <c r="O31" i="15"/>
  <c r="L31" i="15"/>
  <c r="O30" i="15"/>
  <c r="L30" i="15"/>
  <c r="O29" i="15"/>
  <c r="L29" i="15"/>
  <c r="T27" i="15"/>
  <c r="U27" i="15"/>
  <c r="T28" i="15"/>
  <c r="U28" i="15"/>
  <c r="S28" i="15"/>
  <c r="S27" i="15"/>
  <c r="R28" i="15"/>
  <c r="R27" i="15"/>
  <c r="O28" i="15"/>
  <c r="O27" i="15"/>
  <c r="N28" i="15"/>
  <c r="N27" i="15"/>
  <c r="M28" i="15"/>
  <c r="M27" i="15"/>
  <c r="P28" i="15"/>
  <c r="L28" i="15"/>
  <c r="L27" i="15"/>
  <c r="T3" i="15"/>
  <c r="U3" i="15"/>
  <c r="T4" i="15"/>
  <c r="U4" i="15"/>
  <c r="T5" i="15"/>
  <c r="U5" i="15"/>
  <c r="T6" i="15"/>
  <c r="U6" i="15"/>
  <c r="T7" i="15"/>
  <c r="U7" i="15"/>
  <c r="T8" i="15"/>
  <c r="U8" i="15"/>
  <c r="T9" i="15"/>
  <c r="U9" i="15"/>
  <c r="T10" i="15"/>
  <c r="U10" i="15"/>
  <c r="T11" i="15"/>
  <c r="U11" i="15"/>
  <c r="T12" i="15"/>
  <c r="U12" i="15"/>
  <c r="T13" i="15"/>
  <c r="U13" i="15"/>
  <c r="T14" i="15"/>
  <c r="U14" i="15"/>
  <c r="T15" i="15"/>
  <c r="U15" i="15"/>
  <c r="T16" i="15"/>
  <c r="U16" i="15"/>
  <c r="T17" i="15"/>
  <c r="U17" i="15"/>
  <c r="T18" i="15"/>
  <c r="U18" i="15"/>
  <c r="T19" i="15"/>
  <c r="U19" i="15"/>
  <c r="T20" i="15"/>
  <c r="U20" i="15"/>
  <c r="T21" i="15"/>
  <c r="U21" i="15"/>
  <c r="T22" i="15"/>
  <c r="U22" i="15"/>
  <c r="T23" i="15"/>
  <c r="U23" i="15"/>
  <c r="T24" i="15"/>
  <c r="U24" i="15"/>
  <c r="T25" i="15"/>
  <c r="U25" i="15"/>
  <c r="T26" i="15"/>
  <c r="U26" i="15"/>
  <c r="S4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3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L4" i="15"/>
  <c r="L3" i="15"/>
  <c r="L28" i="14"/>
  <c r="L29" i="14"/>
  <c r="L30" i="14"/>
  <c r="L31" i="14"/>
  <c r="L32" i="14"/>
  <c r="L33" i="14"/>
  <c r="L34" i="14"/>
  <c r="L35" i="14"/>
  <c r="L27" i="14"/>
  <c r="L39" i="14"/>
  <c r="L38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J37" i="14"/>
  <c r="L37" i="14" s="1"/>
  <c r="J36" i="14"/>
  <c r="L36" i="14" s="1"/>
  <c r="E11" i="11"/>
  <c r="D11" i="11"/>
  <c r="C11" i="11"/>
  <c r="E10" i="11"/>
  <c r="D10" i="11"/>
  <c r="C10" i="11"/>
  <c r="E9" i="11"/>
  <c r="D9" i="11"/>
  <c r="C9" i="11"/>
  <c r="E8" i="11"/>
  <c r="D8" i="11"/>
  <c r="C8" i="11"/>
  <c r="E7" i="11"/>
  <c r="D7" i="11"/>
  <c r="C7" i="11"/>
  <c r="E6" i="11"/>
  <c r="D6" i="11"/>
  <c r="C6" i="11"/>
  <c r="E5" i="11"/>
  <c r="D5" i="11"/>
  <c r="C5" i="11"/>
  <c r="E4" i="11"/>
  <c r="D4" i="11"/>
  <c r="C4" i="11"/>
  <c r="E3" i="11"/>
  <c r="D3" i="11"/>
  <c r="C3" i="11"/>
  <c r="E2" i="11"/>
  <c r="D2" i="11"/>
  <c r="C2" i="11"/>
  <c r="Q10" i="17" l="1"/>
  <c r="U10" i="17" s="1"/>
  <c r="P10" i="17"/>
  <c r="T10" i="17" s="1"/>
  <c r="N10" i="17"/>
  <c r="R10" i="17" s="1"/>
  <c r="Q33" i="17"/>
  <c r="N33" i="17"/>
  <c r="P33" i="17"/>
  <c r="Q34" i="17"/>
  <c r="P34" i="17"/>
  <c r="N34" i="17"/>
  <c r="Q29" i="17"/>
  <c r="N29" i="17"/>
  <c r="P29" i="17"/>
  <c r="Q30" i="17"/>
  <c r="P30" i="17"/>
  <c r="N30" i="17"/>
  <c r="Q12" i="17"/>
  <c r="U12" i="17" s="1"/>
  <c r="P12" i="17"/>
  <c r="T12" i="17" s="1"/>
  <c r="Q27" i="17"/>
  <c r="N27" i="17"/>
  <c r="P27" i="17"/>
  <c r="Q7" i="17"/>
  <c r="U7" i="17" s="1"/>
  <c r="P7" i="17"/>
  <c r="T7" i="17" s="1"/>
  <c r="Q28" i="17"/>
  <c r="P28" i="17"/>
  <c r="N28" i="17"/>
  <c r="Q19" i="17"/>
  <c r="U19" i="17" s="1"/>
  <c r="P19" i="17"/>
  <c r="T19" i="17" s="1"/>
  <c r="Q38" i="17"/>
  <c r="P38" i="17"/>
  <c r="N38" i="17"/>
  <c r="Q35" i="17"/>
  <c r="N35" i="17"/>
  <c r="P35" i="17"/>
  <c r="Q13" i="17"/>
  <c r="U13" i="17" s="1"/>
  <c r="P13" i="17"/>
  <c r="T13" i="17" s="1"/>
  <c r="Q31" i="17"/>
  <c r="N31" i="17"/>
  <c r="P31" i="17"/>
  <c r="Q25" i="17"/>
  <c r="U25" i="17" s="1"/>
  <c r="P25" i="17"/>
  <c r="T25" i="17" s="1"/>
  <c r="Q32" i="17"/>
  <c r="P32" i="17"/>
  <c r="N32" i="17"/>
  <c r="O7" i="17"/>
  <c r="S7" i="17" s="1"/>
  <c r="M18" i="17"/>
  <c r="M24" i="17"/>
  <c r="N12" i="17"/>
  <c r="R12" i="17" s="1"/>
  <c r="N25" i="17"/>
  <c r="R25" i="17" s="1"/>
  <c r="M6" i="17"/>
  <c r="N6" i="17"/>
  <c r="R6" i="17" s="1"/>
  <c r="M5" i="17"/>
  <c r="M11" i="17"/>
  <c r="O12" i="17"/>
  <c r="S12" i="17" s="1"/>
  <c r="M17" i="17"/>
  <c r="M23" i="17"/>
  <c r="N23" i="17" s="1"/>
  <c r="R23" i="17" s="1"/>
  <c r="N36" i="17"/>
  <c r="N5" i="17"/>
  <c r="R5" i="17" s="1"/>
  <c r="N11" i="17"/>
  <c r="R11" i="17" s="1"/>
  <c r="O36" i="17"/>
  <c r="O13" i="17"/>
  <c r="S13" i="17" s="1"/>
  <c r="O19" i="17"/>
  <c r="S19" i="17" s="1"/>
  <c r="O25" i="17"/>
  <c r="S25" i="17" s="1"/>
  <c r="M16" i="17"/>
  <c r="N7" i="17"/>
  <c r="R7" i="17" s="1"/>
  <c r="N13" i="17"/>
  <c r="R13" i="17" s="1"/>
  <c r="N19" i="17"/>
  <c r="R19" i="17" s="1"/>
  <c r="O5" i="17"/>
  <c r="S5" i="17" s="1"/>
  <c r="M22" i="17"/>
  <c r="M3" i="17"/>
  <c r="M9" i="17"/>
  <c r="M15" i="17"/>
  <c r="M21" i="17"/>
  <c r="N3" i="17"/>
  <c r="R3" i="17" s="1"/>
  <c r="N9" i="17"/>
  <c r="R9" i="17" s="1"/>
  <c r="N15" i="17"/>
  <c r="R15" i="17" s="1"/>
  <c r="N21" i="17"/>
  <c r="R21" i="17" s="1"/>
  <c r="L37" i="17"/>
  <c r="M4" i="17"/>
  <c r="M8" i="17"/>
  <c r="M14" i="17"/>
  <c r="M20" i="17"/>
  <c r="M26" i="17"/>
  <c r="O21" i="16"/>
  <c r="O23" i="16"/>
  <c r="O25" i="16"/>
  <c r="O7" i="16"/>
  <c r="O19" i="16"/>
  <c r="O13" i="16"/>
  <c r="O10" i="16"/>
  <c r="O3" i="16"/>
  <c r="O9" i="16"/>
  <c r="O15" i="16"/>
  <c r="O2" i="16"/>
  <c r="O8" i="16"/>
  <c r="O14" i="16"/>
  <c r="O20" i="16"/>
  <c r="O4" i="16"/>
  <c r="O16" i="16"/>
  <c r="O22" i="16"/>
  <c r="O12" i="16"/>
  <c r="O18" i="16"/>
  <c r="O24" i="16"/>
  <c r="Q33" i="15"/>
  <c r="P33" i="15"/>
  <c r="Q29" i="15"/>
  <c r="P29" i="15"/>
  <c r="Q35" i="15"/>
  <c r="P35" i="15"/>
  <c r="Q31" i="15"/>
  <c r="P31" i="15"/>
  <c r="Q37" i="15"/>
  <c r="P37" i="15"/>
  <c r="P30" i="15"/>
  <c r="P32" i="15"/>
  <c r="P34" i="15"/>
  <c r="P36" i="15"/>
  <c r="Q36" i="15"/>
  <c r="Q28" i="15"/>
  <c r="P27" i="15"/>
  <c r="Q27" i="15"/>
  <c r="M26" i="15"/>
  <c r="M14" i="15"/>
  <c r="P14" i="15" s="1"/>
  <c r="M15" i="15"/>
  <c r="M4" i="15"/>
  <c r="M16" i="15"/>
  <c r="M5" i="15"/>
  <c r="M17" i="15"/>
  <c r="M6" i="15"/>
  <c r="M18" i="15"/>
  <c r="M3" i="15"/>
  <c r="M7" i="15"/>
  <c r="M10" i="15"/>
  <c r="M20" i="15"/>
  <c r="M21" i="15"/>
  <c r="M11" i="15"/>
  <c r="M23" i="15"/>
  <c r="Q14" i="15"/>
  <c r="M19" i="15"/>
  <c r="M9" i="15"/>
  <c r="M12" i="15"/>
  <c r="M24" i="15"/>
  <c r="M8" i="15"/>
  <c r="M22" i="15"/>
  <c r="M13" i="15"/>
  <c r="M25" i="15"/>
  <c r="N8" i="17" l="1"/>
  <c r="R8" i="17" s="1"/>
  <c r="Q8" i="17"/>
  <c r="U8" i="17" s="1"/>
  <c r="P8" i="17"/>
  <c r="T8" i="17" s="1"/>
  <c r="Q18" i="17"/>
  <c r="U18" i="17" s="1"/>
  <c r="P18" i="17"/>
  <c r="T18" i="17" s="1"/>
  <c r="P14" i="17"/>
  <c r="T14" i="17" s="1"/>
  <c r="N14" i="17"/>
  <c r="R14" i="17" s="1"/>
  <c r="Q14" i="17"/>
  <c r="U14" i="17" s="1"/>
  <c r="Q22" i="17"/>
  <c r="U22" i="17" s="1"/>
  <c r="P22" i="17"/>
  <c r="T22" i="17" s="1"/>
  <c r="N22" i="17"/>
  <c r="R22" i="17" s="1"/>
  <c r="Q24" i="17"/>
  <c r="U24" i="17" s="1"/>
  <c r="P24" i="17"/>
  <c r="T24" i="17" s="1"/>
  <c r="Q16" i="17"/>
  <c r="U16" i="17" s="1"/>
  <c r="P16" i="17"/>
  <c r="T16" i="17" s="1"/>
  <c r="N16" i="17"/>
  <c r="R16" i="17" s="1"/>
  <c r="Q11" i="17"/>
  <c r="U11" i="17" s="1"/>
  <c r="P11" i="17"/>
  <c r="T11" i="17" s="1"/>
  <c r="Q4" i="17"/>
  <c r="U4" i="17" s="1"/>
  <c r="P4" i="17"/>
  <c r="T4" i="17" s="1"/>
  <c r="N4" i="17"/>
  <c r="R4" i="17" s="1"/>
  <c r="Q5" i="17"/>
  <c r="U5" i="17" s="1"/>
  <c r="P5" i="17"/>
  <c r="T5" i="17" s="1"/>
  <c r="N24" i="17"/>
  <c r="R24" i="17" s="1"/>
  <c r="N18" i="17"/>
  <c r="R18" i="17" s="1"/>
  <c r="P26" i="17"/>
  <c r="T26" i="17" s="1"/>
  <c r="N26" i="17"/>
  <c r="R26" i="17" s="1"/>
  <c r="Q26" i="17"/>
  <c r="U26" i="17" s="1"/>
  <c r="Q23" i="17"/>
  <c r="U23" i="17" s="1"/>
  <c r="P23" i="17"/>
  <c r="T23" i="17" s="1"/>
  <c r="Q17" i="17"/>
  <c r="U17" i="17" s="1"/>
  <c r="P17" i="17"/>
  <c r="T17" i="17" s="1"/>
  <c r="Q21" i="17"/>
  <c r="U21" i="17" s="1"/>
  <c r="P21" i="17"/>
  <c r="T21" i="17" s="1"/>
  <c r="Q15" i="17"/>
  <c r="U15" i="17" s="1"/>
  <c r="P15" i="17"/>
  <c r="T15" i="17" s="1"/>
  <c r="Q9" i="17"/>
  <c r="U9" i="17" s="1"/>
  <c r="P9" i="17"/>
  <c r="T9" i="17" s="1"/>
  <c r="Q20" i="17"/>
  <c r="U20" i="17" s="1"/>
  <c r="N20" i="17"/>
  <c r="R20" i="17" s="1"/>
  <c r="P20" i="17"/>
  <c r="T20" i="17" s="1"/>
  <c r="Q3" i="17"/>
  <c r="U3" i="17" s="1"/>
  <c r="P3" i="17"/>
  <c r="T3" i="17" s="1"/>
  <c r="N17" i="17"/>
  <c r="R17" i="17" s="1"/>
  <c r="Q6" i="17"/>
  <c r="U6" i="17" s="1"/>
  <c r="P6" i="17"/>
  <c r="T6" i="17" s="1"/>
  <c r="O5" i="16"/>
  <c r="O17" i="16"/>
  <c r="O11" i="16"/>
  <c r="O6" i="16"/>
  <c r="P26" i="15"/>
  <c r="Q26" i="15"/>
  <c r="Q23" i="15"/>
  <c r="P23" i="15"/>
  <c r="Q21" i="15"/>
  <c r="P21" i="15"/>
  <c r="P18" i="15"/>
  <c r="Q18" i="15"/>
  <c r="Q4" i="15"/>
  <c r="P4" i="15"/>
  <c r="Q15" i="15"/>
  <c r="P15" i="15"/>
  <c r="Q25" i="15"/>
  <c r="P25" i="15"/>
  <c r="Q13" i="15"/>
  <c r="P13" i="15"/>
  <c r="P22" i="15"/>
  <c r="Q22" i="15"/>
  <c r="Q8" i="15"/>
  <c r="P8" i="15"/>
  <c r="P12" i="15"/>
  <c r="Q12" i="15"/>
  <c r="P6" i="15"/>
  <c r="Q6" i="15"/>
  <c r="P10" i="15"/>
  <c r="Q10" i="15"/>
  <c r="Q7" i="15"/>
  <c r="P7" i="15"/>
  <c r="Q9" i="15"/>
  <c r="P9" i="15"/>
  <c r="Q17" i="15"/>
  <c r="P17" i="15"/>
  <c r="Q16" i="15"/>
  <c r="P16" i="15"/>
  <c r="Q11" i="15"/>
  <c r="P11" i="15"/>
  <c r="P20" i="15"/>
  <c r="Q20" i="15"/>
  <c r="Q3" i="15"/>
  <c r="P3" i="15"/>
  <c r="Q24" i="15"/>
  <c r="P24" i="15"/>
  <c r="Q19" i="15"/>
  <c r="P19" i="15"/>
  <c r="P5" i="15"/>
  <c r="Q5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3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ID#AAABYQdXwbs
Sina Dorostkar    (2024-09-08 07:01:23)
Neck Ring &amp; Guide Ring</t>
        </r>
      </text>
    </comment>
    <comment ref="L15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ID#AAABYQdXwbo
Sina Dorostkar    (2024-09-08 07:01:23)
Neck Ring &amp; Guide Ring</t>
        </r>
      </text>
    </comment>
    <comment ref="L18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ID#AAABbX5-mnA
Sina Dorostkar    (2024-09-08 07:01:23)
Neck Ring &amp; Guide Ring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LmEntnuQscxFjM3Q/b8LDOL/l7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47" authorId="0" shapeId="0" xr:uid="{D301B6A9-E58A-43AE-85D1-7D3889B3D80E}">
      <text>
        <r>
          <rPr>
            <sz val="11"/>
            <color theme="1"/>
            <rFont val="Calibri"/>
            <family val="2"/>
            <scheme val="minor"/>
          </rPr>
          <t>======
ID#AAABevloky8
Dosing and Weighing    (2025-01-31 11:17:31)
بارگیری و توزین
Sand</t>
        </r>
      </text>
    </comment>
    <comment ref="H156" authorId="0" shapeId="0" xr:uid="{8E816319-7956-4597-8401-B74CE7B0A868}">
      <text>
        <r>
          <rPr>
            <sz val="11"/>
            <color theme="1"/>
            <rFont val="Calibri"/>
            <family val="2"/>
            <scheme val="minor"/>
          </rPr>
          <t>======
ID#AAABevlokys
ASUS    (2025-01-31 11:17:31)
SODA, LIMESTONE</t>
        </r>
      </text>
    </comment>
    <comment ref="H165" authorId="0" shapeId="0" xr:uid="{47E94DB4-51EC-4371-96B2-00B1240EC460}">
      <text>
        <r>
          <rPr>
            <sz val="11"/>
            <color theme="1"/>
            <rFont val="Calibri"/>
            <family val="2"/>
            <scheme val="minor"/>
          </rPr>
          <t>======
ID#AAABevlokyo
ASUS    (2025-01-31 11:17:31)
DOLOMITEو FELDSPAR</t>
        </r>
      </text>
    </comment>
    <comment ref="H173" authorId="0" shapeId="0" xr:uid="{84E904A2-6C88-4487-B736-2F36A49B08A0}">
      <text>
        <r>
          <rPr>
            <sz val="11"/>
            <color theme="1"/>
            <rFont val="Calibri"/>
            <family val="2"/>
            <scheme val="minor"/>
          </rPr>
          <t>======
ID#AAABevlokyY
ASUS    (2025-01-31 11:17:31)
SULFATEو SPARE</t>
        </r>
      </text>
    </comment>
    <comment ref="H182" authorId="0" shapeId="0" xr:uid="{4C9DC9DC-D6AB-47A5-9F8A-77199A0C50EC}">
      <text>
        <r>
          <rPr>
            <sz val="11"/>
            <color theme="1"/>
            <rFont val="Calibri"/>
            <family val="2"/>
            <scheme val="minor"/>
          </rPr>
          <t>======
ID#AAABevlokyk
ASUS    (2025-01-31 11:17:31)
Premix</t>
        </r>
      </text>
    </comment>
    <comment ref="H186" authorId="0" shapeId="0" xr:uid="{AA660114-CAA1-496E-9E0D-A22839ABF739}">
      <text>
        <r>
          <rPr>
            <sz val="11"/>
            <color theme="1"/>
            <rFont val="Calibri"/>
            <family val="2"/>
            <scheme val="minor"/>
          </rPr>
          <t>======
ID#AAABevlokzE
ASUS    (2025-01-31 11:17:31)
CULLET</t>
        </r>
      </text>
    </comment>
    <comment ref="H192" authorId="0" shapeId="0" xr:uid="{DCDA0133-A795-452D-B28B-8F30CB711D99}">
      <text>
        <r>
          <rPr>
            <sz val="11"/>
            <color theme="1"/>
            <rFont val="Calibri"/>
            <family val="2"/>
            <scheme val="minor"/>
          </rPr>
          <t>======
ID#AAABevlokyc
ASUS    (2025-01-31 11:17:31)
Compressed air &amp; dust Control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47" authorId="0" shapeId="0" xr:uid="{CE68C097-22D5-48E9-85A9-24FCA43F0B7D}">
      <text>
        <r>
          <rPr>
            <sz val="11"/>
            <color theme="1"/>
            <rFont val="Calibri"/>
            <family val="2"/>
            <scheme val="minor"/>
          </rPr>
          <t>======
ID#AAABevloky8
Dosing and Weighing    (2025-01-31 11:17:31)
بارگیری و توزین
Sand</t>
        </r>
      </text>
    </comment>
    <comment ref="H156" authorId="0" shapeId="0" xr:uid="{4B71B901-E4C2-47B3-85CC-167DBCB28926}">
      <text>
        <r>
          <rPr>
            <sz val="11"/>
            <color theme="1"/>
            <rFont val="Calibri"/>
            <family val="2"/>
            <scheme val="minor"/>
          </rPr>
          <t>======
ID#AAABevlokys
ASUS    (2025-01-31 11:17:31)
SODA, LIMESTONE</t>
        </r>
      </text>
    </comment>
    <comment ref="H165" authorId="0" shapeId="0" xr:uid="{C34E4206-1602-4735-970E-826F4C3FEE3A}">
      <text>
        <r>
          <rPr>
            <sz val="11"/>
            <color theme="1"/>
            <rFont val="Calibri"/>
            <family val="2"/>
            <scheme val="minor"/>
          </rPr>
          <t>======
ID#AAABevlokyo
ASUS    (2025-01-31 11:17:31)
DOLOMITEو FELDSPAR</t>
        </r>
      </text>
    </comment>
    <comment ref="H173" authorId="0" shapeId="0" xr:uid="{557D007D-C6C1-49BB-9C5F-F74D3A230ABC}">
      <text>
        <r>
          <rPr>
            <sz val="11"/>
            <color theme="1"/>
            <rFont val="Calibri"/>
            <family val="2"/>
            <scheme val="minor"/>
          </rPr>
          <t>======
ID#AAABevlokyY
ASUS    (2025-01-31 11:17:31)
SULFATEو SPARE</t>
        </r>
      </text>
    </comment>
    <comment ref="H182" authorId="0" shapeId="0" xr:uid="{B929AB0A-EA28-4BAC-BFD0-B877A554A233}">
      <text>
        <r>
          <rPr>
            <sz val="11"/>
            <color theme="1"/>
            <rFont val="Calibri"/>
            <family val="2"/>
            <scheme val="minor"/>
          </rPr>
          <t>======
ID#AAABevlokyk
ASUS    (2025-01-31 11:17:31)
Premix</t>
        </r>
      </text>
    </comment>
    <comment ref="H186" authorId="0" shapeId="0" xr:uid="{B2B91718-BE09-49EF-9231-3566D3D5D97C}">
      <text>
        <r>
          <rPr>
            <sz val="11"/>
            <color theme="1"/>
            <rFont val="Calibri"/>
            <family val="2"/>
            <scheme val="minor"/>
          </rPr>
          <t>======
ID#AAABevlokzE
ASUS    (2025-01-31 11:17:31)
CULLET</t>
        </r>
      </text>
    </comment>
    <comment ref="H192" authorId="0" shapeId="0" xr:uid="{D24B492F-AFB4-49A9-903C-2A5182D218AD}">
      <text>
        <r>
          <rPr>
            <sz val="11"/>
            <color theme="1"/>
            <rFont val="Calibri"/>
            <family val="2"/>
            <scheme val="minor"/>
          </rPr>
          <t>======
ID#AAABevlokyc
ASUS    (2025-01-31 11:17:31)
Compressed air &amp; dust Control</t>
        </r>
      </text>
    </comment>
  </commentList>
</comments>
</file>

<file path=xl/sharedStrings.xml><?xml version="1.0" encoding="utf-8"?>
<sst xmlns="http://schemas.openxmlformats.org/spreadsheetml/2006/main" count="4019" uniqueCount="873">
  <si>
    <t>Code</t>
  </si>
  <si>
    <t>Name</t>
  </si>
  <si>
    <t>EmailAddress</t>
  </si>
  <si>
    <t>Telephone</t>
  </si>
  <si>
    <t>Aliraza Mokhtari</t>
  </si>
  <si>
    <t>a.mokhtari@sigmatrade.ir</t>
  </si>
  <si>
    <t>Saeed Keshavarz</t>
  </si>
  <si>
    <t>keshavarz.saeed@gmail.com</t>
  </si>
  <si>
    <t>Shahab Ofogh</t>
  </si>
  <si>
    <t>sh.ofogh@speedkar.ir</t>
  </si>
  <si>
    <t>Farshad Azimi</t>
  </si>
  <si>
    <t>azimi@glasslines.com</t>
  </si>
  <si>
    <t>Tazkieh Gilvari</t>
  </si>
  <si>
    <t>email@mircoh.com</t>
  </si>
  <si>
    <t>Mohammad Dadbakhsh</t>
  </si>
  <si>
    <t>uislondon@yahoo.com</t>
  </si>
  <si>
    <t>Elnaz Sadeghi</t>
  </si>
  <si>
    <t>Elnaz@megafzco.com</t>
  </si>
  <si>
    <t>Hossein Gharibi</t>
  </si>
  <si>
    <t>gharibi6@gmail.com</t>
  </si>
  <si>
    <t>Hooman Jokar</t>
  </si>
  <si>
    <t>hooman_jokar@yahoo.com</t>
  </si>
  <si>
    <t>Mehran Vijeh</t>
  </si>
  <si>
    <t>mvijehco@yahoo.com</t>
  </si>
  <si>
    <t>Mohsen Zamani</t>
  </si>
  <si>
    <t>m.zamani@irantablo.com</t>
  </si>
  <si>
    <t>Hanieh Sadeghi</t>
  </si>
  <si>
    <t>hanieh@megafzco.com</t>
  </si>
  <si>
    <t>Sherif Shawi</t>
  </si>
  <si>
    <t>shawi@megafzco.com</t>
  </si>
  <si>
    <t>Marcel Ortega</t>
  </si>
  <si>
    <t>ventas@vidremot.com</t>
  </si>
  <si>
    <t>Ryan Hall</t>
  </si>
  <si>
    <t>124134394@qq.com</t>
  </si>
  <si>
    <t>Country</t>
  </si>
  <si>
    <t>Address</t>
  </si>
  <si>
    <t>ICdoc</t>
  </si>
  <si>
    <t>Netherland</t>
  </si>
  <si>
    <t>Industriepark Venecolaan Lakeland 10 9880 Aalter</t>
  </si>
  <si>
    <t>Omco</t>
  </si>
  <si>
    <t>Turkey</t>
  </si>
  <si>
    <t>OMCO İSTANBUL KALIP SAN.VE TİC.A.Ş.</t>
  </si>
  <si>
    <t>Sentesbir</t>
  </si>
  <si>
    <t>Dilovası OSB Mahallesi, Dilovasi Organize Sanayi Bolgesi4. Kısım D-4013 Sokak No: 6 41455 Gebze KOCAELI Turkey</t>
  </si>
  <si>
    <t>Set</t>
  </si>
  <si>
    <t>Kemalpaşa OSB Ansızca San Sit. No:343 Kemalpasa, TR-35730 Izmir-Turkey</t>
  </si>
  <si>
    <t>Vidremot</t>
  </si>
  <si>
    <t>Spain</t>
  </si>
  <si>
    <t>Deri OSB Mahallesi   Yan Sanayi Caddesi No:27/1   34956 Tuzla/İstanbul/Türkiye</t>
  </si>
  <si>
    <t>Y-ic Check</t>
  </si>
  <si>
    <t>China</t>
  </si>
  <si>
    <t>Orient, 26 08911 Bdalona (Barcelona-Spain)</t>
  </si>
  <si>
    <t>GianCarlo Perego</t>
  </si>
  <si>
    <t>Italy</t>
  </si>
  <si>
    <t>No.5, Xijiang Road South, Duanzhou District, Zhaoqing, Guangdong, P.R. 526020</t>
  </si>
  <si>
    <t>Ori-Mould</t>
  </si>
  <si>
    <t>NULL</t>
  </si>
  <si>
    <t>GPT</t>
  </si>
  <si>
    <t>Shanghai Precision</t>
  </si>
  <si>
    <t>Lane</t>
  </si>
  <si>
    <t>UK</t>
  </si>
  <si>
    <t>Sorg</t>
  </si>
  <si>
    <t>Germany</t>
  </si>
  <si>
    <t>Rondot</t>
  </si>
  <si>
    <t>France</t>
  </si>
  <si>
    <t>Glass Service</t>
  </si>
  <si>
    <t>Refel</t>
  </si>
  <si>
    <t>Falorni</t>
  </si>
  <si>
    <t>Pneumofore</t>
  </si>
  <si>
    <t>STG</t>
  </si>
  <si>
    <t>T&amp;T</t>
  </si>
  <si>
    <t>Czech Republic</t>
  </si>
  <si>
    <t>Ming Wei</t>
  </si>
  <si>
    <t>Taiwan</t>
  </si>
  <si>
    <t>BDF</t>
  </si>
  <si>
    <t>Iran Tablo</t>
  </si>
  <si>
    <t>Iran</t>
  </si>
  <si>
    <t>Mirco</t>
  </si>
  <si>
    <t>Texco</t>
  </si>
  <si>
    <t>India</t>
  </si>
  <si>
    <t>Company</t>
  </si>
  <si>
    <t>AgentName</t>
  </si>
  <si>
    <t>ICDOC</t>
  </si>
  <si>
    <t>Alireza Mokhtari</t>
  </si>
  <si>
    <t>Total</t>
  </si>
  <si>
    <t>PhoneNumber</t>
  </si>
  <si>
    <t>Davood Hajilou</t>
  </si>
  <si>
    <t>davood@iraneurope-co.com</t>
  </si>
  <si>
    <t>Hadis Zarei</t>
  </si>
  <si>
    <t>zarei@raga-tp.com</t>
  </si>
  <si>
    <t>Ashraf Hosseini</t>
  </si>
  <si>
    <t>Info@rahvand.com</t>
  </si>
  <si>
    <t>Amin Nouri</t>
  </si>
  <si>
    <t>amir.nouri@PDEXP.COM</t>
  </si>
  <si>
    <t>AgentID</t>
  </si>
  <si>
    <t>Iran Europe</t>
  </si>
  <si>
    <t>NO. 358, 6th Floor, North Mofatteh St., Tehran, Iran</t>
  </si>
  <si>
    <t>Rahvand</t>
  </si>
  <si>
    <t>No. 213 Ostad Nejatolahi Ave. Tehran _ Iran</t>
  </si>
  <si>
    <t>Raga Tarabar</t>
  </si>
  <si>
    <t>No. 508, 5th floor, Borj Sefid Tower, Pasdaran Ave, Tehran</t>
  </si>
  <si>
    <t>PDE</t>
  </si>
  <si>
    <t>No. 61.1, Mo'atar dead end,Naser Khosro St, Tehran, Iran</t>
  </si>
  <si>
    <t>Family</t>
  </si>
  <si>
    <t>Post</t>
  </si>
  <si>
    <t>Email Address</t>
  </si>
  <si>
    <t>Phone Number</t>
  </si>
  <si>
    <t xml:space="preserve">Saeed </t>
  </si>
  <si>
    <t>Karami</t>
  </si>
  <si>
    <t>Taemirat Ghaleb</t>
  </si>
  <si>
    <t>Mohammad Mahdi</t>
  </si>
  <si>
    <t>Kazemi</t>
  </si>
  <si>
    <t>Moaven Vahed Bargh</t>
  </si>
  <si>
    <t>Mohammad Reza</t>
  </si>
  <si>
    <t>Sadr</t>
  </si>
  <si>
    <t>raeis Tahieh Mavad</t>
  </si>
  <si>
    <t>Masoud</t>
  </si>
  <si>
    <t>Sari Gol</t>
  </si>
  <si>
    <t>Raeis Khadamat Fani</t>
  </si>
  <si>
    <t>Abbass</t>
  </si>
  <si>
    <t>Mohammadi Bazm</t>
  </si>
  <si>
    <t>Sarparast Azmayeshgah</t>
  </si>
  <si>
    <t>Seyedi Zare</t>
  </si>
  <si>
    <t>Raeis Tolid</t>
  </si>
  <si>
    <t>Abolfazl</t>
  </si>
  <si>
    <t>Ghobadi</t>
  </si>
  <si>
    <t>CE</t>
  </si>
  <si>
    <t>Hybrid</t>
  </si>
  <si>
    <t>Erfan</t>
  </si>
  <si>
    <t>Nouri</t>
  </si>
  <si>
    <t>Tasisat</t>
  </si>
  <si>
    <t>EmailCode</t>
  </si>
  <si>
    <t>SupplierID</t>
  </si>
  <si>
    <t>TransportID</t>
  </si>
  <si>
    <t>OrderCodesID</t>
  </si>
  <si>
    <t>DateID</t>
  </si>
  <si>
    <t>ExpertID</t>
  </si>
  <si>
    <t>HSCodeID</t>
  </si>
  <si>
    <t>EmployeeID</t>
  </si>
  <si>
    <t>TransportationDetails</t>
  </si>
  <si>
    <t>Cargo</t>
  </si>
  <si>
    <t>Origin</t>
  </si>
  <si>
    <t>CurrencySuppliment</t>
  </si>
  <si>
    <t>Price</t>
  </si>
  <si>
    <t>Currency</t>
  </si>
  <si>
    <t>Account</t>
  </si>
  <si>
    <t>HG20231014</t>
  </si>
  <si>
    <t>Sieves Panels</t>
  </si>
  <si>
    <t>Europian Union</t>
  </si>
  <si>
    <t>Saderat</t>
  </si>
  <si>
    <t>Euro</t>
  </si>
  <si>
    <t>ING Bank</t>
  </si>
  <si>
    <t>HG20231025</t>
  </si>
  <si>
    <t>Cooler and Plunger</t>
  </si>
  <si>
    <t>Nima</t>
  </si>
  <si>
    <t>Revolut</t>
  </si>
  <si>
    <t>HG20231045</t>
  </si>
  <si>
    <t>Vertical Load Tester</t>
  </si>
  <si>
    <t>CNY</t>
  </si>
  <si>
    <t>Bank Of China, ZHAOQING BRANCH</t>
  </si>
  <si>
    <t>HG20231051</t>
  </si>
  <si>
    <t>Servo Motor</t>
  </si>
  <si>
    <t>Czech</t>
  </si>
  <si>
    <t>Cash</t>
  </si>
  <si>
    <t>HG20231062</t>
  </si>
  <si>
    <t>Lehr Belt</t>
  </si>
  <si>
    <t>United Kingdom</t>
  </si>
  <si>
    <t>National westminster bank plc</t>
  </si>
  <si>
    <t>HG20231020</t>
  </si>
  <si>
    <t>Stainless steel Scoops</t>
  </si>
  <si>
    <t>Azad</t>
  </si>
  <si>
    <t>-</t>
  </si>
  <si>
    <t>Spare parts for packaging machine</t>
  </si>
  <si>
    <t>Taiwan business bank shalu branch</t>
  </si>
  <si>
    <t>HG20231068</t>
  </si>
  <si>
    <t>Nickel Powder</t>
  </si>
  <si>
    <t>HG20231061</t>
  </si>
  <si>
    <t>Alshaeir Plunger</t>
  </si>
  <si>
    <t>Türkiye İş Bankası A.Ş.</t>
  </si>
  <si>
    <t>HG20231026</t>
  </si>
  <si>
    <t>Simotics SD Motor</t>
  </si>
  <si>
    <t>HG20231037</t>
  </si>
  <si>
    <t>Vaccum Pump Oil</t>
  </si>
  <si>
    <t>Banca Poplare dell'Emilia Rom Bper Torino</t>
  </si>
  <si>
    <t>HG20231019</t>
  </si>
  <si>
    <t>Glass mould Equipment</t>
  </si>
  <si>
    <t>Banca Monte Dei Paschi Di Siena Branch Of Trezzano S/N</t>
  </si>
  <si>
    <t>HG20231022</t>
  </si>
  <si>
    <t>Gear Motors</t>
  </si>
  <si>
    <t>ZHEJIANG CHOUZHOU COMMERCIAL BANK CO., LTD</t>
  </si>
  <si>
    <t>HG20241013</t>
  </si>
  <si>
    <t>HG20231042</t>
  </si>
  <si>
    <t>Glass mould Lubricant</t>
  </si>
  <si>
    <t>USA</t>
  </si>
  <si>
    <t>HG20241001</t>
  </si>
  <si>
    <t>InquiryDate</t>
  </si>
  <si>
    <t>FactoryConfirmDate</t>
  </si>
  <si>
    <t>OrderRegistrationDate</t>
  </si>
  <si>
    <t>SwiftDate</t>
  </si>
  <si>
    <t>TransportationDate</t>
  </si>
  <si>
    <t>WareHouseReceiptDate</t>
  </si>
  <si>
    <t>FactoryReceiptDate</t>
  </si>
  <si>
    <t>10/25/023</t>
  </si>
  <si>
    <t>OrderRegistration</t>
  </si>
  <si>
    <t>Letter NO</t>
  </si>
  <si>
    <t>Purchase request NO</t>
  </si>
  <si>
    <t>1401/14620/ک/م ت</t>
  </si>
  <si>
    <t>1401/5150/س خ</t>
  </si>
  <si>
    <t>1402/337/س خ</t>
  </si>
  <si>
    <t>1402/556/ک/پ ف 3</t>
  </si>
  <si>
    <t>1402/3050/ک/خ ف</t>
  </si>
  <si>
    <t>1402/109/س خ</t>
  </si>
  <si>
    <t>1402/1077/س خ</t>
  </si>
  <si>
    <t>1402/734/س خ</t>
  </si>
  <si>
    <t>1401/15776/ک/ت ف</t>
  </si>
  <si>
    <t>1401/5159/س خ</t>
  </si>
  <si>
    <t>1401/4795/ت د</t>
  </si>
  <si>
    <t xml:space="preserve">1401/5141/س خ </t>
  </si>
  <si>
    <t>1403/274/ک/ف ت</t>
  </si>
  <si>
    <t>HG202431042</t>
  </si>
  <si>
    <t>1402/802/س خ</t>
  </si>
  <si>
    <t>1403/5843/ک/ا</t>
  </si>
  <si>
    <t>GrossWeight</t>
  </si>
  <si>
    <t>DeliveryTerm</t>
  </si>
  <si>
    <t>TransportationMean</t>
  </si>
  <si>
    <t>Place of loading</t>
  </si>
  <si>
    <t>Dimension</t>
  </si>
  <si>
    <t>Pack</t>
  </si>
  <si>
    <t>Packqty</t>
  </si>
  <si>
    <t>Stackability</t>
  </si>
  <si>
    <t>TransportationPrice</t>
  </si>
  <si>
    <t>Fca</t>
  </si>
  <si>
    <t>Truck</t>
  </si>
  <si>
    <t>Netherlands</t>
  </si>
  <si>
    <t>80x120x150</t>
  </si>
  <si>
    <t>Pallet</t>
  </si>
  <si>
    <t>Unstackable</t>
  </si>
  <si>
    <t>Exw</t>
  </si>
  <si>
    <t>120*80*120</t>
  </si>
  <si>
    <t>Wooden Box</t>
  </si>
  <si>
    <t>Stackable</t>
  </si>
  <si>
    <t>Air</t>
  </si>
  <si>
    <t>93*74*136 &amp; 52*40*25</t>
  </si>
  <si>
    <t>Polywood Crate &amp; Cartoon</t>
  </si>
  <si>
    <t>FCA</t>
  </si>
  <si>
    <t>52*37*24 &amp; 52*37*24 &amp; 37*26*24</t>
  </si>
  <si>
    <t>Box</t>
  </si>
  <si>
    <t>England</t>
  </si>
  <si>
    <t>428 x 82 x 53</t>
  </si>
  <si>
    <t>Wooden Cases</t>
  </si>
  <si>
    <t>58*58*19</t>
  </si>
  <si>
    <t>Cartoon</t>
  </si>
  <si>
    <t>53*35*23</t>
  </si>
  <si>
    <t>Usd</t>
  </si>
  <si>
    <t>80*120*92</t>
  </si>
  <si>
    <t>25*25*25</t>
  </si>
  <si>
    <t>80*60*100</t>
  </si>
  <si>
    <t>80*120*102</t>
  </si>
  <si>
    <t>104*9+N13:T130*78</t>
  </si>
  <si>
    <t>Wooden Box (Pallet)</t>
  </si>
  <si>
    <t>Sea</t>
  </si>
  <si>
    <t>Polywood Cases</t>
  </si>
  <si>
    <t>USD</t>
  </si>
  <si>
    <t>120*80*55</t>
  </si>
  <si>
    <t>120*80*110</t>
  </si>
  <si>
    <t>24 * 120 x 120 x 80 &amp; 1 * 80 x 120 x 80</t>
  </si>
  <si>
    <t>truck</t>
  </si>
  <si>
    <t>104*90*78</t>
  </si>
  <si>
    <t>Chapter</t>
  </si>
  <si>
    <t>Heading</t>
  </si>
  <si>
    <t>SubHeading</t>
  </si>
  <si>
    <t>HS Code</t>
  </si>
  <si>
    <t>HG20231025
HG20231061
HG20231019
HG20241025
HG20241001</t>
  </si>
  <si>
    <t>Phone NO</t>
  </si>
  <si>
    <t>Sina Doorstkar</t>
  </si>
  <si>
    <t>921 7786 896</t>
  </si>
  <si>
    <t>Tehran Piroozi avenue</t>
  </si>
  <si>
    <t>Zahra Mirmoeini</t>
  </si>
  <si>
    <t>910 7590 141</t>
  </si>
  <si>
    <t>Tehran Damavand avenue</t>
  </si>
  <si>
    <t>Zahra Rezaie</t>
  </si>
  <si>
    <t>*******************</t>
  </si>
  <si>
    <t>Sabtesefaresh</t>
  </si>
  <si>
    <t>insurance</t>
  </si>
  <si>
    <t>Shipment</t>
  </si>
  <si>
    <t>IC OR COI</t>
  </si>
  <si>
    <t>Release</t>
  </si>
  <si>
    <t>warehouse</t>
  </si>
  <si>
    <t>HG20241018</t>
  </si>
  <si>
    <t>A</t>
  </si>
  <si>
    <t>B</t>
  </si>
  <si>
    <t>C</t>
  </si>
  <si>
    <t>Email Code</t>
  </si>
  <si>
    <t>New Description</t>
  </si>
  <si>
    <t>NO</t>
  </si>
  <si>
    <t>Part No</t>
  </si>
  <si>
    <t>Description</t>
  </si>
  <si>
    <t>QTY</t>
  </si>
  <si>
    <t>Unit Price</t>
  </si>
  <si>
    <t>Invert Mechanism</t>
  </si>
  <si>
    <t xml:space="preserve">191-7481-10  </t>
  </si>
  <si>
    <t xml:space="preserve">INVERT MECHANISM CONSTANT CUSHION </t>
  </si>
  <si>
    <t>Glass Spare Parts</t>
  </si>
  <si>
    <t>200-249-5</t>
  </si>
  <si>
    <t xml:space="preserve"> BLOW HEAD MECHANISM LONG STROKE QUICK EXCHANGE </t>
  </si>
  <si>
    <t xml:space="preserve">200-248-3 </t>
  </si>
  <si>
    <t xml:space="preserve">BAFFLE MECHANISM </t>
  </si>
  <si>
    <t xml:space="preserve">200-2100-1 </t>
  </si>
  <si>
    <t xml:space="preserve">FUNNEL MECHANISM </t>
  </si>
  <si>
    <t xml:space="preserve">191-5646-1 </t>
  </si>
  <si>
    <t xml:space="preserve">LINK ASSEMBLY </t>
  </si>
  <si>
    <t xml:space="preserve">1700-743 </t>
  </si>
  <si>
    <t xml:space="preserve">VICKERSEAL 7/16'' * 11/16'' </t>
  </si>
  <si>
    <t xml:space="preserve">1700-826 </t>
  </si>
  <si>
    <t xml:space="preserve">VICKERSEAL 11/16'' * 15/16'' </t>
  </si>
  <si>
    <t xml:space="preserve">1700-20 </t>
  </si>
  <si>
    <t xml:space="preserve">1/2''ID x 11/16''OD x 3/32'' O-RING </t>
  </si>
  <si>
    <t xml:space="preserve">1700-975 </t>
  </si>
  <si>
    <t xml:space="preserve">1/2*3/4*1/8 O-Ring </t>
  </si>
  <si>
    <t xml:space="preserve">1700-617 </t>
  </si>
  <si>
    <t xml:space="preserve">O-RING 489*1/16 </t>
  </si>
  <si>
    <t xml:space="preserve">1700-357 </t>
  </si>
  <si>
    <t>O-RING 2-0016</t>
  </si>
  <si>
    <t xml:space="preserve">1700-710 </t>
  </si>
  <si>
    <t xml:space="preserve">O-RING SEAL </t>
  </si>
  <si>
    <t xml:space="preserve">2640-530 </t>
  </si>
  <si>
    <t xml:space="preserve">3/8''-16 X 1'' SOCKET-HEAD CAP SCREW </t>
  </si>
  <si>
    <t>2660-941</t>
  </si>
  <si>
    <t xml:space="preserve"> ½'’-13 UNC X 6-1/2'’ HEX-HEAD CAP SCREW</t>
  </si>
  <si>
    <t xml:space="preserve">2640-130 </t>
  </si>
  <si>
    <t xml:space="preserve">1/4'’-20 UNC X 3/4'’ SOCKET-HEAD CAP SCREW </t>
  </si>
  <si>
    <t>Bushing</t>
  </si>
  <si>
    <t xml:space="preserve">191-10904 </t>
  </si>
  <si>
    <t xml:space="preserve">ECCENTRIC BUSHING </t>
  </si>
  <si>
    <t>191-10979</t>
  </si>
  <si>
    <t xml:space="preserve">BUSHING </t>
  </si>
  <si>
    <t xml:space="preserve">191-12595 </t>
  </si>
  <si>
    <t xml:space="preserve">2260-29 </t>
  </si>
  <si>
    <t xml:space="preserve">1/4'' PIPE PLUG </t>
  </si>
  <si>
    <t xml:space="preserve">7103-10 </t>
  </si>
  <si>
    <t xml:space="preserve">DOWEL </t>
  </si>
  <si>
    <t xml:space="preserve">2520-195 </t>
  </si>
  <si>
    <t xml:space="preserve">PISTON RING </t>
  </si>
  <si>
    <t>Upper Cushioner</t>
  </si>
  <si>
    <t xml:space="preserve">59-89501 </t>
  </si>
  <si>
    <t>UPPER CUSHIONER CARTRIDGE</t>
  </si>
  <si>
    <t>FPS</t>
  </si>
  <si>
    <t xml:space="preserve">PROPORTIONAL VALVE - PLUNGER UP </t>
  </si>
  <si>
    <t>191-5149-9</t>
  </si>
  <si>
    <t xml:space="preserve">NECK RING MECHANISM </t>
  </si>
  <si>
    <t>HG20241026</t>
  </si>
  <si>
    <t>Take out tong head 4 1/4’’ TG CPL 4 1/4’’ TG CPL</t>
  </si>
  <si>
    <t>Neck ring holder 4 1/4’’TG70,OFFSETCPL.</t>
  </si>
  <si>
    <t>210-499-1</t>
  </si>
  <si>
    <t>SOLENOID VALVE ASSEMBLY N.C</t>
  </si>
  <si>
    <t>210-498-1</t>
  </si>
  <si>
    <t>SOLENOID VALVE ASSEMBLY N.O</t>
  </si>
  <si>
    <t>NECK RING MECHANISM</t>
  </si>
  <si>
    <t>191-5646-1</t>
  </si>
  <si>
    <t>LINK ASSEMBLY</t>
  </si>
  <si>
    <t>523-5213</t>
  </si>
  <si>
    <t>Scoop 13</t>
  </si>
  <si>
    <t>523-5215-5</t>
  </si>
  <si>
    <t>Scoop 15</t>
  </si>
  <si>
    <t>213F093800</t>
  </si>
  <si>
    <t>TG 4 1/4 Change  head</t>
  </si>
  <si>
    <t>30-18/2.6-3.2 BS Round Wire Lehr Belt 110m * 3600 mm wide</t>
  </si>
  <si>
    <t>700.270 FL 422 COOLANT</t>
  </si>
  <si>
    <t>HG20241022</t>
  </si>
  <si>
    <t>1700-743</t>
  </si>
  <si>
    <t>VICKERSEAL 7/16'' * 11/16''</t>
  </si>
  <si>
    <t>PCS</t>
  </si>
  <si>
    <t>1700-826</t>
  </si>
  <si>
    <t>VICKERSEAL 11/16'' * 15/16''</t>
  </si>
  <si>
    <t>1700-825</t>
  </si>
  <si>
    <t>VICKERSEAL 9/16'' * 13/16''</t>
  </si>
  <si>
    <t>210-10910</t>
  </si>
  <si>
    <t>SLEEVE IP</t>
  </si>
  <si>
    <t>210-10909</t>
  </si>
  <si>
    <t>SLEEVE HP</t>
  </si>
  <si>
    <t>210-10908</t>
  </si>
  <si>
    <t>SLEEVE LP</t>
  </si>
  <si>
    <t>1700-1112</t>
  </si>
  <si>
    <t>O-RING 16*2A</t>
  </si>
  <si>
    <t>1700-1115</t>
  </si>
  <si>
    <t>O-RING 17*2A</t>
  </si>
  <si>
    <t>1700-1116</t>
  </si>
  <si>
    <t>O-RING 18*2A</t>
  </si>
  <si>
    <t>1700-617</t>
  </si>
  <si>
    <t>O-RING 489*1/16</t>
  </si>
  <si>
    <t>1700-722</t>
  </si>
  <si>
    <t>O-RING 2-008</t>
  </si>
  <si>
    <t>1700-357</t>
  </si>
  <si>
    <t>200-10019</t>
  </si>
  <si>
    <t>SILICONE HOSE 16'' L.G</t>
  </si>
  <si>
    <t>200-10018</t>
  </si>
  <si>
    <t>SILICONE HOSE 14'' L.G</t>
  </si>
  <si>
    <t>200-10038</t>
  </si>
  <si>
    <t>200-10033</t>
  </si>
  <si>
    <t>SILICONE HOSE 20'' L.G</t>
  </si>
  <si>
    <t>2010-42510</t>
  </si>
  <si>
    <t>LINCOLN HOSE</t>
  </si>
  <si>
    <t>59-90120</t>
  </si>
  <si>
    <t>VALVE 5/2 ISO 3 PEN</t>
  </si>
  <si>
    <t>3340-1506</t>
  </si>
  <si>
    <t>SOLENOID VALVE</t>
  </si>
  <si>
    <t>59-90119</t>
  </si>
  <si>
    <t>VALVE 5/2 ISO ELECTRIC</t>
  </si>
  <si>
    <t>555-1221</t>
  </si>
  <si>
    <t>MAIN PLUNGER SHAFT</t>
  </si>
  <si>
    <t>555-1193</t>
  </si>
  <si>
    <t>RETAINER BEARING</t>
  </si>
  <si>
    <t>555-1201</t>
  </si>
  <si>
    <t>BUMPER</t>
  </si>
  <si>
    <t>1080-1451</t>
  </si>
  <si>
    <t>LINEAR BALL BEARING</t>
  </si>
  <si>
    <t>2500-579</t>
  </si>
  <si>
    <t>OIL SEAL</t>
  </si>
  <si>
    <t>1700-838</t>
  </si>
  <si>
    <t>ROD WIPER</t>
  </si>
  <si>
    <t>2540-153</t>
  </si>
  <si>
    <t>RETAINING RING</t>
  </si>
  <si>
    <t xml:space="preserve">1065-38 </t>
  </si>
  <si>
    <t>SPRING PLUNGER</t>
  </si>
  <si>
    <t>2100-1018</t>
  </si>
  <si>
    <t>i1/8'’ x 1'’ ROLL PIN</t>
  </si>
  <si>
    <t>1180-3382</t>
  </si>
  <si>
    <t>½'’-13 UNC HEX NUT</t>
  </si>
  <si>
    <t>3360-640</t>
  </si>
  <si>
    <t>½'’ LOCK WASHER</t>
  </si>
  <si>
    <t xml:space="preserve">555-1324 </t>
  </si>
  <si>
    <t>SERVO PLUNGER DOWN STOP</t>
  </si>
  <si>
    <t>555-1326</t>
  </si>
  <si>
    <t>CONNECTING ROD</t>
  </si>
  <si>
    <t>555-1325</t>
  </si>
  <si>
    <t>DOWN STOP CONNECTOR</t>
  </si>
  <si>
    <t>555-1072</t>
  </si>
  <si>
    <t>PLUNGER GUIDE SHAFT</t>
  </si>
  <si>
    <t>555-1074</t>
  </si>
  <si>
    <t>PLUNGER OVERRIDE SHAFT</t>
  </si>
  <si>
    <t>555-1113</t>
  </si>
  <si>
    <t>UPPER OIL DRAIN FUNNEL</t>
  </si>
  <si>
    <t>555-1114</t>
  </si>
  <si>
    <t>LOWER OIL DRAIN FUNNEL</t>
  </si>
  <si>
    <t>59-20521</t>
  </si>
  <si>
    <t>BALL SCREW AND NUT ASSEMBLY</t>
  </si>
  <si>
    <t>3020-154</t>
  </si>
  <si>
    <t>SPRING BOOT</t>
  </si>
  <si>
    <t>1080-1475</t>
  </si>
  <si>
    <t>BEARING</t>
  </si>
  <si>
    <t>1690-142</t>
  </si>
  <si>
    <t>BEARING CAM ROLL</t>
  </si>
  <si>
    <t>1690-143</t>
  </si>
  <si>
    <t>1485-121</t>
  </si>
  <si>
    <t>AIR CYLINDER</t>
  </si>
  <si>
    <t xml:space="preserve">1485-122 </t>
  </si>
  <si>
    <t>48-4930</t>
  </si>
  <si>
    <t>COUPLING</t>
  </si>
  <si>
    <t>565-1076</t>
  </si>
  <si>
    <t>SHEAR-ARM GUIDE SHAFT</t>
  </si>
  <si>
    <t>1080-1537</t>
  </si>
  <si>
    <t>ECCENTRIC ROLLER BEARING</t>
  </si>
  <si>
    <t>1080-1536</t>
  </si>
  <si>
    <t>STRAIGHT CAM ROLLER</t>
  </si>
  <si>
    <t xml:space="preserve">1700-635 </t>
  </si>
  <si>
    <t>O-RING SEAL</t>
  </si>
  <si>
    <t>565-54-1</t>
  </si>
  <si>
    <t>DRIVE ARM ASSEMBLY</t>
  </si>
  <si>
    <t>565-29-1</t>
  </si>
  <si>
    <t>FIXED ARM ASSEMBLY</t>
  </si>
  <si>
    <t>565-30-1</t>
  </si>
  <si>
    <t>UPPER BLADE BEAR. TUBE ASS</t>
  </si>
  <si>
    <t>565-170-1</t>
  </si>
  <si>
    <t>SEAL HOLDER ASSEMBLY</t>
  </si>
  <si>
    <t>2500-594</t>
  </si>
  <si>
    <t>SCRAPER</t>
  </si>
  <si>
    <t>2500-584</t>
  </si>
  <si>
    <t>1700-710</t>
  </si>
  <si>
    <t>535-1061</t>
  </si>
  <si>
    <t>GOB DISTRIBUTOR PIVOT PIN</t>
  </si>
  <si>
    <t>1180-3529</t>
  </si>
  <si>
    <t>1"-8 UNC FLEXLOC NUT</t>
  </si>
  <si>
    <t>535-1011</t>
  </si>
  <si>
    <t>GEAR</t>
  </si>
  <si>
    <t xml:space="preserve">535-1137 </t>
  </si>
  <si>
    <t>CENTRAL RETAINING PLATE</t>
  </si>
  <si>
    <t>1700-843</t>
  </si>
  <si>
    <t>O-RING</t>
  </si>
  <si>
    <t xml:space="preserve">2500-598 </t>
  </si>
  <si>
    <t>1080-1486</t>
  </si>
  <si>
    <t>NEEDLE BEARING</t>
  </si>
  <si>
    <t>3340-291</t>
  </si>
  <si>
    <t>3/8 NPT SPEED CONTROL</t>
  </si>
  <si>
    <t>48-4925</t>
  </si>
  <si>
    <t>523-622-4</t>
  </si>
  <si>
    <t>SCOOP 35</t>
  </si>
  <si>
    <t>535-5-3 A1</t>
  </si>
  <si>
    <t>BALL SCREW ASSEMBLY</t>
  </si>
  <si>
    <t>535-66-4</t>
  </si>
  <si>
    <t>SINGLE GOB DISTRIBUTOR HEAD</t>
  </si>
  <si>
    <t>535-8-4</t>
  </si>
  <si>
    <t>4-3/8'’ DOUBLE GOB DISTR. HEAD</t>
  </si>
  <si>
    <t>3340-1326</t>
  </si>
  <si>
    <t>VALVE</t>
  </si>
  <si>
    <t>535-79-1</t>
  </si>
  <si>
    <t>SINGLE GOB SCOOP HOL. &amp; FUN</t>
  </si>
  <si>
    <t>FA47DRN90S4</t>
  </si>
  <si>
    <t>Gear motor</t>
  </si>
  <si>
    <t>FA47/GDRN90L4</t>
  </si>
  <si>
    <t>FA47/GDRN71M</t>
  </si>
  <si>
    <t>FA37/GDRN80MK4</t>
  </si>
  <si>
    <t>FAF47DRN100LS 4</t>
  </si>
  <si>
    <t>FF67R37DRN71MS4</t>
  </si>
  <si>
    <t>FA47/GDRN80M 4</t>
  </si>
  <si>
    <t>FH57/DRN100L4/BE 5</t>
  </si>
  <si>
    <t>FA77/DRN132S4/BE 11</t>
  </si>
  <si>
    <t>FH67/DRN112M4/BE 5</t>
  </si>
  <si>
    <t>SF57/DRN71M6</t>
  </si>
  <si>
    <t>KA97/TDRN160M4/RS</t>
  </si>
  <si>
    <t>KA87/TDRN132M4/RS</t>
  </si>
  <si>
    <t>KA77/TDRN100L4</t>
  </si>
  <si>
    <t>KA97/TDRN180M4/RS</t>
  </si>
  <si>
    <t>KA77/TDRN112M4/RS</t>
  </si>
  <si>
    <t>KA107/TDRN200L4/RS</t>
  </si>
  <si>
    <t>WAM Group 1/5KW MT0900L041452 S4120090K412251N</t>
  </si>
  <si>
    <t>WAM Group 5/5KW 1460 RPM MT1320S041452 S4525132K452451N</t>
  </si>
  <si>
    <t>WAM Group 7/5KW 1460 RPM MT1320M041452 S4520132K452451N</t>
  </si>
  <si>
    <t>V1FS250SN</t>
  </si>
  <si>
    <t>butterfly valve</t>
  </si>
  <si>
    <t>V1FS100SN</t>
  </si>
  <si>
    <t>V1FS150SN</t>
  </si>
  <si>
    <t>92-1190-11305-532 USED 8˝ BUTTERFLY VALVE</t>
  </si>
  <si>
    <t>pneumatic actuator</t>
  </si>
  <si>
    <t>CP . 126</t>
  </si>
  <si>
    <t>actuator</t>
  </si>
  <si>
    <t>CP . 101</t>
  </si>
  <si>
    <t>Actuator</t>
  </si>
  <si>
    <t>MTB -50</t>
  </si>
  <si>
    <t>Load cell</t>
  </si>
  <si>
    <t>MTB -100</t>
  </si>
  <si>
    <t>SLB415 -2.2</t>
  </si>
  <si>
    <t>AJB - 005</t>
  </si>
  <si>
    <t>Junction box</t>
  </si>
  <si>
    <t>BVR 50</t>
  </si>
  <si>
    <t>Roller pneumatic vibrator</t>
  </si>
  <si>
    <t>BVR 65</t>
  </si>
  <si>
    <t>IND331 Harsh</t>
  </si>
  <si>
    <t>weighing Terminal</t>
  </si>
  <si>
    <t>KPTJDP-11</t>
  </si>
  <si>
    <t>Deviation switch</t>
  </si>
  <si>
    <t>CDQ2B125TF-50DCMZ</t>
  </si>
  <si>
    <t>pneumatic cylinder</t>
  </si>
  <si>
    <t>HG20231075</t>
  </si>
  <si>
    <t>D1800/409 (WAM)</t>
  </si>
  <si>
    <t>Bin Activator</t>
  </si>
  <si>
    <t>pan type feeder in mild steel with UHMW PE liner - electromagnetic drive</t>
  </si>
  <si>
    <t>Vibratory Feeder</t>
  </si>
  <si>
    <t>Moisture Probe</t>
  </si>
  <si>
    <t>Hopper Scale 1500kg/0.5kg</t>
  </si>
  <si>
    <t>load cells with mounting kit</t>
  </si>
  <si>
    <t>digital weight display in control room</t>
  </si>
  <si>
    <t>pneumatic vibrator to improve discharging</t>
  </si>
  <si>
    <t>lifting device for automatic check weighing</t>
  </si>
  <si>
    <t>pan type feeder in mild steel with UHMW-PE liner</t>
  </si>
  <si>
    <t>gear motors</t>
  </si>
  <si>
    <t>pneumatic butterfly valves</t>
  </si>
  <si>
    <t>frequency Inverters</t>
  </si>
  <si>
    <t xml:space="preserve">load cells </t>
  </si>
  <si>
    <t xml:space="preserve">digital weight display </t>
  </si>
  <si>
    <t xml:space="preserve">filter sock </t>
  </si>
  <si>
    <t xml:space="preserve">pneumatic vibrator </t>
  </si>
  <si>
    <t xml:space="preserve">lifting device </t>
  </si>
  <si>
    <t>gear motor</t>
  </si>
  <si>
    <t>pneumatic butterfly valve</t>
  </si>
  <si>
    <t>frequency inverter</t>
  </si>
  <si>
    <t>D900/219</t>
  </si>
  <si>
    <t>discharge gate</t>
  </si>
  <si>
    <t>Screw Feeder</t>
  </si>
  <si>
    <t xml:space="preserve">x frequency inverters </t>
  </si>
  <si>
    <t>Hopper Scale 20kg/0.01kg</t>
  </si>
  <si>
    <t xml:space="preserve"> Vibratory Feeder </t>
  </si>
  <si>
    <t>Solenoid Valve Boxes</t>
  </si>
  <si>
    <t xml:space="preserve">HG20251003 </t>
  </si>
  <si>
    <t>RV 50/M F03 W60 E Motor Valve Actuator</t>
  </si>
  <si>
    <t>RV 65/N F02 W60 E Motor Valve Actuator</t>
  </si>
  <si>
    <t>RV 80/0 F02 W60 E Motor Valve Actuator</t>
  </si>
  <si>
    <t>?</t>
  </si>
  <si>
    <t>VMV1-/15R05I + VRH1E15R-15R05 SKP Valve</t>
  </si>
  <si>
    <t>VMV1-/20R05I + VRH1E20R-20R05 SKP Valve</t>
  </si>
  <si>
    <t>VMV1-/25R05I + VRH1E25R-25R05 SKP Valve</t>
  </si>
  <si>
    <t>SKP 15.001 E 2</t>
  </si>
  <si>
    <t>HG20241044</t>
  </si>
  <si>
    <t>6AU1445-2AD00-0AA0 SIMOTION D445-2</t>
  </si>
  <si>
    <t>EURO</t>
  </si>
  <si>
    <t>pcs</t>
  </si>
  <si>
    <t>6AU1432-2AA00-0AA0 SIMOTION CX32-2</t>
  </si>
  <si>
    <t>6SL3000-0BE21-6DA0 Filter 3AC 16kW SLM</t>
  </si>
  <si>
    <t>6SL3130-7TE21-6AA4 ALM 27A 16kW</t>
  </si>
  <si>
    <t>6SL3100-0BE21-6AB0 ALM 16kW interface</t>
  </si>
  <si>
    <t>6SL3120-2TE21-8AC0 DMM 2x18A</t>
  </si>
  <si>
    <t>6SL3120-2TE21-0AD0 DMM 2x9A</t>
  </si>
  <si>
    <t>6SL3055-0AA00-3FA0 TM15 24 DI/O</t>
  </si>
  <si>
    <t>6GK5204-0BA10-2BA3 Module Scalance x204IRT</t>
  </si>
  <si>
    <t>6GK5208-0BA10-2AA3 Module Scalance x208</t>
  </si>
  <si>
    <t>FILTR PRO VENTILATORY 3243, 4, 5</t>
  </si>
  <si>
    <t>6EP1334-3BA10 Power source SITOP 24V/10A</t>
  </si>
  <si>
    <t>6EP3437-8SB00-0AY0 Power source SITOP 24V/40A</t>
  </si>
  <si>
    <t>EU5C-SWD-DP Gate 116308</t>
  </si>
  <si>
    <t>6SL3055-0AA00-5AA3 Sensor module SMC10</t>
  </si>
  <si>
    <t>6ES7151-3AA23-0AB0 IM151-9 PN ST</t>
  </si>
  <si>
    <t>6ES7138-4CA50-0AB0 Modul power ET 200s</t>
  </si>
  <si>
    <t>6ES7193-4CE10-0AA0 socket P-M pro ET200</t>
  </si>
  <si>
    <t>6ES7138-4FA05-0AB0 module ET 200S 4/8 F-DI</t>
  </si>
  <si>
    <t>6ES7138-4FB04-0AB0 module ET200S 4F-DO</t>
  </si>
  <si>
    <t>6ES7193-4CG30-0AA0 socket P-E pro ET200</t>
  </si>
  <si>
    <t>6ES7131-4BF00-0AA0 8DI ET 200S</t>
  </si>
  <si>
    <t>6ES7132-4BF00-0AA0 8DO ET 200S 1E</t>
  </si>
  <si>
    <t>6ES7134-4GB01-0AB0 2AI ET200S stand.</t>
  </si>
  <si>
    <t>6ES7193-4CB30-0AA0 socket P-E pro ET200</t>
  </si>
  <si>
    <t>3RT2016-2BB44 contactor 4KW</t>
  </si>
  <si>
    <t>3RT2016-2KB42 contactor 4KW</t>
  </si>
  <si>
    <t>6ES7151-3BA23-0AB0 IM151-3 PN HF</t>
  </si>
  <si>
    <t>6ES7135-4LB02-0AB0 2AO ET 200S HF</t>
  </si>
  <si>
    <t>6SL3055-0AA00-3PA1 TM41</t>
  </si>
  <si>
    <t>6ES7155-6AU00-0CN0 ET 155-6 PN HF</t>
  </si>
  <si>
    <t>6ES7131-6BH00-0BA0 ET 200SP DI 16x24VDC ST</t>
  </si>
  <si>
    <t>3RT2028-2BB44-3MA0 contactor 38a 18kW</t>
  </si>
  <si>
    <t>6ES7174-0AA10-0AA0 IM174 Simatic s7-300</t>
  </si>
  <si>
    <t>6ES7193-6BP00-0DA0 ET 200SP BU15-P16+A0+2D</t>
  </si>
  <si>
    <t>6ES7193-6BP00-0BA0 ET 200SP BU15-P16+A0+2B</t>
  </si>
  <si>
    <t>6ES7138-6CG00-0BA0 ET 200SP TM Timer DIDQ</t>
  </si>
  <si>
    <t>Power Module Xplus-S4 STO</t>
  </si>
  <si>
    <t>Filter 6VSK1-F7238</t>
  </si>
  <si>
    <t>6ES7134-6GB00-0BA1 ET 200SP AI 2x1 2-/4-wire</t>
  </si>
  <si>
    <t>Optocoupler Murr 24v/0,5A 6652500</t>
  </si>
  <si>
    <t>Relay PILZ Pnoz X6 24V AC/DC 774729</t>
  </si>
  <si>
    <t>Contactor 4V/0,5-10A CBM E8 2905744</t>
  </si>
  <si>
    <t>Relay 24V DC 6A 2908215 RIF-1-RPT-LDP-24DC/2X21</t>
  </si>
  <si>
    <t>6ES7972-0BA42-0XA0 connector Profibus</t>
  </si>
  <si>
    <t>6GK1901-1BB30-0AB0 connector profinet 145°</t>
  </si>
  <si>
    <t>6GK1901-1BB10-2AB0 connector profinet 180°</t>
  </si>
  <si>
    <t>Jumper Cable 1,4 m</t>
  </si>
  <si>
    <t>Motor Cable 45m Hiprojacket</t>
  </si>
  <si>
    <t>Sensor Cable 45m Hiprojacket</t>
  </si>
  <si>
    <t>Switch Cable 45m Aj-Cj</t>
  </si>
  <si>
    <t>Cable2,5+1,5 M - M23 5+PE 2 ks</t>
  </si>
  <si>
    <t>Cable TOPSERV 112 PVC 4G2,5+2x1,5 100 m</t>
  </si>
  <si>
    <t>m</t>
  </si>
  <si>
    <t>Jumper cable MOTOR M23 HIPROJACKET 5 m</t>
  </si>
  <si>
    <t>Cable DRIVE-CLIQ IP20 - CJ KM P</t>
  </si>
  <si>
    <t>6FX8002-2DC00-1EF0 Cable D-Q 45m 20/20</t>
  </si>
  <si>
    <t>Jumper Cable DRIVE-CLIQ HIPROJACKET 3 m</t>
  </si>
  <si>
    <t>SECTION PANEL-Blow side</t>
  </si>
  <si>
    <t>SECTION PANEL-Blank side</t>
  </si>
  <si>
    <t>MOTOR 1FK7086-4CF74-1TB1</t>
  </si>
  <si>
    <t>GEAR BOX KS35KH 15:1 1LSV MP5</t>
  </si>
  <si>
    <t>MOTOR 1FK7032-2AK74-1TG1</t>
  </si>
  <si>
    <t>ANGLE GEAR BOX 3:1 Maedler 41203403</t>
  </si>
  <si>
    <t>MOTOR 1FK7083-2AF74-1TG1</t>
  </si>
  <si>
    <t>GEAR BOX TP050S-MF2-16-0K1</t>
  </si>
  <si>
    <t>MOTOR 2KJ3104-1EK23-4AX1-
ZD01+G25+K01+K08+K92+</t>
  </si>
  <si>
    <t>MOTOR 1FK7042-2AF74-1TG1</t>
  </si>
  <si>
    <t>ANGLE GEAR BOX Z12 MDR 1:3 M5 PAM71 B14</t>
  </si>
  <si>
    <t>GEARBOX conveyor</t>
  </si>
  <si>
    <t>GEARBOX Transfer wheel</t>
  </si>
  <si>
    <t>Motor 1FK7042-2AF74-1TG1</t>
  </si>
  <si>
    <t>Motor 1FK7063-2AH74-1TG1</t>
  </si>
  <si>
    <t>Motor + Gearbox</t>
  </si>
  <si>
    <t>MS_MACHINE STATION_spare part_02</t>
  </si>
  <si>
    <t>SDT10 CF_CARD_RM1 Master+ PRG</t>
  </si>
  <si>
    <t>SDT10 CF_CARD_RM2 Section+PRG</t>
  </si>
  <si>
    <t>SDT10 MMC_CARD_RM1 Safety+PRG</t>
  </si>
  <si>
    <t>SSEP CF_CARD_RM4+PRG</t>
  </si>
  <si>
    <t>SSEP_SD CARD+ HMI</t>
  </si>
  <si>
    <t>DQ_TOOL_SET</t>
  </si>
  <si>
    <t>SMART WIRE TOOL SET</t>
  </si>
  <si>
    <t>HG20241025</t>
  </si>
  <si>
    <t>Switch valve NC-35 套筒阀 常闭-35</t>
  </si>
  <si>
    <t>￥</t>
  </si>
  <si>
    <t>Switch valve NO-35套筒阀 常开-35</t>
  </si>
  <si>
    <t>CARTRIDGE VALVE NC
 套筒阀常闭（铝合金）</t>
  </si>
  <si>
    <t>CARTRIDGE VALVE NO
 套筒阀常开（铝合金）</t>
  </si>
  <si>
    <t>Festo alternativ 151864 -VL-5/2-D-3-C)费
 斯托电磁阀</t>
  </si>
  <si>
    <t>Servo control valve FPS 芯子上比例阀
 FPS414001215 ED07</t>
  </si>
  <si>
    <t>Connecting plate ( link )
 连接板Z7-013A-11(191-26795)</t>
  </si>
  <si>
    <t>Piston rod of Tong
 活塞杆Z7-013A-02(E191-27156)</t>
  </si>
  <si>
    <t>¥100.00</t>
  </si>
  <si>
    <t>Tong holder
 钳爪 Z7-013A-05(191-27163)</t>
  </si>
  <si>
    <t>Air freight</t>
  </si>
  <si>
    <t>HG20241005</t>
  </si>
  <si>
    <t>601-10228</t>
  </si>
  <si>
    <t>AC Servo Motor for Plunger</t>
  </si>
  <si>
    <t>Pcs</t>
  </si>
  <si>
    <t>HG20241006</t>
  </si>
  <si>
    <t>601-10001</t>
  </si>
  <si>
    <t>AC Servo Motor</t>
  </si>
  <si>
    <t>HG20241007</t>
  </si>
  <si>
    <t>601-10180</t>
  </si>
  <si>
    <t>HG20241008</t>
  </si>
  <si>
    <t>601-10211</t>
  </si>
  <si>
    <t>MOTOR W/RESOLVER SERVOEL</t>
  </si>
  <si>
    <t>HG20241009</t>
  </si>
  <si>
    <t>601-10847*</t>
  </si>
  <si>
    <t>Drive JM-215B-480-S1</t>
  </si>
  <si>
    <t>HG20241010</t>
  </si>
  <si>
    <t>601-10848*</t>
  </si>
  <si>
    <t>Drive JM-204 -JM-204-480-JC310-S1</t>
  </si>
  <si>
    <t>HG20241011</t>
  </si>
  <si>
    <t>601-10140*</t>
  </si>
  <si>
    <t>JX6 Analog Output Card</t>
  </si>
  <si>
    <t>Local Transport. Freight. and Boxing</t>
  </si>
  <si>
    <t>565-49-3</t>
  </si>
  <si>
    <t>Shear Assy Motor W/Resolver</t>
  </si>
  <si>
    <t>59-63189</t>
  </si>
  <si>
    <t>Motor GOB with Resolver</t>
  </si>
  <si>
    <t>860-81-1</t>
  </si>
  <si>
    <t>Pusher Motor Assy</t>
  </si>
  <si>
    <t>600-702-19</t>
  </si>
  <si>
    <t>CPU Board Section Cont.</t>
  </si>
  <si>
    <t>600-186-1</t>
  </si>
  <si>
    <t>Output Board</t>
  </si>
  <si>
    <t>600-418-1</t>
  </si>
  <si>
    <t>Watch Dog Timer</t>
  </si>
  <si>
    <t>Input Board #1 Assy</t>
  </si>
  <si>
    <t>59-63185</t>
  </si>
  <si>
    <t>Motor Feeder</t>
  </si>
  <si>
    <t>720-115-1</t>
  </si>
  <si>
    <t>I/O Expansion Module Assy</t>
  </si>
  <si>
    <t>1080-520</t>
  </si>
  <si>
    <t>191-17800</t>
  </si>
  <si>
    <t>LINK PIN</t>
  </si>
  <si>
    <t>191-17909</t>
  </si>
  <si>
    <t>CONNECTING LINK</t>
  </si>
  <si>
    <t>191-17910</t>
  </si>
  <si>
    <t>191-8413-4</t>
  </si>
  <si>
    <t>LEVER ASSEMBLY</t>
  </si>
  <si>
    <t>191-8414-1</t>
  </si>
  <si>
    <t>LINK ARM ASSEMBLY</t>
  </si>
  <si>
    <t>23-12954</t>
  </si>
  <si>
    <t>2080-545</t>
  </si>
  <si>
    <t>DIAMOND PIN</t>
  </si>
  <si>
    <t>2260-29</t>
  </si>
  <si>
    <t>1/4'' PIPE PLUG</t>
  </si>
  <si>
    <t>2640-530</t>
  </si>
  <si>
    <t>3/8''-16 X 1'' SOCKET-HEAD CAP SCREW</t>
  </si>
  <si>
    <t>2660-160</t>
  </si>
  <si>
    <t>1/4''-20 UNC X 3/4'' HEX-HEAD CAP</t>
  </si>
  <si>
    <t>2660-430</t>
  </si>
  <si>
    <t>3/8''-16 UNC X 1'' HEX-HEAD CAP SCREW</t>
  </si>
  <si>
    <t>2660-880</t>
  </si>
  <si>
    <t>1/2''-13 UNC X 3-3/4'' HEX-HEAD CAP</t>
  </si>
  <si>
    <t>1080-1523</t>
  </si>
  <si>
    <t>1080-620</t>
  </si>
  <si>
    <t>ANGULAR CONTACT BEARING</t>
  </si>
  <si>
    <t>1180-1740</t>
  </si>
  <si>
    <t>3/8''-16 UNC JAM NUT</t>
  </si>
  <si>
    <t>1700-20</t>
  </si>
  <si>
    <t>1/2''ID x 11/16''OD x 3/32'' O-RING</t>
  </si>
  <si>
    <t>1700-209</t>
  </si>
  <si>
    <t>3''ID x 3-3/8''OD x 3/16'' O-RING</t>
  </si>
  <si>
    <t>1700-365</t>
  </si>
  <si>
    <t>2-1/8''ID x 2-3/8''OD X 1/8'' O-RING</t>
  </si>
  <si>
    <t>191-17775</t>
  </si>
  <si>
    <t>SHAFT</t>
  </si>
  <si>
    <t>191-18073</t>
  </si>
  <si>
    <t>ROUND SCREW DOWEL</t>
  </si>
  <si>
    <t>191-18074</t>
  </si>
  <si>
    <t>DIAMOND SCREW DOWEL</t>
  </si>
  <si>
    <t>23-5438</t>
  </si>
  <si>
    <t>ROUND LOCATING PIN</t>
  </si>
  <si>
    <t>23-5441</t>
  </si>
  <si>
    <t>DIAMOND LOCATING PIN</t>
  </si>
  <si>
    <t>2640-747</t>
  </si>
  <si>
    <t>1/2''-13 UNC X 1-1/2'' BUTTON-HEAD CAP</t>
  </si>
  <si>
    <t>2220-1420</t>
  </si>
  <si>
    <t>1/8 NPT pipe elbow</t>
  </si>
  <si>
    <t>2640-2022</t>
  </si>
  <si>
    <t>7/16-14 UNC Screw</t>
  </si>
  <si>
    <t>2260-38</t>
  </si>
  <si>
    <t>3/8 Plug</t>
  </si>
  <si>
    <t>1700-975</t>
  </si>
  <si>
    <t>1/2*3/4*1/8 O-Ring</t>
  </si>
  <si>
    <t>191-17917</t>
  </si>
  <si>
    <t>BLANK SIDE R.H COVER</t>
  </si>
  <si>
    <t>2660-1629</t>
  </si>
  <si>
    <t>1/2''-13 UNC * 1-1/2'' HEX-HEAD CAPI</t>
  </si>
  <si>
    <t>TUBE 6.00 x 1.00 L= 6M. 1 Pcs. Length 6 M</t>
  </si>
  <si>
    <t>200-10472</t>
  </si>
  <si>
    <t>BLANK SIDE L.H COVER</t>
  </si>
  <si>
    <t>2260-18</t>
  </si>
  <si>
    <t>1/8 NPT PIPE PLUG</t>
  </si>
  <si>
    <t>200-10882</t>
  </si>
  <si>
    <t>BLANK SIDE LINKAGE HOUSING</t>
  </si>
  <si>
    <t>Transport and Boxing</t>
  </si>
  <si>
    <t>HG20241023</t>
  </si>
  <si>
    <t>BLANK SIDE COVER</t>
  </si>
  <si>
    <t>2080-150-A</t>
  </si>
  <si>
    <t>PIN, Ø 4,7625 mm, Length 10,32 mm</t>
  </si>
  <si>
    <t>2080-150-B</t>
  </si>
  <si>
    <t>PIN, Ø 4,7498 mm, Length 10,32 mm</t>
  </si>
  <si>
    <t>191-8398-2-XA</t>
  </si>
  <si>
    <t>FRONT CYLINDER HEAD&amp;BUSHING</t>
  </si>
  <si>
    <t>191-17755</t>
  </si>
  <si>
    <t>CYLINDER</t>
  </si>
  <si>
    <t>PIPE PLUG</t>
  </si>
  <si>
    <t>191-9398-2-XA
 repl. No. 191-
 17752</t>
  </si>
  <si>
    <t>FRONT CYLINDER HEAD</t>
  </si>
  <si>
    <t>23-2803-1</t>
  </si>
  <si>
    <t>CHECK VALVE</t>
  </si>
  <si>
    <t>1700-931</t>
  </si>
  <si>
    <t>STEP SEAL WITH O-RING</t>
  </si>
  <si>
    <t>191-8399-3 repl.
 No. 191-17756</t>
  </si>
  <si>
    <t>REAR CYLINDER HEAD</t>
  </si>
  <si>
    <t>1/4''-20 UNC x 3/4'' HEX-HEAD CAP SC</t>
  </si>
  <si>
    <t>3/8''-16 UNC x 1'' HEX-HEAD CAP SC</t>
  </si>
  <si>
    <t>1/2''-13 UNC x 3-3/4'' HEX-HEAD CAP S</t>
  </si>
  <si>
    <t>191-8413-5</t>
  </si>
  <si>
    <t>191-17920</t>
  </si>
  <si>
    <t>BLOW SIDE COVER</t>
  </si>
  <si>
    <t>200-10473</t>
  </si>
  <si>
    <t>200-10881</t>
  </si>
  <si>
    <t>BLOW SIDE LINKAGE HOUSING</t>
  </si>
  <si>
    <t>23-12930</t>
  </si>
  <si>
    <t>BUSHING</t>
  </si>
  <si>
    <t>23-12927</t>
  </si>
  <si>
    <t>5/8'' BUSHING</t>
  </si>
  <si>
    <t>191-14395</t>
  </si>
  <si>
    <t>191-7931-1</t>
  </si>
  <si>
    <t>PISTON &amp; ROD</t>
  </si>
  <si>
    <t>200-137-3</t>
  </si>
  <si>
    <t>LOWER CUSHION UNIT</t>
  </si>
  <si>
    <t>191-23249</t>
  </si>
  <si>
    <t>SUPPORT BRACKET</t>
  </si>
  <si>
    <t>191-12595</t>
  </si>
  <si>
    <t>191-7558-2</t>
  </si>
  <si>
    <t>191-27167</t>
  </si>
  <si>
    <t>TRANSFER ROD</t>
  </si>
  <si>
    <t>59-89501</t>
  </si>
  <si>
    <t>UPPER CUSHINER CARTRIDGE</t>
  </si>
  <si>
    <t>1700-93</t>
  </si>
  <si>
    <t>3340-1557</t>
  </si>
  <si>
    <t>SOLENOID PUSHER OMNI VALVE 5/3</t>
  </si>
  <si>
    <t>0555-2-10</t>
  </si>
  <si>
    <t>REVOLVING TUBE MECHANISM</t>
  </si>
  <si>
    <t>FREIGHT COSTS FROM EMHART TO
 US; BOXING, FCA, EX1</t>
  </si>
  <si>
    <t>Switch</t>
  </si>
  <si>
    <t>Proforma</t>
  </si>
  <si>
    <t>TBLPaymentID</t>
  </si>
  <si>
    <t>Total_Price</t>
  </si>
  <si>
    <t>PaymentID</t>
  </si>
  <si>
    <t>other costs in PI</t>
  </si>
  <si>
    <t>Euro Rate</t>
  </si>
  <si>
    <t>Percent per Total</t>
  </si>
  <si>
    <t>Full Price per Unit</t>
  </si>
  <si>
    <t>USD Rate</t>
  </si>
  <si>
    <t>Dirham Rate</t>
  </si>
  <si>
    <t>CNY Rate</t>
  </si>
  <si>
    <t>Transparent Termoplastic</t>
  </si>
  <si>
    <t>White Termoplastic</t>
  </si>
  <si>
    <t>HG20251059</t>
  </si>
  <si>
    <t>Full Price per kind</t>
  </si>
  <si>
    <t>Goods Price Per Unit</t>
  </si>
  <si>
    <t>Currency Costs per Unit</t>
  </si>
  <si>
    <t>Rial Costs Per Unit</t>
  </si>
  <si>
    <t>Goods Price per Kind</t>
  </si>
  <si>
    <t>Currency Costs Per Kind</t>
  </si>
  <si>
    <t>Rial Costs Per Kind</t>
  </si>
  <si>
    <t>Percent_per_Total</t>
  </si>
  <si>
    <t>Full_Price_per_kind</t>
  </si>
  <si>
    <t>Full_Price_per_Unit</t>
  </si>
  <si>
    <t>ShipmentCurrency</t>
  </si>
  <si>
    <t>ProductionStartingDate</t>
  </si>
  <si>
    <t>Delivery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</si>
</sst>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0000_);_(* \(#,##0.00000\);_(* &quot;-&quot;??_);_(@_)"/>
    <numFmt numFmtId="167" formatCode="_(* #,##0.0000000_);_(* \(#,##0.0000000\);_(* &quot;-&quot;??_);_(@_)"/>
    <numFmt numFmtId="168" formatCode="_([$€-2]\ * #,##0.00_);_([$€-2]\ * \(#,##0.00\);_([$€-2]\ * &quot;-&quot;??_);_(@_)"/>
    <numFmt numFmtId="169" formatCode="_(* #,##0.00000_);_(* \(#,##0.00000\);_(* &quot;-&quot;?????_);_(@_)"/>
    <numFmt numFmtId="170" formatCode="_(* #,##0.00_);_(* \(#,##0.00\);_(* &quot;-&quot;?????_);_(@_)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7F7F7F"/>
        <bgColor rgb="FF7F7F7F"/>
      </patternFill>
    </fill>
    <fill>
      <patternFill patternType="solid">
        <fgColor rgb="FFCC99FF"/>
        <bgColor rgb="FFCC99FF"/>
      </patternFill>
    </fill>
    <fill>
      <patternFill patternType="solid">
        <fgColor rgb="FFF4B083"/>
        <bgColor rgb="FFF4B083"/>
      </patternFill>
    </fill>
    <fill>
      <patternFill patternType="solid">
        <fgColor theme="9"/>
        <bgColor theme="9"/>
      </patternFill>
    </fill>
    <fill>
      <patternFill patternType="solid">
        <fgColor rgb="FF656565"/>
        <bgColor rgb="FF656565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1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1" fillId="0" borderId="4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/>
    <xf numFmtId="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4" fontId="1" fillId="0" borderId="0" xfId="0" applyNumberFormat="1" applyFont="1"/>
    <xf numFmtId="0" fontId="1" fillId="0" borderId="4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3" fontId="1" fillId="0" borderId="2" xfId="0" applyNumberFormat="1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3" fontId="1" fillId="0" borderId="1" xfId="0" applyNumberFormat="1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3" fontId="1" fillId="0" borderId="2" xfId="0" applyNumberFormat="1" applyFont="1" applyBorder="1" applyAlignment="1">
      <alignment horizontal="center" readingOrder="1"/>
    </xf>
    <xf numFmtId="43" fontId="1" fillId="0" borderId="1" xfId="0" applyNumberFormat="1" applyFont="1" applyBorder="1" applyAlignment="1">
      <alignment horizontal="left" vertical="center" readingOrder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43" fontId="1" fillId="0" borderId="5" xfId="0" applyNumberFormat="1" applyFont="1" applyBorder="1" applyAlignment="1">
      <alignment horizontal="left" vertical="center" readingOrder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0" xfId="0" applyFont="1" applyBorder="1" applyAlignment="1">
      <alignment horizontal="center"/>
    </xf>
    <xf numFmtId="43" fontId="1" fillId="0" borderId="10" xfId="0" applyNumberFormat="1" applyFont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43" fontId="1" fillId="0" borderId="9" xfId="0" applyNumberFormat="1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 vertical="center" wrapText="1"/>
    </xf>
    <xf numFmtId="4" fontId="6" fillId="0" borderId="8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/>
    <xf numFmtId="49" fontId="1" fillId="0" borderId="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3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165" fontId="0" fillId="0" borderId="0" xfId="1" applyNumberFormat="1" applyFont="1" applyAlignment="1">
      <alignment horizontal="center"/>
    </xf>
    <xf numFmtId="165" fontId="0" fillId="0" borderId="0" xfId="0" applyNumberFormat="1"/>
    <xf numFmtId="43" fontId="1" fillId="0" borderId="2" xfId="1" applyFont="1" applyBorder="1" applyAlignment="1">
      <alignment horizontal="center" vertical="center"/>
    </xf>
    <xf numFmtId="43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4" xfId="0" applyFont="1" applyBorder="1" applyAlignment="1">
      <alignment horizontal="center" vertical="center"/>
    </xf>
    <xf numFmtId="43" fontId="1" fillId="0" borderId="14" xfId="1" applyFont="1" applyBorder="1" applyAlignment="1">
      <alignment horizontal="center" vertical="center"/>
    </xf>
    <xf numFmtId="43" fontId="0" fillId="0" borderId="7" xfId="0" applyNumberFormat="1" applyBorder="1"/>
    <xf numFmtId="168" fontId="0" fillId="0" borderId="0" xfId="1" applyNumberFormat="1" applyFont="1" applyAlignment="1">
      <alignment horizontal="center"/>
    </xf>
    <xf numFmtId="167" fontId="0" fillId="0" borderId="7" xfId="0" applyNumberForma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3" fontId="0" fillId="0" borderId="19" xfId="0" applyNumberFormat="1" applyBorder="1"/>
    <xf numFmtId="43" fontId="0" fillId="0" borderId="20" xfId="0" applyNumberFormat="1" applyBorder="1"/>
    <xf numFmtId="43" fontId="0" fillId="0" borderId="21" xfId="0" applyNumberFormat="1" applyBorder="1"/>
    <xf numFmtId="43" fontId="0" fillId="0" borderId="22" xfId="0" applyNumberFormat="1" applyBorder="1"/>
    <xf numFmtId="43" fontId="0" fillId="0" borderId="23" xfId="0" applyNumberFormat="1" applyBorder="1"/>
    <xf numFmtId="43" fontId="0" fillId="0" borderId="24" xfId="0" applyNumberFormat="1" applyBorder="1"/>
    <xf numFmtId="167" fontId="0" fillId="0" borderId="22" xfId="0" applyNumberForma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43" fontId="0" fillId="0" borderId="28" xfId="0" applyNumberFormat="1" applyBorder="1"/>
    <xf numFmtId="0" fontId="1" fillId="0" borderId="29" xfId="0" applyFont="1" applyBorder="1" applyAlignment="1">
      <alignment horizontal="center" vertical="center"/>
    </xf>
    <xf numFmtId="43" fontId="0" fillId="0" borderId="27" xfId="1" applyFont="1" applyBorder="1"/>
    <xf numFmtId="43" fontId="0" fillId="0" borderId="28" xfId="1" applyFont="1" applyBorder="1"/>
    <xf numFmtId="43" fontId="0" fillId="0" borderId="27" xfId="0" applyNumberFormat="1" applyBorder="1"/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43" fontId="1" fillId="0" borderId="0" xfId="0" applyNumberFormat="1" applyFont="1" applyAlignment="1">
      <alignment vertical="center"/>
    </xf>
    <xf numFmtId="43" fontId="1" fillId="0" borderId="25" xfId="0" applyNumberFormat="1" applyFont="1" applyBorder="1" applyAlignment="1">
      <alignment vertical="center"/>
    </xf>
    <xf numFmtId="0" fontId="1" fillId="0" borderId="34" xfId="0" applyFont="1" applyBorder="1" applyAlignment="1">
      <alignment horizontal="center" vertical="center"/>
    </xf>
    <xf numFmtId="43" fontId="0" fillId="0" borderId="34" xfId="0" applyNumberFormat="1" applyBorder="1"/>
    <xf numFmtId="0" fontId="1" fillId="0" borderId="35" xfId="0" applyFont="1" applyBorder="1" applyAlignment="1">
      <alignment horizontal="center" vertical="center"/>
    </xf>
    <xf numFmtId="43" fontId="0" fillId="0" borderId="35" xfId="0" applyNumberFormat="1" applyBorder="1"/>
    <xf numFmtId="166" fontId="0" fillId="0" borderId="20" xfId="0" applyNumberFormat="1" applyBorder="1"/>
    <xf numFmtId="43" fontId="1" fillId="0" borderId="9" xfId="0" applyNumberFormat="1" applyFont="1" applyBorder="1" applyAlignment="1">
      <alignment horizontal="center" vertical="center"/>
    </xf>
    <xf numFmtId="43" fontId="1" fillId="0" borderId="29" xfId="0" applyNumberFormat="1" applyFont="1" applyBorder="1" applyAlignment="1">
      <alignment horizontal="center" vertical="center"/>
    </xf>
    <xf numFmtId="169" fontId="0" fillId="0" borderId="0" xfId="0" applyNumberFormat="1"/>
    <xf numFmtId="169" fontId="0" fillId="0" borderId="7" xfId="0" applyNumberFormat="1" applyBorder="1"/>
    <xf numFmtId="169" fontId="0" fillId="0" borderId="23" xfId="0" applyNumberFormat="1" applyBorder="1"/>
    <xf numFmtId="169" fontId="0" fillId="0" borderId="22" xfId="0" applyNumberFormat="1" applyBorder="1"/>
    <xf numFmtId="0" fontId="1" fillId="0" borderId="13" xfId="0" applyFont="1" applyBorder="1" applyAlignment="1">
      <alignment horizontal="center" vertical="center"/>
    </xf>
    <xf numFmtId="0" fontId="0" fillId="0" borderId="37" xfId="0" applyBorder="1"/>
    <xf numFmtId="0" fontId="0" fillId="0" borderId="38" xfId="0" applyBorder="1"/>
    <xf numFmtId="43" fontId="0" fillId="0" borderId="39" xfId="0" applyNumberFormat="1" applyBorder="1"/>
    <xf numFmtId="43" fontId="0" fillId="0" borderId="40" xfId="0" applyNumberFormat="1" applyBorder="1"/>
    <xf numFmtId="43" fontId="0" fillId="0" borderId="36" xfId="0" applyNumberFormat="1" applyBorder="1"/>
    <xf numFmtId="170" fontId="0" fillId="0" borderId="22" xfId="0" applyNumberFormat="1" applyBorder="1"/>
    <xf numFmtId="170" fontId="0" fillId="0" borderId="0" xfId="0" applyNumberFormat="1"/>
    <xf numFmtId="170" fontId="0" fillId="0" borderId="7" xfId="0" applyNumberFormat="1" applyBorder="1"/>
    <xf numFmtId="170" fontId="0" fillId="0" borderId="23" xfId="0" applyNumberFormat="1" applyBorder="1"/>
    <xf numFmtId="43" fontId="0" fillId="0" borderId="41" xfId="0" applyNumberFormat="1" applyBorder="1"/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167" fontId="0" fillId="0" borderId="23" xfId="0" applyNumberFormat="1" applyBorder="1"/>
    <xf numFmtId="167" fontId="0" fillId="0" borderId="41" xfId="0" applyNumberFormat="1" applyBorder="1"/>
    <xf numFmtId="167" fontId="0" fillId="0" borderId="36" xfId="0" applyNumberFormat="1" applyBorder="1"/>
    <xf numFmtId="170" fontId="0" fillId="0" borderId="40" xfId="0" applyNumberFormat="1" applyBorder="1"/>
    <xf numFmtId="170" fontId="0" fillId="0" borderId="36" xfId="0" applyNumberFormat="1" applyBorder="1"/>
  </cellXfs>
  <cellStyles count="2">
    <cellStyle name="Comma" xfId="1" builtinId="3"/>
    <cellStyle name="Normal" xfId="0" builtinId="0"/>
  </cellStyles>
  <dxfs count="2">
    <dxf>
      <fill>
        <patternFill patternType="solid">
          <fgColor rgb="FFD8D8D8"/>
          <bgColor rgb="FFD8D8D8"/>
        </patternFill>
      </fill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4134394@qq.com" TargetMode="External"/><Relationship Id="rId1" Type="http://schemas.openxmlformats.org/officeDocument/2006/relationships/hyperlink" Target="mailto:ventas@vidremo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2.6640625" customWidth="1"/>
    <col min="3" max="3" width="38.44140625" customWidth="1"/>
    <col min="4" max="4" width="28.33203125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4.25" customHeight="1" x14ac:dyDescent="0.3">
      <c r="A2" s="3">
        <v>1</v>
      </c>
      <c r="B2" s="4" t="s">
        <v>4</v>
      </c>
      <c r="C2" s="4" t="s">
        <v>5</v>
      </c>
      <c r="D2" s="5">
        <v>989121971876</v>
      </c>
    </row>
    <row r="3" spans="1:4" ht="14.25" customHeight="1" x14ac:dyDescent="0.3">
      <c r="A3" s="1">
        <v>2</v>
      </c>
      <c r="B3" s="4" t="s">
        <v>6</v>
      </c>
      <c r="C3" s="4" t="s">
        <v>7</v>
      </c>
      <c r="D3" s="5">
        <v>989125013016</v>
      </c>
    </row>
    <row r="4" spans="1:4" ht="14.25" customHeight="1" x14ac:dyDescent="0.3">
      <c r="A4" s="1">
        <v>3</v>
      </c>
      <c r="B4" s="4" t="s">
        <v>8</v>
      </c>
      <c r="C4" s="4" t="s">
        <v>9</v>
      </c>
      <c r="D4" s="5">
        <v>989126222853</v>
      </c>
    </row>
    <row r="5" spans="1:4" ht="14.25" customHeight="1" x14ac:dyDescent="0.3">
      <c r="A5" s="1">
        <v>4</v>
      </c>
      <c r="B5" s="4" t="s">
        <v>10</v>
      </c>
      <c r="C5" s="4" t="s">
        <v>11</v>
      </c>
      <c r="D5" s="5">
        <v>989121493374</v>
      </c>
    </row>
    <row r="6" spans="1:4" ht="14.25" customHeight="1" x14ac:dyDescent="0.3">
      <c r="A6" s="1">
        <v>5</v>
      </c>
      <c r="B6" s="4" t="s">
        <v>12</v>
      </c>
      <c r="C6" s="4" t="s">
        <v>13</v>
      </c>
      <c r="D6" s="5">
        <v>98912115459</v>
      </c>
    </row>
    <row r="7" spans="1:4" ht="14.25" customHeight="1" x14ac:dyDescent="0.3">
      <c r="A7" s="1">
        <v>6</v>
      </c>
      <c r="B7" s="4" t="s">
        <v>14</v>
      </c>
      <c r="C7" s="4" t="s">
        <v>15</v>
      </c>
      <c r="D7" s="5">
        <v>989121217383</v>
      </c>
    </row>
    <row r="8" spans="1:4" ht="14.25" customHeight="1" x14ac:dyDescent="0.3">
      <c r="A8" s="1">
        <v>7</v>
      </c>
      <c r="B8" s="4" t="s">
        <v>16</v>
      </c>
      <c r="C8" s="4" t="s">
        <v>17</v>
      </c>
      <c r="D8" s="5">
        <v>989121398039</v>
      </c>
    </row>
    <row r="9" spans="1:4" ht="14.25" customHeight="1" x14ac:dyDescent="0.3">
      <c r="A9" s="1">
        <v>8</v>
      </c>
      <c r="B9" s="4" t="s">
        <v>18</v>
      </c>
      <c r="C9" s="4" t="s">
        <v>19</v>
      </c>
      <c r="D9" s="5">
        <v>989177701180</v>
      </c>
    </row>
    <row r="10" spans="1:4" ht="14.25" customHeight="1" x14ac:dyDescent="0.3">
      <c r="A10" s="1">
        <v>9</v>
      </c>
      <c r="B10" s="4" t="s">
        <v>20</v>
      </c>
      <c r="C10" s="4" t="s">
        <v>21</v>
      </c>
      <c r="D10" s="5">
        <v>989121152237</v>
      </c>
    </row>
    <row r="11" spans="1:4" ht="14.25" customHeight="1" x14ac:dyDescent="0.3">
      <c r="A11" s="1">
        <v>10</v>
      </c>
      <c r="B11" s="4" t="s">
        <v>22</v>
      </c>
      <c r="C11" s="4" t="s">
        <v>23</v>
      </c>
      <c r="D11" s="5">
        <v>989121810180</v>
      </c>
    </row>
    <row r="12" spans="1:4" ht="14.25" customHeight="1" x14ac:dyDescent="0.3">
      <c r="A12" s="1">
        <v>11</v>
      </c>
      <c r="B12" s="4" t="s">
        <v>24</v>
      </c>
      <c r="C12" s="4" t="s">
        <v>25</v>
      </c>
      <c r="D12" s="5">
        <v>989125065174</v>
      </c>
    </row>
    <row r="13" spans="1:4" ht="14.25" customHeight="1" x14ac:dyDescent="0.3">
      <c r="A13" s="1">
        <v>12</v>
      </c>
      <c r="B13" s="4" t="s">
        <v>26</v>
      </c>
      <c r="C13" s="4" t="s">
        <v>27</v>
      </c>
      <c r="D13" s="2"/>
    </row>
    <row r="14" spans="1:4" ht="14.25" customHeight="1" x14ac:dyDescent="0.3">
      <c r="A14" s="1">
        <v>13</v>
      </c>
      <c r="B14" s="4" t="s">
        <v>28</v>
      </c>
      <c r="C14" s="4" t="s">
        <v>29</v>
      </c>
      <c r="D14" s="2"/>
    </row>
    <row r="15" spans="1:4" ht="14.25" customHeight="1" x14ac:dyDescent="0.3">
      <c r="A15" s="1">
        <v>14</v>
      </c>
      <c r="B15" s="4" t="s">
        <v>30</v>
      </c>
      <c r="C15" s="6" t="s">
        <v>31</v>
      </c>
      <c r="D15" s="2"/>
    </row>
    <row r="16" spans="1:4" ht="14.25" customHeight="1" x14ac:dyDescent="0.3">
      <c r="A16" s="1">
        <v>15</v>
      </c>
      <c r="B16" s="4" t="s">
        <v>32</v>
      </c>
      <c r="C16" s="6" t="s">
        <v>33</v>
      </c>
      <c r="D16" s="2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C15" r:id="rId1" xr:uid="{00000000-0004-0000-0000-000000000000}"/>
    <hyperlink ref="C16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B27" sqref="B27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24.6640625" customWidth="1"/>
    <col min="4" max="4" width="99.109375" customWidth="1"/>
    <col min="5" max="26" width="8.6640625" customWidth="1"/>
  </cols>
  <sheetData>
    <row r="1" spans="1:4" ht="14.25" customHeight="1" x14ac:dyDescent="0.3">
      <c r="A1" s="1" t="s">
        <v>0</v>
      </c>
      <c r="B1" s="7" t="s">
        <v>1</v>
      </c>
      <c r="C1" s="1" t="s">
        <v>34</v>
      </c>
      <c r="D1" s="1" t="s">
        <v>35</v>
      </c>
    </row>
    <row r="2" spans="1:4" ht="14.25" customHeight="1" x14ac:dyDescent="0.3">
      <c r="A2" s="1">
        <v>1</v>
      </c>
      <c r="B2" s="4" t="s">
        <v>36</v>
      </c>
      <c r="C2" s="4" t="s">
        <v>37</v>
      </c>
      <c r="D2" s="4" t="s">
        <v>38</v>
      </c>
    </row>
    <row r="3" spans="1:4" ht="14.25" customHeight="1" x14ac:dyDescent="0.3">
      <c r="A3" s="1">
        <v>2</v>
      </c>
      <c r="B3" s="4" t="s">
        <v>39</v>
      </c>
      <c r="C3" s="4" t="s">
        <v>40</v>
      </c>
      <c r="D3" s="4" t="s">
        <v>41</v>
      </c>
    </row>
    <row r="4" spans="1:4" ht="14.25" customHeight="1" x14ac:dyDescent="0.3">
      <c r="A4" s="1">
        <v>3</v>
      </c>
      <c r="B4" s="4" t="s">
        <v>42</v>
      </c>
      <c r="C4" s="4" t="s">
        <v>40</v>
      </c>
      <c r="D4" s="4" t="s">
        <v>43</v>
      </c>
    </row>
    <row r="5" spans="1:4" ht="14.25" customHeight="1" x14ac:dyDescent="0.3">
      <c r="A5" s="1">
        <v>4</v>
      </c>
      <c r="B5" s="4" t="s">
        <v>44</v>
      </c>
      <c r="C5" s="4" t="s">
        <v>40</v>
      </c>
      <c r="D5" s="4" t="s">
        <v>45</v>
      </c>
    </row>
    <row r="6" spans="1:4" ht="14.25" customHeight="1" x14ac:dyDescent="0.3">
      <c r="A6" s="1">
        <v>5</v>
      </c>
      <c r="B6" s="4" t="s">
        <v>46</v>
      </c>
      <c r="C6" s="4" t="s">
        <v>47</v>
      </c>
      <c r="D6" s="4" t="s">
        <v>48</v>
      </c>
    </row>
    <row r="7" spans="1:4" ht="14.25" customHeight="1" x14ac:dyDescent="0.3">
      <c r="A7" s="1">
        <v>6</v>
      </c>
      <c r="B7" s="4" t="s">
        <v>49</v>
      </c>
      <c r="C7" s="4" t="s">
        <v>50</v>
      </c>
      <c r="D7" s="4" t="s">
        <v>51</v>
      </c>
    </row>
    <row r="8" spans="1:4" ht="14.25" customHeight="1" x14ac:dyDescent="0.3">
      <c r="A8" s="1">
        <v>7</v>
      </c>
      <c r="B8" s="4" t="s">
        <v>52</v>
      </c>
      <c r="C8" s="4" t="s">
        <v>53</v>
      </c>
      <c r="D8" s="4" t="s">
        <v>54</v>
      </c>
    </row>
    <row r="9" spans="1:4" ht="14.25" customHeight="1" x14ac:dyDescent="0.3">
      <c r="A9" s="1">
        <v>8</v>
      </c>
      <c r="B9" s="4" t="s">
        <v>55</v>
      </c>
      <c r="C9" s="4" t="s">
        <v>50</v>
      </c>
      <c r="D9" s="4" t="s">
        <v>56</v>
      </c>
    </row>
    <row r="10" spans="1:4" ht="14.25" customHeight="1" x14ac:dyDescent="0.3">
      <c r="A10" s="1">
        <v>9</v>
      </c>
      <c r="B10" s="4" t="s">
        <v>57</v>
      </c>
      <c r="C10" s="4" t="s">
        <v>50</v>
      </c>
      <c r="D10" s="4" t="s">
        <v>56</v>
      </c>
    </row>
    <row r="11" spans="1:4" ht="14.25" customHeight="1" x14ac:dyDescent="0.3">
      <c r="A11" s="1">
        <v>10</v>
      </c>
      <c r="B11" s="4" t="s">
        <v>58</v>
      </c>
      <c r="C11" s="4" t="s">
        <v>50</v>
      </c>
      <c r="D11" s="4" t="s">
        <v>56</v>
      </c>
    </row>
    <row r="12" spans="1:4" ht="14.25" customHeight="1" x14ac:dyDescent="0.3">
      <c r="A12" s="1">
        <v>11</v>
      </c>
      <c r="B12" s="4" t="s">
        <v>59</v>
      </c>
      <c r="C12" s="4" t="s">
        <v>60</v>
      </c>
      <c r="D12" s="4" t="s">
        <v>56</v>
      </c>
    </row>
    <row r="13" spans="1:4" ht="14.25" customHeight="1" x14ac:dyDescent="0.3">
      <c r="A13" s="1">
        <v>12</v>
      </c>
      <c r="B13" s="4" t="s">
        <v>61</v>
      </c>
      <c r="C13" s="4" t="s">
        <v>62</v>
      </c>
      <c r="D13" s="4" t="s">
        <v>56</v>
      </c>
    </row>
    <row r="14" spans="1:4" ht="14.25" customHeight="1" x14ac:dyDescent="0.3">
      <c r="A14" s="1">
        <v>13</v>
      </c>
      <c r="B14" s="4" t="s">
        <v>63</v>
      </c>
      <c r="C14" s="4" t="s">
        <v>64</v>
      </c>
      <c r="D14" s="4" t="s">
        <v>56</v>
      </c>
    </row>
    <row r="15" spans="1:4" ht="14.25" customHeight="1" x14ac:dyDescent="0.3">
      <c r="A15" s="1">
        <v>14</v>
      </c>
      <c r="B15" s="4" t="s">
        <v>65</v>
      </c>
      <c r="C15" s="4" t="s">
        <v>53</v>
      </c>
      <c r="D15" s="4" t="s">
        <v>56</v>
      </c>
    </row>
    <row r="16" spans="1:4" ht="14.25" customHeight="1" x14ac:dyDescent="0.3">
      <c r="A16" s="1">
        <v>15</v>
      </c>
      <c r="B16" s="4" t="s">
        <v>66</v>
      </c>
      <c r="C16" s="4" t="s">
        <v>53</v>
      </c>
      <c r="D16" s="4" t="s">
        <v>56</v>
      </c>
    </row>
    <row r="17" spans="1:4" ht="14.25" customHeight="1" x14ac:dyDescent="0.3">
      <c r="A17" s="1">
        <v>16</v>
      </c>
      <c r="B17" s="4" t="s">
        <v>67</v>
      </c>
      <c r="C17" s="4" t="s">
        <v>53</v>
      </c>
      <c r="D17" s="4" t="s">
        <v>56</v>
      </c>
    </row>
    <row r="18" spans="1:4" ht="14.25" customHeight="1" x14ac:dyDescent="0.3">
      <c r="A18" s="1">
        <v>17</v>
      </c>
      <c r="B18" s="4" t="s">
        <v>68</v>
      </c>
      <c r="C18" s="4" t="s">
        <v>53</v>
      </c>
      <c r="D18" s="4" t="s">
        <v>56</v>
      </c>
    </row>
    <row r="19" spans="1:4" ht="14.25" customHeight="1" x14ac:dyDescent="0.3">
      <c r="A19" s="1">
        <v>18</v>
      </c>
      <c r="B19" s="4" t="s">
        <v>69</v>
      </c>
      <c r="C19" s="4" t="s">
        <v>56</v>
      </c>
      <c r="D19" s="4" t="s">
        <v>56</v>
      </c>
    </row>
    <row r="20" spans="1:4" ht="14.25" customHeight="1" x14ac:dyDescent="0.3">
      <c r="A20" s="1">
        <v>19</v>
      </c>
      <c r="B20" s="4" t="s">
        <v>70</v>
      </c>
      <c r="C20" s="4" t="s">
        <v>71</v>
      </c>
      <c r="D20" s="4" t="s">
        <v>56</v>
      </c>
    </row>
    <row r="21" spans="1:4" ht="14.25" customHeight="1" x14ac:dyDescent="0.3">
      <c r="A21" s="1">
        <v>20</v>
      </c>
      <c r="B21" s="4" t="s">
        <v>72</v>
      </c>
      <c r="C21" s="4" t="s">
        <v>73</v>
      </c>
      <c r="D21" s="4" t="s">
        <v>56</v>
      </c>
    </row>
    <row r="22" spans="1:4" ht="14.25" customHeight="1" x14ac:dyDescent="0.3">
      <c r="A22" s="1">
        <v>21</v>
      </c>
      <c r="B22" s="4" t="s">
        <v>74</v>
      </c>
      <c r="C22" s="4" t="s">
        <v>40</v>
      </c>
      <c r="D22" s="4" t="s">
        <v>56</v>
      </c>
    </row>
    <row r="23" spans="1:4" ht="14.25" customHeight="1" x14ac:dyDescent="0.3">
      <c r="A23" s="1">
        <v>22</v>
      </c>
      <c r="B23" s="4" t="s">
        <v>75</v>
      </c>
      <c r="C23" s="4" t="s">
        <v>76</v>
      </c>
      <c r="D23" s="4" t="s">
        <v>56</v>
      </c>
    </row>
    <row r="24" spans="1:4" ht="14.25" customHeight="1" x14ac:dyDescent="0.3">
      <c r="A24" s="1">
        <v>23</v>
      </c>
      <c r="B24" s="4" t="s">
        <v>77</v>
      </c>
      <c r="C24" s="4" t="s">
        <v>56</v>
      </c>
      <c r="D24" s="4" t="s">
        <v>56</v>
      </c>
    </row>
    <row r="25" spans="1:4" ht="14.25" customHeight="1" x14ac:dyDescent="0.3">
      <c r="A25" s="1">
        <v>24</v>
      </c>
      <c r="B25" s="1" t="s">
        <v>78</v>
      </c>
      <c r="C25" s="4" t="s">
        <v>79</v>
      </c>
      <c r="D25" s="4" t="s">
        <v>56</v>
      </c>
    </row>
    <row r="26" spans="1:4" ht="14.25" customHeight="1" x14ac:dyDescent="0.3">
      <c r="B26" s="24" t="s">
        <v>281</v>
      </c>
    </row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2.109375" customWidth="1"/>
    <col min="3" max="3" width="28.6640625" customWidth="1"/>
    <col min="4" max="26" width="8.6640625" customWidth="1"/>
  </cols>
  <sheetData>
    <row r="1" spans="1:3" ht="14.25" customHeight="1" x14ac:dyDescent="0.3">
      <c r="A1" s="1" t="s">
        <v>0</v>
      </c>
      <c r="B1" s="1" t="s">
        <v>80</v>
      </c>
      <c r="C1" s="1" t="s">
        <v>81</v>
      </c>
    </row>
    <row r="2" spans="1:3" ht="14.25" customHeight="1" x14ac:dyDescent="0.3">
      <c r="A2" s="1">
        <v>1</v>
      </c>
      <c r="B2" s="1" t="s">
        <v>82</v>
      </c>
      <c r="C2" s="1" t="s">
        <v>83</v>
      </c>
    </row>
    <row r="3" spans="1:3" ht="14.25" customHeight="1" x14ac:dyDescent="0.3">
      <c r="A3" s="1">
        <v>2</v>
      </c>
      <c r="B3" s="1" t="s">
        <v>46</v>
      </c>
      <c r="C3" s="1" t="s">
        <v>30</v>
      </c>
    </row>
    <row r="4" spans="1:3" ht="14.25" customHeight="1" x14ac:dyDescent="0.3">
      <c r="A4" s="1">
        <v>3</v>
      </c>
      <c r="B4" s="1" t="s">
        <v>49</v>
      </c>
      <c r="C4" s="1" t="s">
        <v>32</v>
      </c>
    </row>
    <row r="5" spans="1:3" ht="14.25" customHeight="1" x14ac:dyDescent="0.3">
      <c r="A5" s="4">
        <v>4</v>
      </c>
      <c r="B5" s="4" t="s">
        <v>75</v>
      </c>
      <c r="C5" s="4" t="s">
        <v>24</v>
      </c>
    </row>
    <row r="6" spans="1:3" ht="14.25" customHeight="1" x14ac:dyDescent="0.3">
      <c r="A6" s="4">
        <v>5</v>
      </c>
      <c r="B6" s="4" t="s">
        <v>59</v>
      </c>
      <c r="C6" s="4" t="s">
        <v>14</v>
      </c>
    </row>
    <row r="7" spans="1:3" ht="14.25" customHeight="1" x14ac:dyDescent="0.3">
      <c r="A7" s="4">
        <v>6</v>
      </c>
      <c r="B7" s="4" t="s">
        <v>63</v>
      </c>
      <c r="C7" s="4" t="s">
        <v>4</v>
      </c>
    </row>
    <row r="8" spans="1:3" ht="14.25" customHeight="1" x14ac:dyDescent="0.3">
      <c r="A8" s="1">
        <v>7</v>
      </c>
      <c r="B8" s="4" t="s">
        <v>72</v>
      </c>
      <c r="C8" s="4" t="s">
        <v>20</v>
      </c>
    </row>
    <row r="9" spans="1:3" ht="14.25" customHeight="1" x14ac:dyDescent="0.3">
      <c r="A9" s="1">
        <v>8</v>
      </c>
      <c r="B9" s="4" t="s">
        <v>42</v>
      </c>
      <c r="C9" s="4" t="s">
        <v>8</v>
      </c>
    </row>
    <row r="10" spans="1:3" ht="14.25" customHeight="1" x14ac:dyDescent="0.3">
      <c r="A10" s="1">
        <v>9</v>
      </c>
      <c r="B10" s="1" t="s">
        <v>44</v>
      </c>
      <c r="C10" s="4" t="s">
        <v>8</v>
      </c>
    </row>
    <row r="11" spans="1:3" ht="14.25" customHeight="1" x14ac:dyDescent="0.3">
      <c r="A11" s="1">
        <v>10</v>
      </c>
      <c r="B11" s="4" t="s">
        <v>68</v>
      </c>
      <c r="C11" s="4" t="s">
        <v>26</v>
      </c>
    </row>
    <row r="12" spans="1:3" ht="14.25" customHeight="1" x14ac:dyDescent="0.3">
      <c r="A12" s="1">
        <v>11</v>
      </c>
      <c r="B12" s="4" t="s">
        <v>52</v>
      </c>
      <c r="C12" s="4" t="s">
        <v>4</v>
      </c>
    </row>
    <row r="13" spans="1:3" ht="14.25" customHeight="1" x14ac:dyDescent="0.3">
      <c r="A13" s="4">
        <v>12</v>
      </c>
      <c r="B13" s="4" t="s">
        <v>58</v>
      </c>
      <c r="C13" s="4" t="s">
        <v>14</v>
      </c>
    </row>
    <row r="14" spans="1:3" ht="14.25" customHeight="1" x14ac:dyDescent="0.3">
      <c r="A14" s="4">
        <v>13</v>
      </c>
      <c r="B14" s="4" t="s">
        <v>39</v>
      </c>
      <c r="C14" s="4" t="s">
        <v>6</v>
      </c>
    </row>
    <row r="15" spans="1:3" ht="14.25" customHeight="1" x14ac:dyDescent="0.3">
      <c r="A15" s="4">
        <v>15</v>
      </c>
      <c r="B15" s="4" t="s">
        <v>84</v>
      </c>
      <c r="C15" s="4" t="s">
        <v>26</v>
      </c>
    </row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4.44140625" defaultRowHeight="15" customHeight="1" x14ac:dyDescent="0.3"/>
  <cols>
    <col min="1" max="1" width="5.33203125" customWidth="1"/>
    <col min="2" max="2" width="13.5546875" customWidth="1"/>
    <col min="3" max="3" width="27.5546875" customWidth="1"/>
    <col min="4" max="4" width="13.109375" customWidth="1"/>
    <col min="5" max="26" width="8.6640625" customWidth="1"/>
  </cols>
  <sheetData>
    <row r="1" spans="1:4" ht="14.25" customHeight="1" x14ac:dyDescent="0.3">
      <c r="A1" s="1" t="s">
        <v>0</v>
      </c>
      <c r="B1" s="7" t="s">
        <v>1</v>
      </c>
      <c r="C1" s="1" t="s">
        <v>2</v>
      </c>
      <c r="D1" s="8" t="s">
        <v>85</v>
      </c>
    </row>
    <row r="2" spans="1:4" ht="14.25" customHeight="1" x14ac:dyDescent="0.3">
      <c r="A2" s="1">
        <v>1</v>
      </c>
      <c r="B2" s="4" t="s">
        <v>86</v>
      </c>
      <c r="C2" s="4" t="s">
        <v>87</v>
      </c>
      <c r="D2" s="5">
        <v>989121152663</v>
      </c>
    </row>
    <row r="3" spans="1:4" ht="14.25" customHeight="1" x14ac:dyDescent="0.3">
      <c r="A3" s="1">
        <v>2</v>
      </c>
      <c r="B3" s="4" t="s">
        <v>88</v>
      </c>
      <c r="C3" s="4" t="s">
        <v>89</v>
      </c>
      <c r="D3" s="5">
        <v>989122405365</v>
      </c>
    </row>
    <row r="4" spans="1:4" ht="14.25" customHeight="1" x14ac:dyDescent="0.3">
      <c r="A4" s="1">
        <v>3</v>
      </c>
      <c r="B4" s="4" t="s">
        <v>90</v>
      </c>
      <c r="C4" s="4" t="s">
        <v>91</v>
      </c>
      <c r="D4" s="5">
        <v>989123404919</v>
      </c>
    </row>
    <row r="5" spans="1:4" ht="14.25" customHeight="1" x14ac:dyDescent="0.3">
      <c r="A5" s="1">
        <v>4</v>
      </c>
      <c r="B5" s="4" t="s">
        <v>92</v>
      </c>
      <c r="C5" s="4" t="s">
        <v>93</v>
      </c>
      <c r="D5" s="5">
        <v>989120303900</v>
      </c>
    </row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5" sqref="A5"/>
    </sheetView>
  </sheetViews>
  <sheetFormatPr defaultColWidth="14.44140625" defaultRowHeight="15" customHeight="1" x14ac:dyDescent="0.3"/>
  <cols>
    <col min="1" max="2" width="8.6640625" customWidth="1"/>
    <col min="3" max="3" width="25" customWidth="1"/>
    <col min="4" max="4" width="89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94</v>
      </c>
      <c r="C1" s="1" t="s">
        <v>1</v>
      </c>
      <c r="D1" s="1" t="s">
        <v>35</v>
      </c>
    </row>
    <row r="2" spans="1:4" ht="14.25" customHeight="1" x14ac:dyDescent="0.3">
      <c r="A2" s="3">
        <v>1</v>
      </c>
      <c r="B2" s="3">
        <v>1</v>
      </c>
      <c r="C2" s="4" t="s">
        <v>95</v>
      </c>
      <c r="D2" s="4" t="s">
        <v>96</v>
      </c>
    </row>
    <row r="3" spans="1:4" ht="14.25" customHeight="1" x14ac:dyDescent="0.3">
      <c r="A3" s="1">
        <v>2</v>
      </c>
      <c r="B3" s="1">
        <v>3</v>
      </c>
      <c r="C3" s="4" t="s">
        <v>97</v>
      </c>
      <c r="D3" s="4" t="s">
        <v>98</v>
      </c>
    </row>
    <row r="4" spans="1:4" ht="14.25" customHeight="1" x14ac:dyDescent="0.3">
      <c r="A4" s="1">
        <v>3</v>
      </c>
      <c r="B4" s="1">
        <v>2</v>
      </c>
      <c r="C4" s="4" t="s">
        <v>99</v>
      </c>
      <c r="D4" s="4" t="s">
        <v>100</v>
      </c>
    </row>
    <row r="5" spans="1:4" ht="14.25" customHeight="1" x14ac:dyDescent="0.3">
      <c r="A5" s="1">
        <v>4</v>
      </c>
      <c r="B5" s="1">
        <v>4</v>
      </c>
      <c r="C5" s="4" t="s">
        <v>101</v>
      </c>
      <c r="D5" s="4" t="s">
        <v>102</v>
      </c>
    </row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spans="4:4" ht="14.25" customHeight="1" x14ac:dyDescent="0.3"/>
    <row r="18" spans="4:4" ht="14.25" customHeight="1" x14ac:dyDescent="0.3"/>
    <row r="19" spans="4:4" ht="14.25" customHeight="1" x14ac:dyDescent="0.3"/>
    <row r="20" spans="4:4" ht="14.25" customHeight="1" x14ac:dyDescent="0.3"/>
    <row r="21" spans="4:4" ht="14.25" customHeight="1" x14ac:dyDescent="0.3"/>
    <row r="22" spans="4:4" ht="14.25" customHeight="1" x14ac:dyDescent="0.3">
      <c r="D22" s="9"/>
    </row>
    <row r="23" spans="4:4" ht="14.25" customHeight="1" x14ac:dyDescent="0.3"/>
    <row r="24" spans="4:4" ht="14.25" customHeight="1" x14ac:dyDescent="0.3"/>
    <row r="25" spans="4:4" ht="14.25" customHeight="1" x14ac:dyDescent="0.3"/>
    <row r="26" spans="4:4" ht="14.25" customHeight="1" x14ac:dyDescent="0.3"/>
    <row r="27" spans="4:4" ht="14.25" customHeight="1" x14ac:dyDescent="0.3"/>
    <row r="28" spans="4:4" ht="14.25" customHeight="1" x14ac:dyDescent="0.3"/>
    <row r="29" spans="4:4" ht="14.25" customHeight="1" x14ac:dyDescent="0.3"/>
    <row r="30" spans="4:4" ht="14.25" customHeight="1" x14ac:dyDescent="0.3"/>
    <row r="31" spans="4:4" ht="14.25" customHeight="1" x14ac:dyDescent="0.3"/>
    <row r="32" spans="4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4140625" defaultRowHeight="15" customHeight="1" x14ac:dyDescent="0.3"/>
  <cols>
    <col min="1" max="1" width="5.33203125" customWidth="1"/>
    <col min="2" max="2" width="16.5546875" customWidth="1"/>
    <col min="3" max="3" width="16.33203125" customWidth="1"/>
    <col min="4" max="4" width="20.33203125" customWidth="1"/>
    <col min="5" max="5" width="13.109375" customWidth="1"/>
    <col min="6" max="6" width="14" customWidth="1"/>
    <col min="7" max="26" width="8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103</v>
      </c>
      <c r="D1" s="1" t="s">
        <v>104</v>
      </c>
      <c r="E1" s="9" t="s">
        <v>105</v>
      </c>
      <c r="F1" s="9" t="s">
        <v>106</v>
      </c>
    </row>
    <row r="2" spans="1:6" ht="14.25" customHeight="1" x14ac:dyDescent="0.3">
      <c r="A2" s="1">
        <v>1</v>
      </c>
      <c r="B2" s="1" t="s">
        <v>107</v>
      </c>
      <c r="C2" s="1" t="s">
        <v>108</v>
      </c>
      <c r="D2" s="1" t="s">
        <v>109</v>
      </c>
    </row>
    <row r="3" spans="1:6" ht="14.25" customHeight="1" x14ac:dyDescent="0.3">
      <c r="A3" s="1">
        <v>2</v>
      </c>
      <c r="B3" s="1" t="s">
        <v>110</v>
      </c>
      <c r="C3" s="1" t="s">
        <v>111</v>
      </c>
      <c r="D3" s="1" t="s">
        <v>112</v>
      </c>
    </row>
    <row r="4" spans="1:6" ht="14.25" customHeight="1" x14ac:dyDescent="0.3">
      <c r="A4" s="1">
        <v>3</v>
      </c>
      <c r="B4" s="1" t="s">
        <v>113</v>
      </c>
      <c r="C4" s="1" t="s">
        <v>114</v>
      </c>
      <c r="D4" s="1" t="s">
        <v>115</v>
      </c>
    </row>
    <row r="5" spans="1:6" ht="14.25" customHeight="1" x14ac:dyDescent="0.3">
      <c r="A5" s="1">
        <v>4</v>
      </c>
      <c r="B5" s="1" t="s">
        <v>116</v>
      </c>
      <c r="C5" s="1" t="s">
        <v>117</v>
      </c>
      <c r="D5" s="1" t="s">
        <v>118</v>
      </c>
    </row>
    <row r="6" spans="1:6" ht="14.25" customHeight="1" x14ac:dyDescent="0.3">
      <c r="A6" s="1">
        <v>5</v>
      </c>
      <c r="B6" s="1" t="s">
        <v>119</v>
      </c>
      <c r="C6" s="1" t="s">
        <v>120</v>
      </c>
      <c r="D6" s="1" t="s">
        <v>121</v>
      </c>
    </row>
    <row r="7" spans="1:6" ht="14.25" customHeight="1" x14ac:dyDescent="0.3">
      <c r="A7" s="1">
        <v>6</v>
      </c>
      <c r="B7" s="1" t="s">
        <v>116</v>
      </c>
      <c r="C7" s="1" t="s">
        <v>122</v>
      </c>
      <c r="D7" s="1" t="s">
        <v>123</v>
      </c>
    </row>
    <row r="8" spans="1:6" ht="14.25" customHeight="1" x14ac:dyDescent="0.3">
      <c r="A8" s="10">
        <v>7</v>
      </c>
      <c r="B8" s="10" t="s">
        <v>124</v>
      </c>
      <c r="C8" s="10" t="s">
        <v>125</v>
      </c>
      <c r="D8" s="1" t="s">
        <v>126</v>
      </c>
    </row>
    <row r="9" spans="1:6" ht="14.25" customHeight="1" x14ac:dyDescent="0.3">
      <c r="A9" s="1">
        <v>8</v>
      </c>
      <c r="B9" s="1" t="s">
        <v>127</v>
      </c>
      <c r="C9" s="1"/>
      <c r="D9" s="1"/>
    </row>
    <row r="10" spans="1:6" ht="14.25" customHeight="1" x14ac:dyDescent="0.3">
      <c r="A10" s="1">
        <v>9</v>
      </c>
      <c r="B10" s="1" t="s">
        <v>128</v>
      </c>
      <c r="C10" s="1" t="s">
        <v>129</v>
      </c>
      <c r="D10" s="1" t="s">
        <v>130</v>
      </c>
    </row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99"/>
  <sheetViews>
    <sheetView tabSelected="1" topLeftCell="H1" workbookViewId="0">
      <selection activeCell="O2" sqref="O2:O18"/>
    </sheetView>
  </sheetViews>
  <sheetFormatPr defaultColWidth="14.44140625" defaultRowHeight="15" customHeight="1" x14ac:dyDescent="0.3"/>
  <cols>
    <col min="1" max="1" width="5.33203125" customWidth="1"/>
    <col min="2" max="2" width="11.44140625" customWidth="1"/>
    <col min="3" max="3" width="9.33203125" customWidth="1"/>
    <col min="4" max="4" width="10.6640625" customWidth="1"/>
    <col min="5" max="5" width="12.44140625" customWidth="1"/>
    <col min="6" max="6" width="6.6640625" customWidth="1"/>
    <col min="7" max="7" width="8" customWidth="1"/>
    <col min="8" max="8" width="9.109375" customWidth="1"/>
    <col min="9" max="9" width="10.6640625" customWidth="1"/>
    <col min="10" max="11" width="18.88671875" customWidth="1"/>
    <col min="12" max="12" width="29.33203125" customWidth="1"/>
    <col min="13" max="13" width="14" customWidth="1"/>
    <col min="14" max="15" width="17.44140625" customWidth="1"/>
    <col min="16" max="16" width="12.33203125" customWidth="1"/>
    <col min="17" max="17" width="8.33203125" customWidth="1"/>
    <col min="18" max="18" width="48.33203125" customWidth="1"/>
    <col min="19" max="28" width="8.6640625" customWidth="1"/>
  </cols>
  <sheetData>
    <row r="1" spans="1:18" ht="14.25" customHeight="1" x14ac:dyDescent="0.3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849</v>
      </c>
      <c r="L1" s="1" t="s">
        <v>140</v>
      </c>
      <c r="M1" s="1" t="s">
        <v>141</v>
      </c>
      <c r="N1" s="1" t="s">
        <v>142</v>
      </c>
      <c r="O1" s="1" t="s">
        <v>872</v>
      </c>
      <c r="P1" s="1" t="s">
        <v>143</v>
      </c>
      <c r="Q1" s="1" t="s">
        <v>144</v>
      </c>
      <c r="R1" s="1" t="s">
        <v>145</v>
      </c>
    </row>
    <row r="2" spans="1:18" ht="14.25" customHeight="1" x14ac:dyDescent="0.3">
      <c r="A2" s="1">
        <v>1</v>
      </c>
      <c r="B2" s="1" t="s">
        <v>146</v>
      </c>
      <c r="C2" s="1">
        <v>1</v>
      </c>
      <c r="D2" s="1">
        <v>2</v>
      </c>
      <c r="E2" s="1">
        <v>1</v>
      </c>
      <c r="F2" s="1">
        <v>1</v>
      </c>
      <c r="G2" s="1">
        <v>3</v>
      </c>
      <c r="H2" s="1">
        <v>1</v>
      </c>
      <c r="I2" s="1">
        <v>1</v>
      </c>
      <c r="J2" s="1">
        <v>1</v>
      </c>
      <c r="K2" s="1">
        <v>1</v>
      </c>
      <c r="L2" s="1" t="s">
        <v>147</v>
      </c>
      <c r="M2" s="1" t="s">
        <v>148</v>
      </c>
      <c r="N2" s="1" t="s">
        <v>149</v>
      </c>
      <c r="O2" s="1">
        <v>90</v>
      </c>
      <c r="P2" s="11">
        <v>10313.48</v>
      </c>
      <c r="Q2" s="1" t="s">
        <v>150</v>
      </c>
      <c r="R2" s="1" t="s">
        <v>151</v>
      </c>
    </row>
    <row r="3" spans="1:18" ht="14.25" customHeight="1" x14ac:dyDescent="0.3">
      <c r="A3" s="1">
        <v>2</v>
      </c>
      <c r="B3" s="1" t="s">
        <v>152</v>
      </c>
      <c r="C3" s="1">
        <v>2</v>
      </c>
      <c r="D3" s="1">
        <v>2</v>
      </c>
      <c r="E3" s="1">
        <v>2</v>
      </c>
      <c r="F3" s="1">
        <v>2</v>
      </c>
      <c r="G3" s="1">
        <v>1</v>
      </c>
      <c r="H3" s="1">
        <v>2</v>
      </c>
      <c r="I3" s="1">
        <v>1</v>
      </c>
      <c r="J3" s="1">
        <v>2</v>
      </c>
      <c r="K3" s="1"/>
      <c r="L3" s="1" t="s">
        <v>153</v>
      </c>
      <c r="M3" s="1" t="s">
        <v>47</v>
      </c>
      <c r="N3" s="1" t="s">
        <v>154</v>
      </c>
      <c r="O3" s="1">
        <v>5</v>
      </c>
      <c r="P3" s="12">
        <v>33600</v>
      </c>
      <c r="Q3" s="1" t="s">
        <v>150</v>
      </c>
      <c r="R3" s="1" t="s">
        <v>155</v>
      </c>
    </row>
    <row r="4" spans="1:18" ht="14.25" customHeight="1" x14ac:dyDescent="0.3">
      <c r="A4" s="1">
        <v>3</v>
      </c>
      <c r="B4" s="1" t="s">
        <v>156</v>
      </c>
      <c r="C4" s="1">
        <v>3</v>
      </c>
      <c r="D4" s="1">
        <v>2</v>
      </c>
      <c r="E4" s="1">
        <v>3</v>
      </c>
      <c r="F4" s="1">
        <v>3</v>
      </c>
      <c r="G4" s="1">
        <v>5</v>
      </c>
      <c r="H4" s="1">
        <v>3</v>
      </c>
      <c r="I4" s="1">
        <v>1</v>
      </c>
      <c r="J4" s="1">
        <v>3</v>
      </c>
      <c r="K4" s="1"/>
      <c r="L4" s="1" t="s">
        <v>157</v>
      </c>
      <c r="M4" s="1" t="s">
        <v>50</v>
      </c>
      <c r="N4" s="1" t="s">
        <v>149</v>
      </c>
      <c r="O4" s="1">
        <v>60</v>
      </c>
      <c r="P4" s="12">
        <v>63765</v>
      </c>
      <c r="Q4" s="1" t="s">
        <v>158</v>
      </c>
      <c r="R4" s="1" t="s">
        <v>159</v>
      </c>
    </row>
    <row r="5" spans="1:18" ht="14.25" customHeight="1" x14ac:dyDescent="0.3">
      <c r="A5" s="1">
        <v>4</v>
      </c>
      <c r="B5" s="1" t="s">
        <v>160</v>
      </c>
      <c r="C5" s="1">
        <v>4</v>
      </c>
      <c r="D5" s="1">
        <v>1</v>
      </c>
      <c r="E5" s="1">
        <v>4</v>
      </c>
      <c r="F5" s="1">
        <v>4</v>
      </c>
      <c r="G5" s="1">
        <v>2</v>
      </c>
      <c r="H5" s="1">
        <v>4</v>
      </c>
      <c r="I5" s="1">
        <v>1</v>
      </c>
      <c r="J5" s="1">
        <v>4</v>
      </c>
      <c r="K5" s="1"/>
      <c r="L5" s="1" t="s">
        <v>161</v>
      </c>
      <c r="M5" s="1" t="s">
        <v>162</v>
      </c>
      <c r="N5" s="1" t="s">
        <v>149</v>
      </c>
      <c r="O5" s="1">
        <v>90</v>
      </c>
      <c r="P5" s="12">
        <v>6550</v>
      </c>
      <c r="Q5" s="1" t="s">
        <v>150</v>
      </c>
      <c r="R5" s="1" t="s">
        <v>163</v>
      </c>
    </row>
    <row r="6" spans="1:18" ht="14.25" customHeight="1" x14ac:dyDescent="0.3">
      <c r="A6" s="1">
        <v>5</v>
      </c>
      <c r="B6" s="1" t="s">
        <v>164</v>
      </c>
      <c r="C6" s="1">
        <v>5</v>
      </c>
      <c r="D6" s="1">
        <v>1</v>
      </c>
      <c r="E6" s="1">
        <v>5</v>
      </c>
      <c r="F6" s="1">
        <v>5</v>
      </c>
      <c r="G6" s="1">
        <v>4</v>
      </c>
      <c r="H6" s="1">
        <v>5</v>
      </c>
      <c r="I6" s="1">
        <v>1</v>
      </c>
      <c r="J6" s="1">
        <v>5</v>
      </c>
      <c r="K6" s="1"/>
      <c r="L6" s="1" t="s">
        <v>165</v>
      </c>
      <c r="M6" s="1" t="s">
        <v>166</v>
      </c>
      <c r="N6" s="1" t="s">
        <v>154</v>
      </c>
      <c r="O6" s="1">
        <v>105</v>
      </c>
      <c r="P6" s="11">
        <v>52525.9</v>
      </c>
      <c r="Q6" s="1" t="s">
        <v>150</v>
      </c>
      <c r="R6" s="1" t="s">
        <v>167</v>
      </c>
    </row>
    <row r="7" spans="1:18" ht="14.25" customHeight="1" x14ac:dyDescent="0.3">
      <c r="A7" s="1">
        <v>6</v>
      </c>
      <c r="B7" s="1" t="s">
        <v>168</v>
      </c>
      <c r="C7" s="1">
        <v>6</v>
      </c>
      <c r="D7" s="1">
        <v>1</v>
      </c>
      <c r="E7" s="1">
        <v>6</v>
      </c>
      <c r="F7" s="1">
        <v>6</v>
      </c>
      <c r="G7" s="1">
        <v>1</v>
      </c>
      <c r="H7" s="1">
        <v>6</v>
      </c>
      <c r="I7" s="1">
        <v>1</v>
      </c>
      <c r="J7" s="1">
        <v>6</v>
      </c>
      <c r="K7" s="1"/>
      <c r="L7" s="1" t="s">
        <v>169</v>
      </c>
      <c r="M7" s="1" t="s">
        <v>64</v>
      </c>
      <c r="N7" s="1" t="s">
        <v>170</v>
      </c>
      <c r="O7" s="1">
        <v>20</v>
      </c>
      <c r="P7" s="12">
        <v>36888</v>
      </c>
      <c r="Q7" s="1" t="s">
        <v>150</v>
      </c>
      <c r="R7" s="1"/>
    </row>
    <row r="8" spans="1:18" ht="14.25" customHeight="1" x14ac:dyDescent="0.3">
      <c r="A8" s="1">
        <v>7</v>
      </c>
      <c r="B8" s="1" t="s">
        <v>171</v>
      </c>
      <c r="C8" s="1">
        <v>7</v>
      </c>
      <c r="D8" s="1">
        <v>2</v>
      </c>
      <c r="E8" s="1">
        <v>7</v>
      </c>
      <c r="F8" s="1">
        <v>7</v>
      </c>
      <c r="G8" s="1"/>
      <c r="H8" s="1">
        <v>7</v>
      </c>
      <c r="I8" s="1">
        <v>1</v>
      </c>
      <c r="J8" s="1">
        <v>7</v>
      </c>
      <c r="K8" s="1"/>
      <c r="L8" s="1" t="s">
        <v>172</v>
      </c>
      <c r="M8" s="1" t="s">
        <v>73</v>
      </c>
      <c r="N8" s="1" t="s">
        <v>149</v>
      </c>
      <c r="O8" s="1">
        <v>250</v>
      </c>
      <c r="P8" s="12">
        <v>9580</v>
      </c>
      <c r="Q8" s="1" t="s">
        <v>150</v>
      </c>
      <c r="R8" s="1" t="s">
        <v>173</v>
      </c>
    </row>
    <row r="9" spans="1:18" ht="14.25" customHeight="1" x14ac:dyDescent="0.3">
      <c r="A9" s="1">
        <v>8</v>
      </c>
      <c r="B9" s="1" t="s">
        <v>174</v>
      </c>
      <c r="C9" s="1">
        <v>8</v>
      </c>
      <c r="D9" s="1">
        <v>1</v>
      </c>
      <c r="E9" s="1">
        <v>8</v>
      </c>
      <c r="F9" s="1">
        <v>8</v>
      </c>
      <c r="G9" s="1"/>
      <c r="H9" s="1">
        <v>8</v>
      </c>
      <c r="I9" s="1">
        <v>2</v>
      </c>
      <c r="J9" s="1">
        <v>8</v>
      </c>
      <c r="K9" s="1"/>
      <c r="L9" s="1" t="s">
        <v>175</v>
      </c>
      <c r="M9" s="1" t="s">
        <v>40</v>
      </c>
      <c r="N9" s="1" t="s">
        <v>154</v>
      </c>
      <c r="O9" s="1"/>
      <c r="P9" s="12">
        <v>36300</v>
      </c>
      <c r="Q9" s="1" t="s">
        <v>150</v>
      </c>
      <c r="R9" s="1" t="s">
        <v>163</v>
      </c>
    </row>
    <row r="10" spans="1:18" ht="14.25" customHeight="1" x14ac:dyDescent="0.3">
      <c r="A10" s="1">
        <v>9</v>
      </c>
      <c r="B10" s="1" t="s">
        <v>176</v>
      </c>
      <c r="C10" s="1">
        <v>9</v>
      </c>
      <c r="D10" s="1">
        <v>1</v>
      </c>
      <c r="E10" s="1">
        <v>9</v>
      </c>
      <c r="F10" s="1">
        <v>9</v>
      </c>
      <c r="G10" s="1">
        <v>1</v>
      </c>
      <c r="H10" s="1">
        <v>2</v>
      </c>
      <c r="I10" s="1">
        <v>2</v>
      </c>
      <c r="J10" s="1">
        <v>9</v>
      </c>
      <c r="K10" s="1"/>
      <c r="L10" s="1" t="s">
        <v>177</v>
      </c>
      <c r="M10" s="1" t="s">
        <v>40</v>
      </c>
      <c r="N10" s="1" t="s">
        <v>170</v>
      </c>
      <c r="O10" s="1"/>
      <c r="P10" s="12">
        <v>2140</v>
      </c>
      <c r="Q10" s="1" t="s">
        <v>150</v>
      </c>
      <c r="R10" s="1" t="s">
        <v>178</v>
      </c>
    </row>
    <row r="11" spans="1:18" ht="14.25" customHeight="1" x14ac:dyDescent="0.3">
      <c r="A11" s="1">
        <v>10</v>
      </c>
      <c r="B11" s="1" t="s">
        <v>179</v>
      </c>
      <c r="C11" s="1">
        <v>1</v>
      </c>
      <c r="D11" s="1">
        <v>2</v>
      </c>
      <c r="E11" s="1">
        <v>10</v>
      </c>
      <c r="F11" s="1">
        <v>10</v>
      </c>
      <c r="G11" s="1">
        <v>1</v>
      </c>
      <c r="H11" s="1">
        <v>9</v>
      </c>
      <c r="I11" s="1">
        <v>2</v>
      </c>
      <c r="J11" s="1">
        <v>10</v>
      </c>
      <c r="K11" s="1"/>
      <c r="L11" s="1" t="s">
        <v>180</v>
      </c>
      <c r="M11" s="1" t="s">
        <v>62</v>
      </c>
      <c r="N11" s="1" t="s">
        <v>149</v>
      </c>
      <c r="O11" s="1">
        <v>100</v>
      </c>
      <c r="P11" s="12">
        <v>11370</v>
      </c>
      <c r="Q11" s="1" t="s">
        <v>150</v>
      </c>
      <c r="R11" s="1"/>
    </row>
    <row r="12" spans="1:18" ht="14.25" customHeight="1" x14ac:dyDescent="0.3">
      <c r="A12" s="1">
        <v>11</v>
      </c>
      <c r="B12" s="1" t="s">
        <v>181</v>
      </c>
      <c r="C12" s="1">
        <v>10</v>
      </c>
      <c r="D12" s="1">
        <v>1</v>
      </c>
      <c r="E12" s="1">
        <v>11</v>
      </c>
      <c r="F12" s="1">
        <v>11</v>
      </c>
      <c r="G12" s="1"/>
      <c r="H12" s="1">
        <v>10</v>
      </c>
      <c r="I12" s="1">
        <v>2</v>
      </c>
      <c r="J12" s="1">
        <v>11</v>
      </c>
      <c r="K12" s="1"/>
      <c r="L12" s="1" t="s">
        <v>182</v>
      </c>
      <c r="M12" s="1" t="s">
        <v>62</v>
      </c>
      <c r="N12" s="1" t="s">
        <v>149</v>
      </c>
      <c r="O12" s="1">
        <v>60</v>
      </c>
      <c r="P12" s="11">
        <v>11613.75</v>
      </c>
      <c r="Q12" s="1" t="s">
        <v>150</v>
      </c>
      <c r="R12" s="1" t="s">
        <v>183</v>
      </c>
    </row>
    <row r="13" spans="1:18" ht="14.25" customHeight="1" x14ac:dyDescent="0.3">
      <c r="A13" s="1">
        <v>12</v>
      </c>
      <c r="B13" s="1" t="s">
        <v>184</v>
      </c>
      <c r="C13" s="1">
        <v>11</v>
      </c>
      <c r="D13" s="1">
        <v>1</v>
      </c>
      <c r="E13" s="1">
        <v>12</v>
      </c>
      <c r="F13" s="1">
        <v>12</v>
      </c>
      <c r="G13" s="1">
        <v>1</v>
      </c>
      <c r="H13" s="1">
        <v>2</v>
      </c>
      <c r="I13" s="1">
        <v>2</v>
      </c>
      <c r="J13" s="1">
        <v>12</v>
      </c>
      <c r="K13" s="1"/>
      <c r="L13" s="1" t="s">
        <v>185</v>
      </c>
      <c r="M13" s="1" t="s">
        <v>53</v>
      </c>
      <c r="N13" s="1" t="s">
        <v>154</v>
      </c>
      <c r="O13" s="1">
        <v>90</v>
      </c>
      <c r="P13" s="12">
        <v>237600</v>
      </c>
      <c r="Q13" s="1" t="s">
        <v>150</v>
      </c>
      <c r="R13" s="1" t="s">
        <v>186</v>
      </c>
    </row>
    <row r="14" spans="1:18" ht="14.25" customHeight="1" x14ac:dyDescent="0.3">
      <c r="A14" s="1">
        <v>13</v>
      </c>
      <c r="B14" s="1" t="s">
        <v>187</v>
      </c>
      <c r="C14" s="1">
        <v>12</v>
      </c>
      <c r="D14" s="1">
        <v>2</v>
      </c>
      <c r="E14" s="1">
        <v>13</v>
      </c>
      <c r="F14" s="1">
        <v>13</v>
      </c>
      <c r="G14" s="1">
        <v>8</v>
      </c>
      <c r="H14" s="1">
        <v>11</v>
      </c>
      <c r="I14" s="1">
        <v>1</v>
      </c>
      <c r="J14" s="1">
        <v>13</v>
      </c>
      <c r="K14" s="1"/>
      <c r="L14" s="1" t="s">
        <v>188</v>
      </c>
      <c r="M14" s="1" t="s">
        <v>50</v>
      </c>
      <c r="N14" s="1" t="s">
        <v>154</v>
      </c>
      <c r="O14" s="1">
        <v>90</v>
      </c>
      <c r="P14" s="1">
        <v>62980</v>
      </c>
      <c r="Q14" s="1" t="s">
        <v>150</v>
      </c>
      <c r="R14" s="1" t="s">
        <v>189</v>
      </c>
    </row>
    <row r="15" spans="1:18" ht="14.25" customHeight="1" x14ac:dyDescent="0.3">
      <c r="A15" s="13">
        <v>14</v>
      </c>
      <c r="B15" s="13" t="s">
        <v>152</v>
      </c>
      <c r="C15" s="13">
        <v>13</v>
      </c>
      <c r="D15" s="13">
        <v>1</v>
      </c>
      <c r="E15" s="13">
        <v>14</v>
      </c>
      <c r="F15" s="13">
        <v>14</v>
      </c>
      <c r="G15" s="13">
        <v>1</v>
      </c>
      <c r="H15" s="13">
        <v>2</v>
      </c>
      <c r="I15" s="13">
        <v>1</v>
      </c>
      <c r="J15" s="13">
        <v>14</v>
      </c>
      <c r="K15" s="13"/>
      <c r="L15" s="13" t="s">
        <v>185</v>
      </c>
      <c r="M15" s="13" t="s">
        <v>40</v>
      </c>
      <c r="N15" s="13" t="s">
        <v>154</v>
      </c>
      <c r="O15" s="13">
        <v>80</v>
      </c>
      <c r="P15" s="13">
        <v>101365</v>
      </c>
      <c r="Q15" s="13" t="s">
        <v>150</v>
      </c>
      <c r="R15" s="13"/>
    </row>
    <row r="16" spans="1:18" ht="14.25" customHeight="1" x14ac:dyDescent="0.3">
      <c r="A16" s="1">
        <v>15</v>
      </c>
      <c r="B16" s="1" t="s">
        <v>190</v>
      </c>
      <c r="C16" s="1">
        <v>10</v>
      </c>
      <c r="D16" s="1">
        <v>1</v>
      </c>
      <c r="E16" s="1">
        <v>15</v>
      </c>
      <c r="F16" s="1">
        <v>15</v>
      </c>
      <c r="G16" s="1">
        <v>9</v>
      </c>
      <c r="H16" s="1">
        <v>12</v>
      </c>
      <c r="I16" s="1">
        <v>1</v>
      </c>
      <c r="J16" s="1">
        <v>15</v>
      </c>
      <c r="K16" s="1"/>
      <c r="L16" s="1" t="s">
        <v>182</v>
      </c>
      <c r="M16" s="1" t="s">
        <v>53</v>
      </c>
      <c r="N16" s="1" t="s">
        <v>149</v>
      </c>
      <c r="O16" s="1">
        <v>100</v>
      </c>
      <c r="P16" s="12">
        <v>15485</v>
      </c>
      <c r="Q16" s="1" t="s">
        <v>150</v>
      </c>
      <c r="R16" s="14"/>
    </row>
    <row r="17" spans="1:18" ht="14.25" customHeight="1" x14ac:dyDescent="0.3">
      <c r="A17" s="13">
        <v>16</v>
      </c>
      <c r="B17" s="13" t="s">
        <v>191</v>
      </c>
      <c r="C17" s="13">
        <v>15</v>
      </c>
      <c r="D17" s="13">
        <v>2</v>
      </c>
      <c r="E17" s="13">
        <v>16</v>
      </c>
      <c r="F17" s="13">
        <v>16</v>
      </c>
      <c r="G17" s="13">
        <v>6</v>
      </c>
      <c r="H17" s="13">
        <v>13</v>
      </c>
      <c r="I17" s="13">
        <v>2</v>
      </c>
      <c r="J17" s="13">
        <v>16</v>
      </c>
      <c r="K17" s="13"/>
      <c r="L17" s="13" t="s">
        <v>192</v>
      </c>
      <c r="M17" s="13" t="s">
        <v>193</v>
      </c>
      <c r="N17" s="13" t="s">
        <v>154</v>
      </c>
      <c r="O17" s="13">
        <v>0</v>
      </c>
      <c r="P17" s="15">
        <v>164078.46</v>
      </c>
      <c r="Q17" s="13" t="s">
        <v>150</v>
      </c>
      <c r="R17" s="13"/>
    </row>
    <row r="18" spans="1:18" ht="14.25" customHeight="1" x14ac:dyDescent="0.3">
      <c r="A18" s="1">
        <v>17</v>
      </c>
      <c r="B18" s="1" t="s">
        <v>194</v>
      </c>
      <c r="C18" s="1">
        <v>11</v>
      </c>
      <c r="D18" s="1">
        <v>1</v>
      </c>
      <c r="E18" s="1">
        <v>17</v>
      </c>
      <c r="F18" s="1">
        <v>17</v>
      </c>
      <c r="G18" s="1">
        <v>6</v>
      </c>
      <c r="H18" s="1">
        <v>2</v>
      </c>
      <c r="I18" s="1">
        <v>2</v>
      </c>
      <c r="J18" s="1">
        <v>17</v>
      </c>
      <c r="K18" s="1"/>
      <c r="L18" s="1" t="s">
        <v>185</v>
      </c>
      <c r="M18" s="1" t="s">
        <v>53</v>
      </c>
      <c r="N18" s="1" t="s">
        <v>163</v>
      </c>
      <c r="O18" s="1">
        <v>7</v>
      </c>
      <c r="P18" s="12">
        <v>98018</v>
      </c>
      <c r="Q18" s="1" t="s">
        <v>150</v>
      </c>
      <c r="R18" s="14"/>
    </row>
    <row r="19" spans="1:18" ht="14.25" customHeight="1" x14ac:dyDescent="0.3"/>
    <row r="20" spans="1:18" ht="14.25" customHeight="1" x14ac:dyDescent="0.3"/>
    <row r="21" spans="1:18" ht="14.25" customHeight="1" x14ac:dyDescent="0.3"/>
    <row r="22" spans="1:18" ht="14.25" customHeight="1" x14ac:dyDescent="0.3"/>
    <row r="23" spans="1:18" ht="14.25" customHeight="1" x14ac:dyDescent="0.3"/>
    <row r="24" spans="1:18" ht="14.25" customHeight="1" x14ac:dyDescent="0.3"/>
    <row r="25" spans="1:18" ht="14.25" customHeight="1" x14ac:dyDescent="0.3"/>
    <row r="26" spans="1:18" ht="14.25" customHeight="1" x14ac:dyDescent="0.3"/>
    <row r="27" spans="1:18" ht="14.25" customHeight="1" x14ac:dyDescent="0.3"/>
    <row r="28" spans="1:18" ht="14.25" customHeight="1" x14ac:dyDescent="0.3"/>
    <row r="29" spans="1:18" ht="14.25" customHeight="1" x14ac:dyDescent="0.3"/>
    <row r="30" spans="1:18" ht="14.25" customHeight="1" x14ac:dyDescent="0.3"/>
    <row r="31" spans="1:18" ht="14.25" customHeight="1" x14ac:dyDescent="0.3"/>
    <row r="32" spans="1:1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workbookViewId="0">
      <selection activeCell="M1" sqref="K1:M17"/>
    </sheetView>
  </sheetViews>
  <sheetFormatPr defaultColWidth="14.44140625" defaultRowHeight="15" customHeight="1" x14ac:dyDescent="0.3"/>
  <cols>
    <col min="1" max="1" width="8.6640625" customWidth="1"/>
    <col min="2" max="2" width="11.44140625" customWidth="1"/>
    <col min="3" max="3" width="10.44140625" customWidth="1"/>
    <col min="4" max="4" width="17.6640625" customWidth="1"/>
    <col min="5" max="5" width="19.5546875" customWidth="1"/>
    <col min="6" max="6" width="10.5546875" customWidth="1"/>
    <col min="7" max="7" width="20.21875" bestFit="1" customWidth="1"/>
    <col min="8" max="8" width="17.33203125" customWidth="1"/>
    <col min="9" max="9" width="20.6640625" customWidth="1"/>
    <col min="10" max="10" width="17.33203125" customWidth="1"/>
    <col min="11" max="27" width="8.6640625" customWidth="1"/>
  </cols>
  <sheetData>
    <row r="1" spans="1:10" ht="14.25" customHeight="1" x14ac:dyDescent="0.3">
      <c r="A1" s="1" t="s">
        <v>0</v>
      </c>
      <c r="B1" s="1" t="s">
        <v>131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871</v>
      </c>
      <c r="H1" s="1" t="s">
        <v>199</v>
      </c>
      <c r="I1" s="16" t="s">
        <v>200</v>
      </c>
      <c r="J1" s="17" t="s">
        <v>201</v>
      </c>
    </row>
    <row r="2" spans="1:10" ht="14.25" customHeight="1" x14ac:dyDescent="0.3">
      <c r="A2" s="1">
        <v>1</v>
      </c>
      <c r="B2" s="17" t="s">
        <v>146</v>
      </c>
      <c r="C2" s="17">
        <v>44963</v>
      </c>
      <c r="D2" s="17">
        <v>45146</v>
      </c>
      <c r="E2" s="17">
        <v>45177</v>
      </c>
      <c r="F2" s="17">
        <v>45248</v>
      </c>
      <c r="G2" s="17">
        <v>45248</v>
      </c>
      <c r="H2" s="17">
        <v>45355</v>
      </c>
      <c r="I2" s="18">
        <v>45452</v>
      </c>
      <c r="J2" s="19"/>
    </row>
    <row r="3" spans="1:10" ht="14.25" customHeight="1" x14ac:dyDescent="0.3">
      <c r="A3" s="1">
        <v>2</v>
      </c>
      <c r="B3" s="17" t="s">
        <v>152</v>
      </c>
      <c r="C3" s="17">
        <v>44964</v>
      </c>
      <c r="D3" s="17">
        <v>45105</v>
      </c>
      <c r="E3" s="17">
        <v>45161</v>
      </c>
      <c r="F3" s="17">
        <v>45341</v>
      </c>
      <c r="G3" s="17">
        <v>45341</v>
      </c>
      <c r="H3" s="17">
        <v>45350</v>
      </c>
      <c r="I3" s="18">
        <v>45389</v>
      </c>
      <c r="J3" s="19">
        <v>45432</v>
      </c>
    </row>
    <row r="4" spans="1:10" ht="14.25" customHeight="1" x14ac:dyDescent="0.3">
      <c r="A4" s="1">
        <v>3</v>
      </c>
      <c r="B4" s="17" t="s">
        <v>156</v>
      </c>
      <c r="C4" s="17">
        <v>44769</v>
      </c>
      <c r="D4" s="17">
        <v>45111</v>
      </c>
      <c r="E4" s="17">
        <v>45169</v>
      </c>
      <c r="F4" s="17">
        <v>45197</v>
      </c>
      <c r="G4" s="17">
        <v>45197</v>
      </c>
      <c r="H4" s="17">
        <v>45270</v>
      </c>
      <c r="I4" s="18">
        <v>45282</v>
      </c>
      <c r="J4" s="19">
        <v>45327</v>
      </c>
    </row>
    <row r="5" spans="1:10" ht="14.25" customHeight="1" x14ac:dyDescent="0.3">
      <c r="A5" s="1">
        <v>4</v>
      </c>
      <c r="B5" s="17" t="s">
        <v>160</v>
      </c>
      <c r="C5" s="17">
        <v>45112</v>
      </c>
      <c r="D5" s="17"/>
      <c r="E5" s="17"/>
      <c r="F5" s="17">
        <v>45222</v>
      </c>
      <c r="G5" s="17">
        <v>45222</v>
      </c>
      <c r="H5" s="17">
        <v>45312</v>
      </c>
      <c r="I5" s="18">
        <v>45347</v>
      </c>
      <c r="J5" s="19"/>
    </row>
    <row r="6" spans="1:10" ht="14.25" customHeight="1" x14ac:dyDescent="0.3">
      <c r="A6" s="1">
        <v>5</v>
      </c>
      <c r="B6" s="17" t="s">
        <v>164</v>
      </c>
      <c r="C6" s="17">
        <v>45146</v>
      </c>
      <c r="D6" s="17">
        <v>45201</v>
      </c>
      <c r="E6" s="17">
        <v>45253</v>
      </c>
      <c r="F6" s="17">
        <v>45365</v>
      </c>
      <c r="G6" s="17">
        <v>45365</v>
      </c>
      <c r="H6" s="17">
        <v>45469</v>
      </c>
      <c r="I6" s="18">
        <v>45509</v>
      </c>
      <c r="J6" s="19"/>
    </row>
    <row r="7" spans="1:10" ht="14.25" customHeight="1" x14ac:dyDescent="0.3">
      <c r="A7" s="1">
        <v>6</v>
      </c>
      <c r="B7" s="17" t="s">
        <v>168</v>
      </c>
      <c r="C7" s="17">
        <v>44978</v>
      </c>
      <c r="D7" s="17">
        <v>45071</v>
      </c>
      <c r="E7" s="17"/>
      <c r="F7" s="17">
        <v>45089</v>
      </c>
      <c r="G7" s="17">
        <v>45089</v>
      </c>
      <c r="H7" s="17">
        <v>45105</v>
      </c>
      <c r="I7" s="18">
        <v>45126</v>
      </c>
      <c r="J7" s="19">
        <v>45143</v>
      </c>
    </row>
    <row r="8" spans="1:10" ht="14.25" customHeight="1" x14ac:dyDescent="0.3">
      <c r="A8" s="1">
        <v>7</v>
      </c>
      <c r="B8" s="17" t="s">
        <v>171</v>
      </c>
      <c r="C8" s="17"/>
      <c r="D8" s="17"/>
      <c r="E8" s="17">
        <v>44714</v>
      </c>
      <c r="F8" s="17">
        <v>44754</v>
      </c>
      <c r="G8" s="17">
        <v>44754</v>
      </c>
      <c r="H8" s="17">
        <v>45153</v>
      </c>
      <c r="I8" s="18">
        <v>45176</v>
      </c>
      <c r="J8" s="19"/>
    </row>
    <row r="9" spans="1:10" ht="14.25" customHeight="1" x14ac:dyDescent="0.3">
      <c r="A9" s="1">
        <v>8</v>
      </c>
      <c r="B9" s="17" t="s">
        <v>174</v>
      </c>
      <c r="C9" s="17" t="s">
        <v>202</v>
      </c>
      <c r="D9" s="17"/>
      <c r="E9" s="17">
        <v>45241</v>
      </c>
      <c r="F9" s="17">
        <v>45348</v>
      </c>
      <c r="G9" s="17">
        <v>45348</v>
      </c>
      <c r="H9" s="17"/>
      <c r="I9" s="18">
        <v>45397</v>
      </c>
      <c r="J9" s="19"/>
    </row>
    <row r="10" spans="1:10" ht="14.25" customHeight="1" x14ac:dyDescent="0.3">
      <c r="A10" s="1">
        <v>9</v>
      </c>
      <c r="B10" s="17" t="s">
        <v>176</v>
      </c>
      <c r="C10" s="17">
        <v>45145</v>
      </c>
      <c r="D10" s="17">
        <v>45238</v>
      </c>
      <c r="E10" s="17"/>
      <c r="F10" s="17"/>
      <c r="G10" s="17"/>
      <c r="H10" s="17"/>
      <c r="I10" s="18">
        <v>45410</v>
      </c>
      <c r="J10" s="19">
        <v>45431</v>
      </c>
    </row>
    <row r="11" spans="1:10" ht="14.25" customHeight="1" x14ac:dyDescent="0.3">
      <c r="A11" s="1">
        <v>10</v>
      </c>
      <c r="B11" s="17" t="s">
        <v>179</v>
      </c>
      <c r="C11" s="17">
        <v>45109</v>
      </c>
      <c r="D11" s="17">
        <v>45157</v>
      </c>
      <c r="E11" s="17">
        <v>45200</v>
      </c>
      <c r="F11" s="17">
        <v>45248</v>
      </c>
      <c r="G11" s="17">
        <v>45248</v>
      </c>
      <c r="H11" s="17">
        <v>45346</v>
      </c>
      <c r="I11" s="18">
        <v>45452</v>
      </c>
      <c r="J11" s="19"/>
    </row>
    <row r="12" spans="1:10" ht="14.25" customHeight="1" x14ac:dyDescent="0.3">
      <c r="A12" s="1">
        <v>11</v>
      </c>
      <c r="B12" s="17" t="s">
        <v>181</v>
      </c>
      <c r="C12" s="17">
        <v>45019</v>
      </c>
      <c r="D12" s="17">
        <v>45040</v>
      </c>
      <c r="E12" s="17">
        <v>45150</v>
      </c>
      <c r="F12" s="17">
        <v>45174</v>
      </c>
      <c r="G12" s="17">
        <v>45174</v>
      </c>
      <c r="H12" s="17">
        <v>45236</v>
      </c>
      <c r="I12" s="18">
        <v>45283</v>
      </c>
      <c r="J12" s="19"/>
    </row>
    <row r="13" spans="1:10" ht="14.25" customHeight="1" x14ac:dyDescent="0.3">
      <c r="A13" s="1">
        <v>12</v>
      </c>
      <c r="B13" s="17" t="s">
        <v>184</v>
      </c>
      <c r="C13" s="17">
        <v>44974</v>
      </c>
      <c r="D13" s="17">
        <v>45090</v>
      </c>
      <c r="E13" s="17"/>
      <c r="F13" s="17">
        <v>45068</v>
      </c>
      <c r="G13" s="17">
        <v>45068</v>
      </c>
      <c r="H13" s="17">
        <v>45272</v>
      </c>
      <c r="I13" s="18">
        <v>45354</v>
      </c>
      <c r="J13" s="19"/>
    </row>
    <row r="14" spans="1:10" ht="14.25" customHeight="1" x14ac:dyDescent="0.3">
      <c r="A14" s="1">
        <v>13</v>
      </c>
      <c r="B14" s="17" t="s">
        <v>187</v>
      </c>
      <c r="C14" s="17">
        <v>44979</v>
      </c>
      <c r="D14" s="17">
        <v>45068</v>
      </c>
      <c r="E14" s="17">
        <v>45272</v>
      </c>
      <c r="F14" s="17">
        <v>45365</v>
      </c>
      <c r="G14" s="17">
        <v>45365</v>
      </c>
      <c r="H14" s="17">
        <v>45465</v>
      </c>
      <c r="I14" s="18">
        <v>45517</v>
      </c>
      <c r="J14" s="19">
        <v>45582</v>
      </c>
    </row>
    <row r="15" spans="1:10" ht="14.25" customHeight="1" x14ac:dyDescent="0.3">
      <c r="A15" s="1">
        <v>14</v>
      </c>
      <c r="B15" s="17" t="s">
        <v>152</v>
      </c>
      <c r="C15" s="17">
        <v>44984</v>
      </c>
      <c r="D15" s="17">
        <v>45157</v>
      </c>
      <c r="E15" s="17">
        <v>45025</v>
      </c>
      <c r="F15" s="17">
        <v>45406</v>
      </c>
      <c r="G15" s="17">
        <v>45406</v>
      </c>
      <c r="H15" s="17">
        <v>45538</v>
      </c>
      <c r="I15" s="18">
        <v>45573</v>
      </c>
      <c r="J15" s="19">
        <v>45598</v>
      </c>
    </row>
    <row r="16" spans="1:10" ht="14.25" customHeight="1" x14ac:dyDescent="0.3">
      <c r="A16" s="1">
        <v>15</v>
      </c>
      <c r="B16" s="17" t="s">
        <v>190</v>
      </c>
      <c r="C16" s="17">
        <v>45399</v>
      </c>
      <c r="D16" s="17">
        <v>45424</v>
      </c>
      <c r="E16" s="17">
        <v>45558</v>
      </c>
      <c r="F16" s="17">
        <v>45451</v>
      </c>
      <c r="G16" s="17">
        <v>45451</v>
      </c>
      <c r="H16" s="17">
        <v>45581</v>
      </c>
      <c r="I16" s="17">
        <v>45634</v>
      </c>
      <c r="J16" s="17">
        <v>45656</v>
      </c>
    </row>
    <row r="17" spans="1:10" ht="14.25" customHeight="1" x14ac:dyDescent="0.3">
      <c r="A17" s="1">
        <v>16</v>
      </c>
      <c r="B17" s="17" t="s">
        <v>191</v>
      </c>
      <c r="C17" s="17">
        <v>45139</v>
      </c>
      <c r="D17" s="17"/>
      <c r="E17" s="17">
        <v>45342</v>
      </c>
      <c r="F17" s="17">
        <v>45547</v>
      </c>
      <c r="G17" s="17">
        <v>45547</v>
      </c>
      <c r="H17" s="17">
        <v>45560</v>
      </c>
      <c r="I17" s="17">
        <v>45647</v>
      </c>
      <c r="J17" s="17"/>
    </row>
    <row r="18" spans="1:10" ht="14.25" customHeight="1" x14ac:dyDescent="0.3">
      <c r="A18" s="1">
        <v>17</v>
      </c>
      <c r="B18" s="17" t="s">
        <v>194</v>
      </c>
      <c r="C18" s="17">
        <v>45294</v>
      </c>
      <c r="D18" s="17"/>
      <c r="E18" s="17">
        <v>45442</v>
      </c>
      <c r="F18" s="17">
        <v>45551</v>
      </c>
      <c r="G18" s="17">
        <v>45551</v>
      </c>
      <c r="H18" s="17">
        <v>45558</v>
      </c>
      <c r="I18" s="17">
        <v>45612</v>
      </c>
      <c r="J18" s="17"/>
    </row>
    <row r="19" spans="1:10" ht="14.25" customHeight="1" x14ac:dyDescent="0.3">
      <c r="J19" s="20"/>
    </row>
    <row r="20" spans="1:10" ht="14.25" customHeight="1" x14ac:dyDescent="0.3">
      <c r="J20" s="20"/>
    </row>
    <row r="21" spans="1:10" ht="14.25" customHeight="1" x14ac:dyDescent="0.3">
      <c r="J21" s="20"/>
    </row>
    <row r="22" spans="1:10" ht="14.25" customHeight="1" x14ac:dyDescent="0.3">
      <c r="J22" s="20"/>
    </row>
    <row r="23" spans="1:10" ht="14.25" customHeight="1" x14ac:dyDescent="0.3">
      <c r="J23" s="20"/>
    </row>
    <row r="24" spans="1:10" ht="14.25" customHeight="1" x14ac:dyDescent="0.3">
      <c r="J24" s="20"/>
    </row>
    <row r="25" spans="1:10" ht="14.25" customHeight="1" x14ac:dyDescent="0.3">
      <c r="J25" s="20"/>
    </row>
    <row r="26" spans="1:10" ht="14.25" customHeight="1" x14ac:dyDescent="0.3">
      <c r="J26" s="20"/>
    </row>
    <row r="27" spans="1:10" ht="14.25" customHeight="1" x14ac:dyDescent="0.3">
      <c r="J27" s="20"/>
    </row>
    <row r="28" spans="1:10" ht="14.25" customHeight="1" x14ac:dyDescent="0.3">
      <c r="J28" s="20"/>
    </row>
    <row r="29" spans="1:10" ht="14.25" customHeight="1" x14ac:dyDescent="0.3">
      <c r="J29" s="20"/>
    </row>
    <row r="30" spans="1:10" ht="14.25" customHeight="1" x14ac:dyDescent="0.3">
      <c r="J30" s="20"/>
    </row>
    <row r="31" spans="1:10" ht="14.25" customHeight="1" x14ac:dyDescent="0.3">
      <c r="J31" s="20"/>
    </row>
    <row r="32" spans="1:10" ht="14.25" customHeight="1" x14ac:dyDescent="0.3">
      <c r="J32" s="20"/>
    </row>
    <row r="33" spans="10:10" ht="14.25" customHeight="1" x14ac:dyDescent="0.3">
      <c r="J33" s="20"/>
    </row>
    <row r="34" spans="10:10" ht="14.25" customHeight="1" x14ac:dyDescent="0.3">
      <c r="J34" s="20"/>
    </row>
    <row r="35" spans="10:10" ht="14.25" customHeight="1" x14ac:dyDescent="0.3">
      <c r="J35" s="20"/>
    </row>
    <row r="36" spans="10:10" ht="14.25" customHeight="1" x14ac:dyDescent="0.3">
      <c r="J36" s="20"/>
    </row>
    <row r="37" spans="10:10" ht="14.25" customHeight="1" x14ac:dyDescent="0.3">
      <c r="J37" s="20"/>
    </row>
    <row r="38" spans="10:10" ht="14.25" customHeight="1" x14ac:dyDescent="0.3">
      <c r="J38" s="20"/>
    </row>
    <row r="39" spans="10:10" ht="14.25" customHeight="1" x14ac:dyDescent="0.3">
      <c r="J39" s="20"/>
    </row>
    <row r="40" spans="10:10" ht="14.25" customHeight="1" x14ac:dyDescent="0.3">
      <c r="J40" s="20"/>
    </row>
    <row r="41" spans="10:10" ht="14.25" customHeight="1" x14ac:dyDescent="0.3">
      <c r="J41" s="20"/>
    </row>
    <row r="42" spans="10:10" ht="14.25" customHeight="1" x14ac:dyDescent="0.3">
      <c r="J42" s="20"/>
    </row>
    <row r="43" spans="10:10" ht="14.25" customHeight="1" x14ac:dyDescent="0.3">
      <c r="J43" s="20"/>
    </row>
    <row r="44" spans="10:10" ht="14.25" customHeight="1" x14ac:dyDescent="0.3">
      <c r="J44" s="20"/>
    </row>
    <row r="45" spans="10:10" ht="14.25" customHeight="1" x14ac:dyDescent="0.3">
      <c r="J45" s="20"/>
    </row>
    <row r="46" spans="10:10" ht="14.25" customHeight="1" x14ac:dyDescent="0.3">
      <c r="J46" s="20"/>
    </row>
    <row r="47" spans="10:10" ht="14.25" customHeight="1" x14ac:dyDescent="0.3">
      <c r="J47" s="20"/>
    </row>
    <row r="48" spans="10:10" ht="14.25" customHeight="1" x14ac:dyDescent="0.3">
      <c r="J48" s="20"/>
    </row>
    <row r="49" spans="10:10" ht="14.25" customHeight="1" x14ac:dyDescent="0.3">
      <c r="J49" s="20"/>
    </row>
    <row r="50" spans="10:10" ht="14.25" customHeight="1" x14ac:dyDescent="0.3">
      <c r="J50" s="20"/>
    </row>
    <row r="51" spans="10:10" ht="14.25" customHeight="1" x14ac:dyDescent="0.3">
      <c r="J51" s="20"/>
    </row>
    <row r="52" spans="10:10" ht="14.25" customHeight="1" x14ac:dyDescent="0.3">
      <c r="J52" s="20"/>
    </row>
    <row r="53" spans="10:10" ht="14.25" customHeight="1" x14ac:dyDescent="0.3">
      <c r="J53" s="20"/>
    </row>
    <row r="54" spans="10:10" ht="14.25" customHeight="1" x14ac:dyDescent="0.3">
      <c r="J54" s="20"/>
    </row>
    <row r="55" spans="10:10" ht="14.25" customHeight="1" x14ac:dyDescent="0.3">
      <c r="J55" s="20"/>
    </row>
    <row r="56" spans="10:10" ht="14.25" customHeight="1" x14ac:dyDescent="0.3">
      <c r="J56" s="20"/>
    </row>
    <row r="57" spans="10:10" ht="14.25" customHeight="1" x14ac:dyDescent="0.3">
      <c r="J57" s="20"/>
    </row>
    <row r="58" spans="10:10" ht="14.25" customHeight="1" x14ac:dyDescent="0.3">
      <c r="J58" s="20"/>
    </row>
    <row r="59" spans="10:10" ht="14.25" customHeight="1" x14ac:dyDescent="0.3">
      <c r="J59" s="20"/>
    </row>
    <row r="60" spans="10:10" ht="14.25" customHeight="1" x14ac:dyDescent="0.3">
      <c r="J60" s="20"/>
    </row>
    <row r="61" spans="10:10" ht="14.25" customHeight="1" x14ac:dyDescent="0.3">
      <c r="J61" s="20"/>
    </row>
    <row r="62" spans="10:10" ht="14.25" customHeight="1" x14ac:dyDescent="0.3">
      <c r="J62" s="20"/>
    </row>
    <row r="63" spans="10:10" ht="14.25" customHeight="1" x14ac:dyDescent="0.3">
      <c r="J63" s="20"/>
    </row>
    <row r="64" spans="10:10" ht="14.25" customHeight="1" x14ac:dyDescent="0.3">
      <c r="J64" s="20"/>
    </row>
    <row r="65" spans="10:10" ht="14.25" customHeight="1" x14ac:dyDescent="0.3">
      <c r="J65" s="20"/>
    </row>
    <row r="66" spans="10:10" ht="14.25" customHeight="1" x14ac:dyDescent="0.3">
      <c r="J66" s="20"/>
    </row>
    <row r="67" spans="10:10" ht="14.25" customHeight="1" x14ac:dyDescent="0.3">
      <c r="J67" s="20"/>
    </row>
    <row r="68" spans="10:10" ht="14.25" customHeight="1" x14ac:dyDescent="0.3">
      <c r="J68" s="20"/>
    </row>
    <row r="69" spans="10:10" ht="14.25" customHeight="1" x14ac:dyDescent="0.3">
      <c r="J69" s="20"/>
    </row>
    <row r="70" spans="10:10" ht="14.25" customHeight="1" x14ac:dyDescent="0.3">
      <c r="J70" s="20"/>
    </row>
    <row r="71" spans="10:10" ht="14.25" customHeight="1" x14ac:dyDescent="0.3">
      <c r="J71" s="20"/>
    </row>
    <row r="72" spans="10:10" ht="14.25" customHeight="1" x14ac:dyDescent="0.3">
      <c r="J72" s="20"/>
    </row>
    <row r="73" spans="10:10" ht="14.25" customHeight="1" x14ac:dyDescent="0.3">
      <c r="J73" s="20"/>
    </row>
    <row r="74" spans="10:10" ht="14.25" customHeight="1" x14ac:dyDescent="0.3">
      <c r="J74" s="20"/>
    </row>
    <row r="75" spans="10:10" ht="14.25" customHeight="1" x14ac:dyDescent="0.3">
      <c r="J75" s="20"/>
    </row>
    <row r="76" spans="10:10" ht="14.25" customHeight="1" x14ac:dyDescent="0.3">
      <c r="J76" s="20"/>
    </row>
    <row r="77" spans="10:10" ht="14.25" customHeight="1" x14ac:dyDescent="0.3">
      <c r="J77" s="20"/>
    </row>
    <row r="78" spans="10:10" ht="14.25" customHeight="1" x14ac:dyDescent="0.3">
      <c r="J78" s="20"/>
    </row>
    <row r="79" spans="10:10" ht="14.25" customHeight="1" x14ac:dyDescent="0.3">
      <c r="J79" s="20"/>
    </row>
    <row r="80" spans="10:10" ht="14.25" customHeight="1" x14ac:dyDescent="0.3">
      <c r="J80" s="20"/>
    </row>
    <row r="81" spans="10:10" ht="14.25" customHeight="1" x14ac:dyDescent="0.3">
      <c r="J81" s="20"/>
    </row>
    <row r="82" spans="10:10" ht="14.25" customHeight="1" x14ac:dyDescent="0.3">
      <c r="J82" s="20"/>
    </row>
    <row r="83" spans="10:10" ht="14.25" customHeight="1" x14ac:dyDescent="0.3">
      <c r="J83" s="20"/>
    </row>
    <row r="84" spans="10:10" ht="14.25" customHeight="1" x14ac:dyDescent="0.3">
      <c r="J84" s="20"/>
    </row>
    <row r="85" spans="10:10" ht="14.25" customHeight="1" x14ac:dyDescent="0.3">
      <c r="J85" s="20"/>
    </row>
    <row r="86" spans="10:10" ht="14.25" customHeight="1" x14ac:dyDescent="0.3">
      <c r="J86" s="20"/>
    </row>
    <row r="87" spans="10:10" ht="14.25" customHeight="1" x14ac:dyDescent="0.3">
      <c r="J87" s="20"/>
    </row>
    <row r="88" spans="10:10" ht="14.25" customHeight="1" x14ac:dyDescent="0.3">
      <c r="J88" s="20"/>
    </row>
    <row r="89" spans="10:10" ht="14.25" customHeight="1" x14ac:dyDescent="0.3">
      <c r="J89" s="20"/>
    </row>
    <row r="90" spans="10:10" ht="14.25" customHeight="1" x14ac:dyDescent="0.3">
      <c r="J90" s="20"/>
    </row>
    <row r="91" spans="10:10" ht="14.25" customHeight="1" x14ac:dyDescent="0.3">
      <c r="J91" s="20"/>
    </row>
    <row r="92" spans="10:10" ht="14.25" customHeight="1" x14ac:dyDescent="0.3">
      <c r="J92" s="20"/>
    </row>
    <row r="93" spans="10:10" ht="14.25" customHeight="1" x14ac:dyDescent="0.3">
      <c r="J93" s="20"/>
    </row>
    <row r="94" spans="10:10" ht="14.25" customHeight="1" x14ac:dyDescent="0.3">
      <c r="J94" s="20"/>
    </row>
    <row r="95" spans="10:10" ht="14.25" customHeight="1" x14ac:dyDescent="0.3">
      <c r="J95" s="20"/>
    </row>
    <row r="96" spans="10:10" ht="14.25" customHeight="1" x14ac:dyDescent="0.3">
      <c r="J96" s="20"/>
    </row>
    <row r="97" spans="10:10" ht="14.25" customHeight="1" x14ac:dyDescent="0.3">
      <c r="J97" s="20"/>
    </row>
    <row r="98" spans="10:10" ht="14.25" customHeight="1" x14ac:dyDescent="0.3">
      <c r="J98" s="20"/>
    </row>
    <row r="99" spans="10:10" ht="14.25" customHeight="1" x14ac:dyDescent="0.3">
      <c r="J99" s="20"/>
    </row>
    <row r="100" spans="10:10" ht="14.25" customHeight="1" x14ac:dyDescent="0.3">
      <c r="J100" s="20"/>
    </row>
    <row r="101" spans="10:10" ht="14.25" customHeight="1" x14ac:dyDescent="0.3">
      <c r="J101" s="20"/>
    </row>
    <row r="102" spans="10:10" ht="14.25" customHeight="1" x14ac:dyDescent="0.3">
      <c r="J102" s="20"/>
    </row>
    <row r="103" spans="10:10" ht="14.25" customHeight="1" x14ac:dyDescent="0.3">
      <c r="J103" s="20"/>
    </row>
    <row r="104" spans="10:10" ht="14.25" customHeight="1" x14ac:dyDescent="0.3">
      <c r="J104" s="20"/>
    </row>
    <row r="105" spans="10:10" ht="14.25" customHeight="1" x14ac:dyDescent="0.3">
      <c r="J105" s="20"/>
    </row>
    <row r="106" spans="10:10" ht="14.25" customHeight="1" x14ac:dyDescent="0.3">
      <c r="J106" s="20"/>
    </row>
    <row r="107" spans="10:10" ht="14.25" customHeight="1" x14ac:dyDescent="0.3">
      <c r="J107" s="20"/>
    </row>
    <row r="108" spans="10:10" ht="14.25" customHeight="1" x14ac:dyDescent="0.3">
      <c r="J108" s="20"/>
    </row>
    <row r="109" spans="10:10" ht="14.25" customHeight="1" x14ac:dyDescent="0.3">
      <c r="J109" s="20"/>
    </row>
    <row r="110" spans="10:10" ht="14.25" customHeight="1" x14ac:dyDescent="0.3">
      <c r="J110" s="20"/>
    </row>
    <row r="111" spans="10:10" ht="14.25" customHeight="1" x14ac:dyDescent="0.3">
      <c r="J111" s="20"/>
    </row>
    <row r="112" spans="10:10" ht="14.25" customHeight="1" x14ac:dyDescent="0.3">
      <c r="J112" s="20"/>
    </row>
    <row r="113" spans="10:10" ht="14.25" customHeight="1" x14ac:dyDescent="0.3">
      <c r="J113" s="20"/>
    </row>
    <row r="114" spans="10:10" ht="14.25" customHeight="1" x14ac:dyDescent="0.3">
      <c r="J114" s="20"/>
    </row>
    <row r="115" spans="10:10" ht="14.25" customHeight="1" x14ac:dyDescent="0.3">
      <c r="J115" s="20"/>
    </row>
    <row r="116" spans="10:10" ht="14.25" customHeight="1" x14ac:dyDescent="0.3">
      <c r="J116" s="20"/>
    </row>
    <row r="117" spans="10:10" ht="14.25" customHeight="1" x14ac:dyDescent="0.3">
      <c r="J117" s="20"/>
    </row>
    <row r="118" spans="10:10" ht="14.25" customHeight="1" x14ac:dyDescent="0.3">
      <c r="J118" s="20"/>
    </row>
    <row r="119" spans="10:10" ht="14.25" customHeight="1" x14ac:dyDescent="0.3">
      <c r="J119" s="20"/>
    </row>
    <row r="120" spans="10:10" ht="14.25" customHeight="1" x14ac:dyDescent="0.3">
      <c r="J120" s="20"/>
    </row>
    <row r="121" spans="10:10" ht="14.25" customHeight="1" x14ac:dyDescent="0.3">
      <c r="J121" s="20"/>
    </row>
    <row r="122" spans="10:10" ht="14.25" customHeight="1" x14ac:dyDescent="0.3">
      <c r="J122" s="20"/>
    </row>
    <row r="123" spans="10:10" ht="14.25" customHeight="1" x14ac:dyDescent="0.3">
      <c r="J123" s="20"/>
    </row>
    <row r="124" spans="10:10" ht="14.25" customHeight="1" x14ac:dyDescent="0.3">
      <c r="J124" s="20"/>
    </row>
    <row r="125" spans="10:10" ht="14.25" customHeight="1" x14ac:dyDescent="0.3">
      <c r="J125" s="20"/>
    </row>
    <row r="126" spans="10:10" ht="14.25" customHeight="1" x14ac:dyDescent="0.3">
      <c r="J126" s="20"/>
    </row>
    <row r="127" spans="10:10" ht="14.25" customHeight="1" x14ac:dyDescent="0.3">
      <c r="J127" s="20"/>
    </row>
    <row r="128" spans="10:10" ht="14.25" customHeight="1" x14ac:dyDescent="0.3">
      <c r="J128" s="20"/>
    </row>
    <row r="129" spans="10:10" ht="14.25" customHeight="1" x14ac:dyDescent="0.3">
      <c r="J129" s="20"/>
    </row>
    <row r="130" spans="10:10" ht="14.25" customHeight="1" x14ac:dyDescent="0.3">
      <c r="J130" s="20"/>
    </row>
    <row r="131" spans="10:10" ht="14.25" customHeight="1" x14ac:dyDescent="0.3">
      <c r="J131" s="20"/>
    </row>
    <row r="132" spans="10:10" ht="14.25" customHeight="1" x14ac:dyDescent="0.3">
      <c r="J132" s="20"/>
    </row>
    <row r="133" spans="10:10" ht="14.25" customHeight="1" x14ac:dyDescent="0.3">
      <c r="J133" s="20"/>
    </row>
    <row r="134" spans="10:10" ht="14.25" customHeight="1" x14ac:dyDescent="0.3">
      <c r="J134" s="20"/>
    </row>
    <row r="135" spans="10:10" ht="14.25" customHeight="1" x14ac:dyDescent="0.3">
      <c r="J135" s="20"/>
    </row>
    <row r="136" spans="10:10" ht="14.25" customHeight="1" x14ac:dyDescent="0.3">
      <c r="J136" s="20"/>
    </row>
    <row r="137" spans="10:10" ht="14.25" customHeight="1" x14ac:dyDescent="0.3">
      <c r="J137" s="20"/>
    </row>
    <row r="138" spans="10:10" ht="14.25" customHeight="1" x14ac:dyDescent="0.3">
      <c r="J138" s="20"/>
    </row>
    <row r="139" spans="10:10" ht="14.25" customHeight="1" x14ac:dyDescent="0.3">
      <c r="J139" s="20"/>
    </row>
    <row r="140" spans="10:10" ht="14.25" customHeight="1" x14ac:dyDescent="0.3">
      <c r="J140" s="20"/>
    </row>
    <row r="141" spans="10:10" ht="14.25" customHeight="1" x14ac:dyDescent="0.3">
      <c r="J141" s="20"/>
    </row>
    <row r="142" spans="10:10" ht="14.25" customHeight="1" x14ac:dyDescent="0.3">
      <c r="J142" s="20"/>
    </row>
    <row r="143" spans="10:10" ht="14.25" customHeight="1" x14ac:dyDescent="0.3">
      <c r="J143" s="20"/>
    </row>
    <row r="144" spans="10:10" ht="14.25" customHeight="1" x14ac:dyDescent="0.3">
      <c r="J144" s="20"/>
    </row>
    <row r="145" spans="10:10" ht="14.25" customHeight="1" x14ac:dyDescent="0.3">
      <c r="J145" s="20"/>
    </row>
    <row r="146" spans="10:10" ht="14.25" customHeight="1" x14ac:dyDescent="0.3">
      <c r="J146" s="20"/>
    </row>
    <row r="147" spans="10:10" ht="14.25" customHeight="1" x14ac:dyDescent="0.3">
      <c r="J147" s="20"/>
    </row>
    <row r="148" spans="10:10" ht="14.25" customHeight="1" x14ac:dyDescent="0.3">
      <c r="J148" s="20"/>
    </row>
    <row r="149" spans="10:10" ht="14.25" customHeight="1" x14ac:dyDescent="0.3">
      <c r="J149" s="20"/>
    </row>
    <row r="150" spans="10:10" ht="14.25" customHeight="1" x14ac:dyDescent="0.3">
      <c r="J150" s="20"/>
    </row>
    <row r="151" spans="10:10" ht="14.25" customHeight="1" x14ac:dyDescent="0.3">
      <c r="J151" s="20"/>
    </row>
    <row r="152" spans="10:10" ht="14.25" customHeight="1" x14ac:dyDescent="0.3">
      <c r="J152" s="20"/>
    </row>
    <row r="153" spans="10:10" ht="14.25" customHeight="1" x14ac:dyDescent="0.3">
      <c r="J153" s="20"/>
    </row>
    <row r="154" spans="10:10" ht="14.25" customHeight="1" x14ac:dyDescent="0.3">
      <c r="J154" s="20"/>
    </row>
    <row r="155" spans="10:10" ht="14.25" customHeight="1" x14ac:dyDescent="0.3">
      <c r="J155" s="20"/>
    </row>
    <row r="156" spans="10:10" ht="14.25" customHeight="1" x14ac:dyDescent="0.3">
      <c r="J156" s="20"/>
    </row>
    <row r="157" spans="10:10" ht="14.25" customHeight="1" x14ac:dyDescent="0.3">
      <c r="J157" s="20"/>
    </row>
    <row r="158" spans="10:10" ht="14.25" customHeight="1" x14ac:dyDescent="0.3">
      <c r="J158" s="20"/>
    </row>
    <row r="159" spans="10:10" ht="14.25" customHeight="1" x14ac:dyDescent="0.3">
      <c r="J159" s="20"/>
    </row>
    <row r="160" spans="10:10" ht="14.25" customHeight="1" x14ac:dyDescent="0.3">
      <c r="J160" s="20"/>
    </row>
    <row r="161" spans="10:10" ht="14.25" customHeight="1" x14ac:dyDescent="0.3">
      <c r="J161" s="20"/>
    </row>
    <row r="162" spans="10:10" ht="14.25" customHeight="1" x14ac:dyDescent="0.3">
      <c r="J162" s="20"/>
    </row>
    <row r="163" spans="10:10" ht="14.25" customHeight="1" x14ac:dyDescent="0.3">
      <c r="J163" s="20"/>
    </row>
    <row r="164" spans="10:10" ht="14.25" customHeight="1" x14ac:dyDescent="0.3">
      <c r="J164" s="20"/>
    </row>
    <row r="165" spans="10:10" ht="14.25" customHeight="1" x14ac:dyDescent="0.3">
      <c r="J165" s="20"/>
    </row>
    <row r="166" spans="10:10" ht="14.25" customHeight="1" x14ac:dyDescent="0.3">
      <c r="J166" s="20"/>
    </row>
    <row r="167" spans="10:10" ht="14.25" customHeight="1" x14ac:dyDescent="0.3">
      <c r="J167" s="20"/>
    </row>
    <row r="168" spans="10:10" ht="14.25" customHeight="1" x14ac:dyDescent="0.3">
      <c r="J168" s="20"/>
    </row>
    <row r="169" spans="10:10" ht="14.25" customHeight="1" x14ac:dyDescent="0.3">
      <c r="J169" s="20"/>
    </row>
    <row r="170" spans="10:10" ht="14.25" customHeight="1" x14ac:dyDescent="0.3">
      <c r="J170" s="20"/>
    </row>
    <row r="171" spans="10:10" ht="14.25" customHeight="1" x14ac:dyDescent="0.3">
      <c r="J171" s="20"/>
    </row>
    <row r="172" spans="10:10" ht="14.25" customHeight="1" x14ac:dyDescent="0.3">
      <c r="J172" s="20"/>
    </row>
    <row r="173" spans="10:10" ht="14.25" customHeight="1" x14ac:dyDescent="0.3">
      <c r="J173" s="20"/>
    </row>
    <row r="174" spans="10:10" ht="14.25" customHeight="1" x14ac:dyDescent="0.3">
      <c r="J174" s="20"/>
    </row>
    <row r="175" spans="10:10" ht="14.25" customHeight="1" x14ac:dyDescent="0.3">
      <c r="J175" s="20"/>
    </row>
    <row r="176" spans="10:10" ht="14.25" customHeight="1" x14ac:dyDescent="0.3">
      <c r="J176" s="20"/>
    </row>
    <row r="177" spans="10:10" ht="14.25" customHeight="1" x14ac:dyDescent="0.3">
      <c r="J177" s="20"/>
    </row>
    <row r="178" spans="10:10" ht="14.25" customHeight="1" x14ac:dyDescent="0.3">
      <c r="J178" s="20"/>
    </row>
    <row r="179" spans="10:10" ht="14.25" customHeight="1" x14ac:dyDescent="0.3">
      <c r="J179" s="20"/>
    </row>
    <row r="180" spans="10:10" ht="14.25" customHeight="1" x14ac:dyDescent="0.3">
      <c r="J180" s="20"/>
    </row>
    <row r="181" spans="10:10" ht="14.25" customHeight="1" x14ac:dyDescent="0.3">
      <c r="J181" s="20"/>
    </row>
    <row r="182" spans="10:10" ht="14.25" customHeight="1" x14ac:dyDescent="0.3">
      <c r="J182" s="20"/>
    </row>
    <row r="183" spans="10:10" ht="14.25" customHeight="1" x14ac:dyDescent="0.3">
      <c r="J183" s="20"/>
    </row>
    <row r="184" spans="10:10" ht="14.25" customHeight="1" x14ac:dyDescent="0.3">
      <c r="J184" s="20"/>
    </row>
    <row r="185" spans="10:10" ht="14.25" customHeight="1" x14ac:dyDescent="0.3">
      <c r="J185" s="20"/>
    </row>
    <row r="186" spans="10:10" ht="14.25" customHeight="1" x14ac:dyDescent="0.3">
      <c r="J186" s="20"/>
    </row>
    <row r="187" spans="10:10" ht="14.25" customHeight="1" x14ac:dyDescent="0.3">
      <c r="J187" s="20"/>
    </row>
    <row r="188" spans="10:10" ht="14.25" customHeight="1" x14ac:dyDescent="0.3">
      <c r="J188" s="20"/>
    </row>
    <row r="189" spans="10:10" ht="14.25" customHeight="1" x14ac:dyDescent="0.3">
      <c r="J189" s="20"/>
    </row>
    <row r="190" spans="10:10" ht="14.25" customHeight="1" x14ac:dyDescent="0.3">
      <c r="J190" s="20"/>
    </row>
    <row r="191" spans="10:10" ht="14.25" customHeight="1" x14ac:dyDescent="0.3">
      <c r="J191" s="20"/>
    </row>
    <row r="192" spans="10:10" ht="14.25" customHeight="1" x14ac:dyDescent="0.3">
      <c r="J192" s="20"/>
    </row>
    <row r="193" spans="10:10" ht="14.25" customHeight="1" x14ac:dyDescent="0.3">
      <c r="J193" s="20"/>
    </row>
    <row r="194" spans="10:10" ht="14.25" customHeight="1" x14ac:dyDescent="0.3">
      <c r="J194" s="20"/>
    </row>
    <row r="195" spans="10:10" ht="14.25" customHeight="1" x14ac:dyDescent="0.3">
      <c r="J195" s="20"/>
    </row>
    <row r="196" spans="10:10" ht="14.25" customHeight="1" x14ac:dyDescent="0.3">
      <c r="J196" s="20"/>
    </row>
    <row r="197" spans="10:10" ht="14.25" customHeight="1" x14ac:dyDescent="0.3">
      <c r="J197" s="20"/>
    </row>
    <row r="198" spans="10:10" ht="14.25" customHeight="1" x14ac:dyDescent="0.3">
      <c r="J198" s="20"/>
    </row>
    <row r="199" spans="10:10" ht="14.25" customHeight="1" x14ac:dyDescent="0.3">
      <c r="J199" s="20"/>
    </row>
    <row r="200" spans="10:10" ht="14.25" customHeight="1" x14ac:dyDescent="0.3">
      <c r="J200" s="20"/>
    </row>
    <row r="201" spans="10:10" ht="14.25" customHeight="1" x14ac:dyDescent="0.3">
      <c r="J201" s="20"/>
    </row>
    <row r="202" spans="10:10" ht="14.25" customHeight="1" x14ac:dyDescent="0.3">
      <c r="J202" s="20"/>
    </row>
    <row r="203" spans="10:10" ht="14.25" customHeight="1" x14ac:dyDescent="0.3">
      <c r="J203" s="20"/>
    </row>
    <row r="204" spans="10:10" ht="14.25" customHeight="1" x14ac:dyDescent="0.3">
      <c r="J204" s="20"/>
    </row>
    <row r="205" spans="10:10" ht="14.25" customHeight="1" x14ac:dyDescent="0.3">
      <c r="J205" s="20"/>
    </row>
    <row r="206" spans="10:10" ht="14.25" customHeight="1" x14ac:dyDescent="0.3">
      <c r="J206" s="20"/>
    </row>
    <row r="207" spans="10:10" ht="14.25" customHeight="1" x14ac:dyDescent="0.3">
      <c r="J207" s="20"/>
    </row>
    <row r="208" spans="10:10" ht="14.25" customHeight="1" x14ac:dyDescent="0.3">
      <c r="J208" s="20"/>
    </row>
    <row r="209" spans="10:10" ht="14.25" customHeight="1" x14ac:dyDescent="0.3">
      <c r="J209" s="20"/>
    </row>
    <row r="210" spans="10:10" ht="14.25" customHeight="1" x14ac:dyDescent="0.3">
      <c r="J210" s="20"/>
    </row>
    <row r="211" spans="10:10" ht="14.25" customHeight="1" x14ac:dyDescent="0.3">
      <c r="J211" s="20"/>
    </row>
    <row r="212" spans="10:10" ht="14.25" customHeight="1" x14ac:dyDescent="0.3">
      <c r="J212" s="20"/>
    </row>
    <row r="213" spans="10:10" ht="14.25" customHeight="1" x14ac:dyDescent="0.3">
      <c r="J213" s="20"/>
    </row>
    <row r="214" spans="10:10" ht="14.25" customHeight="1" x14ac:dyDescent="0.3">
      <c r="J214" s="20"/>
    </row>
    <row r="215" spans="10:10" ht="14.25" customHeight="1" x14ac:dyDescent="0.3">
      <c r="J215" s="20"/>
    </row>
    <row r="216" spans="10:10" ht="14.25" customHeight="1" x14ac:dyDescent="0.3">
      <c r="J216" s="20"/>
    </row>
    <row r="217" spans="10:10" ht="14.25" customHeight="1" x14ac:dyDescent="0.3">
      <c r="J217" s="20"/>
    </row>
    <row r="218" spans="10:10" ht="14.25" customHeight="1" x14ac:dyDescent="0.3">
      <c r="J218" s="20"/>
    </row>
    <row r="219" spans="10:10" ht="14.25" customHeight="1" x14ac:dyDescent="0.3">
      <c r="J219" s="20"/>
    </row>
    <row r="220" spans="10:10" ht="14.25" customHeight="1" x14ac:dyDescent="0.3">
      <c r="J220" s="20"/>
    </row>
    <row r="221" spans="10:10" ht="14.25" customHeight="1" x14ac:dyDescent="0.3">
      <c r="J221" s="20"/>
    </row>
    <row r="222" spans="10:10" ht="14.25" customHeight="1" x14ac:dyDescent="0.3">
      <c r="J222" s="20"/>
    </row>
    <row r="223" spans="10:10" ht="14.25" customHeight="1" x14ac:dyDescent="0.3">
      <c r="J223" s="20"/>
    </row>
    <row r="224" spans="10:10" ht="14.25" customHeight="1" x14ac:dyDescent="0.3">
      <c r="J224" s="20"/>
    </row>
    <row r="225" spans="10:10" ht="14.25" customHeight="1" x14ac:dyDescent="0.3">
      <c r="J225" s="20"/>
    </row>
    <row r="226" spans="10:10" ht="14.25" customHeight="1" x14ac:dyDescent="0.3">
      <c r="J226" s="20"/>
    </row>
    <row r="227" spans="10:10" ht="14.25" customHeight="1" x14ac:dyDescent="0.3">
      <c r="J227" s="20"/>
    </row>
    <row r="228" spans="10:10" ht="14.25" customHeight="1" x14ac:dyDescent="0.3">
      <c r="J228" s="20"/>
    </row>
    <row r="229" spans="10:10" ht="14.25" customHeight="1" x14ac:dyDescent="0.3">
      <c r="J229" s="20"/>
    </row>
    <row r="230" spans="10:10" ht="14.25" customHeight="1" x14ac:dyDescent="0.3">
      <c r="J230" s="20"/>
    </row>
    <row r="231" spans="10:10" ht="14.25" customHeight="1" x14ac:dyDescent="0.3">
      <c r="J231" s="20"/>
    </row>
    <row r="232" spans="10:10" ht="14.25" customHeight="1" x14ac:dyDescent="0.3">
      <c r="J232" s="20"/>
    </row>
    <row r="233" spans="10:10" ht="14.25" customHeight="1" x14ac:dyDescent="0.3">
      <c r="J233" s="20"/>
    </row>
    <row r="234" spans="10:10" ht="14.25" customHeight="1" x14ac:dyDescent="0.3">
      <c r="J234" s="20"/>
    </row>
    <row r="235" spans="10:10" ht="14.25" customHeight="1" x14ac:dyDescent="0.3">
      <c r="J235" s="20"/>
    </row>
    <row r="236" spans="10:10" ht="14.25" customHeight="1" x14ac:dyDescent="0.3">
      <c r="J236" s="20"/>
    </row>
    <row r="237" spans="10:10" ht="14.25" customHeight="1" x14ac:dyDescent="0.3">
      <c r="J237" s="20"/>
    </row>
    <row r="238" spans="10:10" ht="14.25" customHeight="1" x14ac:dyDescent="0.3">
      <c r="J238" s="20"/>
    </row>
    <row r="239" spans="10:10" ht="14.25" customHeight="1" x14ac:dyDescent="0.3">
      <c r="J239" s="20"/>
    </row>
    <row r="240" spans="10:10" ht="14.25" customHeight="1" x14ac:dyDescent="0.3">
      <c r="J240" s="20"/>
    </row>
    <row r="241" spans="10:10" ht="14.25" customHeight="1" x14ac:dyDescent="0.3">
      <c r="J241" s="20"/>
    </row>
    <row r="242" spans="10:10" ht="14.25" customHeight="1" x14ac:dyDescent="0.3">
      <c r="J242" s="20"/>
    </row>
    <row r="243" spans="10:10" ht="14.25" customHeight="1" x14ac:dyDescent="0.3">
      <c r="J243" s="20"/>
    </row>
    <row r="244" spans="10:10" ht="14.25" customHeight="1" x14ac:dyDescent="0.3">
      <c r="J244" s="20"/>
    </row>
    <row r="245" spans="10:10" ht="14.25" customHeight="1" x14ac:dyDescent="0.3">
      <c r="J245" s="20"/>
    </row>
    <row r="246" spans="10:10" ht="14.25" customHeight="1" x14ac:dyDescent="0.3">
      <c r="J246" s="20"/>
    </row>
    <row r="247" spans="10:10" ht="14.25" customHeight="1" x14ac:dyDescent="0.3">
      <c r="J247" s="20"/>
    </row>
    <row r="248" spans="10:10" ht="14.25" customHeight="1" x14ac:dyDescent="0.3">
      <c r="J248" s="20"/>
    </row>
    <row r="249" spans="10:10" ht="14.25" customHeight="1" x14ac:dyDescent="0.3">
      <c r="J249" s="20"/>
    </row>
    <row r="250" spans="10:10" ht="14.25" customHeight="1" x14ac:dyDescent="0.3">
      <c r="J250" s="20"/>
    </row>
    <row r="251" spans="10:10" ht="14.25" customHeight="1" x14ac:dyDescent="0.3">
      <c r="J251" s="20"/>
    </row>
    <row r="252" spans="10:10" ht="14.25" customHeight="1" x14ac:dyDescent="0.3">
      <c r="J252" s="20"/>
    </row>
    <row r="253" spans="10:10" ht="14.25" customHeight="1" x14ac:dyDescent="0.3">
      <c r="J253" s="20"/>
    </row>
    <row r="254" spans="10:10" ht="14.25" customHeight="1" x14ac:dyDescent="0.3">
      <c r="J254" s="20"/>
    </row>
    <row r="255" spans="10:10" ht="14.25" customHeight="1" x14ac:dyDescent="0.3">
      <c r="J255" s="20"/>
    </row>
    <row r="256" spans="10:10" ht="14.25" customHeight="1" x14ac:dyDescent="0.3">
      <c r="J256" s="20"/>
    </row>
    <row r="257" spans="10:10" ht="14.25" customHeight="1" x14ac:dyDescent="0.3">
      <c r="J257" s="20"/>
    </row>
    <row r="258" spans="10:10" ht="14.25" customHeight="1" x14ac:dyDescent="0.3">
      <c r="J258" s="20"/>
    </row>
    <row r="259" spans="10:10" ht="14.25" customHeight="1" x14ac:dyDescent="0.3">
      <c r="J259" s="20"/>
    </row>
    <row r="260" spans="10:10" ht="14.25" customHeight="1" x14ac:dyDescent="0.3">
      <c r="J260" s="20"/>
    </row>
    <row r="261" spans="10:10" ht="14.25" customHeight="1" x14ac:dyDescent="0.3">
      <c r="J261" s="20"/>
    </row>
    <row r="262" spans="10:10" ht="14.25" customHeight="1" x14ac:dyDescent="0.3">
      <c r="J262" s="20"/>
    </row>
    <row r="263" spans="10:10" ht="14.25" customHeight="1" x14ac:dyDescent="0.3">
      <c r="J263" s="20"/>
    </row>
    <row r="264" spans="10:10" ht="14.25" customHeight="1" x14ac:dyDescent="0.3">
      <c r="J264" s="20"/>
    </row>
    <row r="265" spans="10:10" ht="14.25" customHeight="1" x14ac:dyDescent="0.3">
      <c r="J265" s="20"/>
    </row>
    <row r="266" spans="10:10" ht="14.25" customHeight="1" x14ac:dyDescent="0.3">
      <c r="J266" s="20"/>
    </row>
    <row r="267" spans="10:10" ht="14.25" customHeight="1" x14ac:dyDescent="0.3">
      <c r="J267" s="20"/>
    </row>
    <row r="268" spans="10:10" ht="14.25" customHeight="1" x14ac:dyDescent="0.3">
      <c r="J268" s="20"/>
    </row>
    <row r="269" spans="10:10" ht="14.25" customHeight="1" x14ac:dyDescent="0.3">
      <c r="J269" s="20"/>
    </row>
    <row r="270" spans="10:10" ht="14.25" customHeight="1" x14ac:dyDescent="0.3">
      <c r="J270" s="20"/>
    </row>
    <row r="271" spans="10:10" ht="14.25" customHeight="1" x14ac:dyDescent="0.3">
      <c r="J271" s="20"/>
    </row>
    <row r="272" spans="10:10" ht="14.25" customHeight="1" x14ac:dyDescent="0.3">
      <c r="J272" s="20"/>
    </row>
    <row r="273" spans="10:10" ht="14.25" customHeight="1" x14ac:dyDescent="0.3">
      <c r="J273" s="20"/>
    </row>
    <row r="274" spans="10:10" ht="14.25" customHeight="1" x14ac:dyDescent="0.3">
      <c r="J274" s="20"/>
    </row>
    <row r="275" spans="10:10" ht="14.25" customHeight="1" x14ac:dyDescent="0.3">
      <c r="J275" s="20"/>
    </row>
    <row r="276" spans="10:10" ht="14.25" customHeight="1" x14ac:dyDescent="0.3">
      <c r="J276" s="20"/>
    </row>
    <row r="277" spans="10:10" ht="14.25" customHeight="1" x14ac:dyDescent="0.3">
      <c r="J277" s="20"/>
    </row>
    <row r="278" spans="10:10" ht="14.25" customHeight="1" x14ac:dyDescent="0.3">
      <c r="J278" s="20"/>
    </row>
    <row r="279" spans="10:10" ht="14.25" customHeight="1" x14ac:dyDescent="0.3">
      <c r="J279" s="20"/>
    </row>
    <row r="280" spans="10:10" ht="14.25" customHeight="1" x14ac:dyDescent="0.3">
      <c r="J280" s="20"/>
    </row>
    <row r="281" spans="10:10" ht="14.25" customHeight="1" x14ac:dyDescent="0.3">
      <c r="J281" s="20"/>
    </row>
    <row r="282" spans="10:10" ht="14.25" customHeight="1" x14ac:dyDescent="0.3">
      <c r="J282" s="20"/>
    </row>
    <row r="283" spans="10:10" ht="14.25" customHeight="1" x14ac:dyDescent="0.3">
      <c r="J283" s="20"/>
    </row>
    <row r="284" spans="10:10" ht="14.25" customHeight="1" x14ac:dyDescent="0.3">
      <c r="J284" s="20"/>
    </row>
    <row r="285" spans="10:10" ht="14.25" customHeight="1" x14ac:dyDescent="0.3">
      <c r="J285" s="20"/>
    </row>
    <row r="286" spans="10:10" ht="14.25" customHeight="1" x14ac:dyDescent="0.3">
      <c r="J286" s="20"/>
    </row>
    <row r="287" spans="10:10" ht="14.25" customHeight="1" x14ac:dyDescent="0.3">
      <c r="J287" s="20"/>
    </row>
    <row r="288" spans="10:10" ht="14.25" customHeight="1" x14ac:dyDescent="0.3">
      <c r="J288" s="20"/>
    </row>
    <row r="289" spans="10:10" ht="14.25" customHeight="1" x14ac:dyDescent="0.3">
      <c r="J289" s="20"/>
    </row>
    <row r="290" spans="10:10" ht="14.25" customHeight="1" x14ac:dyDescent="0.3">
      <c r="J290" s="20"/>
    </row>
    <row r="291" spans="10:10" ht="14.25" customHeight="1" x14ac:dyDescent="0.3">
      <c r="J291" s="20"/>
    </row>
    <row r="292" spans="10:10" ht="14.25" customHeight="1" x14ac:dyDescent="0.3">
      <c r="J292" s="20"/>
    </row>
    <row r="293" spans="10:10" ht="14.25" customHeight="1" x14ac:dyDescent="0.3">
      <c r="J293" s="20"/>
    </row>
    <row r="294" spans="10:10" ht="14.25" customHeight="1" x14ac:dyDescent="0.3">
      <c r="J294" s="20"/>
    </row>
    <row r="295" spans="10:10" ht="14.25" customHeight="1" x14ac:dyDescent="0.3">
      <c r="J295" s="20"/>
    </row>
    <row r="296" spans="10:10" ht="14.25" customHeight="1" x14ac:dyDescent="0.3">
      <c r="J296" s="20"/>
    </row>
    <row r="297" spans="10:10" ht="14.25" customHeight="1" x14ac:dyDescent="0.3">
      <c r="J297" s="20"/>
    </row>
    <row r="298" spans="10:10" ht="14.25" customHeight="1" x14ac:dyDescent="0.3">
      <c r="J298" s="20"/>
    </row>
    <row r="299" spans="10:10" ht="14.25" customHeight="1" x14ac:dyDescent="0.3">
      <c r="J299" s="20"/>
    </row>
    <row r="300" spans="10:10" ht="14.25" customHeight="1" x14ac:dyDescent="0.3">
      <c r="J300" s="20"/>
    </row>
    <row r="301" spans="10:10" ht="14.25" customHeight="1" x14ac:dyDescent="0.3">
      <c r="J301" s="20"/>
    </row>
    <row r="302" spans="10:10" ht="14.25" customHeight="1" x14ac:dyDescent="0.3">
      <c r="J302" s="20"/>
    </row>
    <row r="303" spans="10:10" ht="14.25" customHeight="1" x14ac:dyDescent="0.3">
      <c r="J303" s="20"/>
    </row>
    <row r="304" spans="10:10" ht="14.25" customHeight="1" x14ac:dyDescent="0.3">
      <c r="J304" s="20"/>
    </row>
    <row r="305" spans="10:10" ht="14.25" customHeight="1" x14ac:dyDescent="0.3">
      <c r="J305" s="20"/>
    </row>
    <row r="306" spans="10:10" ht="14.25" customHeight="1" x14ac:dyDescent="0.3">
      <c r="J306" s="20"/>
    </row>
    <row r="307" spans="10:10" ht="14.25" customHeight="1" x14ac:dyDescent="0.3">
      <c r="J307" s="20"/>
    </row>
    <row r="308" spans="10:10" ht="14.25" customHeight="1" x14ac:dyDescent="0.3">
      <c r="J308" s="20"/>
    </row>
    <row r="309" spans="10:10" ht="14.25" customHeight="1" x14ac:dyDescent="0.3">
      <c r="J309" s="20"/>
    </row>
    <row r="310" spans="10:10" ht="14.25" customHeight="1" x14ac:dyDescent="0.3">
      <c r="J310" s="20"/>
    </row>
    <row r="311" spans="10:10" ht="14.25" customHeight="1" x14ac:dyDescent="0.3">
      <c r="J311" s="20"/>
    </row>
    <row r="312" spans="10:10" ht="14.25" customHeight="1" x14ac:dyDescent="0.3">
      <c r="J312" s="20"/>
    </row>
    <row r="313" spans="10:10" ht="14.25" customHeight="1" x14ac:dyDescent="0.3">
      <c r="J313" s="20"/>
    </row>
    <row r="314" spans="10:10" ht="14.25" customHeight="1" x14ac:dyDescent="0.3">
      <c r="J314" s="20"/>
    </row>
    <row r="315" spans="10:10" ht="14.25" customHeight="1" x14ac:dyDescent="0.3">
      <c r="J315" s="20"/>
    </row>
    <row r="316" spans="10:10" ht="14.25" customHeight="1" x14ac:dyDescent="0.3">
      <c r="J316" s="20"/>
    </row>
    <row r="317" spans="10:10" ht="14.25" customHeight="1" x14ac:dyDescent="0.3">
      <c r="J317" s="20"/>
    </row>
    <row r="318" spans="10:10" ht="14.25" customHeight="1" x14ac:dyDescent="0.3">
      <c r="J318" s="20"/>
    </row>
    <row r="319" spans="10:10" ht="14.25" customHeight="1" x14ac:dyDescent="0.3">
      <c r="J319" s="20"/>
    </row>
    <row r="320" spans="10:10" ht="14.25" customHeight="1" x14ac:dyDescent="0.3">
      <c r="J320" s="20"/>
    </row>
    <row r="321" spans="10:10" ht="14.25" customHeight="1" x14ac:dyDescent="0.3">
      <c r="J321" s="20"/>
    </row>
    <row r="322" spans="10:10" ht="14.25" customHeight="1" x14ac:dyDescent="0.3">
      <c r="J322" s="20"/>
    </row>
    <row r="323" spans="10:10" ht="14.25" customHeight="1" x14ac:dyDescent="0.3">
      <c r="J323" s="20"/>
    </row>
    <row r="324" spans="10:10" ht="14.25" customHeight="1" x14ac:dyDescent="0.3">
      <c r="J324" s="20"/>
    </row>
    <row r="325" spans="10:10" ht="14.25" customHeight="1" x14ac:dyDescent="0.3">
      <c r="J325" s="20"/>
    </row>
    <row r="326" spans="10:10" ht="14.25" customHeight="1" x14ac:dyDescent="0.3">
      <c r="J326" s="20"/>
    </row>
    <row r="327" spans="10:10" ht="14.25" customHeight="1" x14ac:dyDescent="0.3">
      <c r="J327" s="20"/>
    </row>
    <row r="328" spans="10:10" ht="14.25" customHeight="1" x14ac:dyDescent="0.3">
      <c r="J328" s="20"/>
    </row>
    <row r="329" spans="10:10" ht="14.25" customHeight="1" x14ac:dyDescent="0.3">
      <c r="J329" s="20"/>
    </row>
    <row r="330" spans="10:10" ht="14.25" customHeight="1" x14ac:dyDescent="0.3">
      <c r="J330" s="20"/>
    </row>
    <row r="331" spans="10:10" ht="14.25" customHeight="1" x14ac:dyDescent="0.3">
      <c r="J331" s="20"/>
    </row>
    <row r="332" spans="10:10" ht="14.25" customHeight="1" x14ac:dyDescent="0.3">
      <c r="J332" s="20"/>
    </row>
    <row r="333" spans="10:10" ht="14.25" customHeight="1" x14ac:dyDescent="0.3">
      <c r="J333" s="20"/>
    </row>
    <row r="334" spans="10:10" ht="14.25" customHeight="1" x14ac:dyDescent="0.3">
      <c r="J334" s="20"/>
    </row>
    <row r="335" spans="10:10" ht="14.25" customHeight="1" x14ac:dyDescent="0.3">
      <c r="J335" s="20"/>
    </row>
    <row r="336" spans="10:10" ht="14.25" customHeight="1" x14ac:dyDescent="0.3">
      <c r="J336" s="20"/>
    </row>
    <row r="337" spans="10:10" ht="14.25" customHeight="1" x14ac:dyDescent="0.3">
      <c r="J337" s="20"/>
    </row>
    <row r="338" spans="10:10" ht="14.25" customHeight="1" x14ac:dyDescent="0.3">
      <c r="J338" s="20"/>
    </row>
    <row r="339" spans="10:10" ht="14.25" customHeight="1" x14ac:dyDescent="0.3">
      <c r="J339" s="20"/>
    </row>
    <row r="340" spans="10:10" ht="14.25" customHeight="1" x14ac:dyDescent="0.3">
      <c r="J340" s="20"/>
    </row>
    <row r="341" spans="10:10" ht="14.25" customHeight="1" x14ac:dyDescent="0.3">
      <c r="J341" s="20"/>
    </row>
    <row r="342" spans="10:10" ht="14.25" customHeight="1" x14ac:dyDescent="0.3">
      <c r="J342" s="20"/>
    </row>
    <row r="343" spans="10:10" ht="14.25" customHeight="1" x14ac:dyDescent="0.3">
      <c r="J343" s="20"/>
    </row>
    <row r="344" spans="10:10" ht="14.25" customHeight="1" x14ac:dyDescent="0.3">
      <c r="J344" s="20"/>
    </row>
    <row r="345" spans="10:10" ht="14.25" customHeight="1" x14ac:dyDescent="0.3">
      <c r="J345" s="20"/>
    </row>
    <row r="346" spans="10:10" ht="14.25" customHeight="1" x14ac:dyDescent="0.3">
      <c r="J346" s="20"/>
    </row>
    <row r="347" spans="10:10" ht="14.25" customHeight="1" x14ac:dyDescent="0.3">
      <c r="J347" s="20"/>
    </row>
    <row r="348" spans="10:10" ht="14.25" customHeight="1" x14ac:dyDescent="0.3">
      <c r="J348" s="20"/>
    </row>
    <row r="349" spans="10:10" ht="14.25" customHeight="1" x14ac:dyDescent="0.3">
      <c r="J349" s="20"/>
    </row>
    <row r="350" spans="10:10" ht="14.25" customHeight="1" x14ac:dyDescent="0.3">
      <c r="J350" s="20"/>
    </row>
    <row r="351" spans="10:10" ht="14.25" customHeight="1" x14ac:dyDescent="0.3">
      <c r="J351" s="20"/>
    </row>
    <row r="352" spans="10:10" ht="14.25" customHeight="1" x14ac:dyDescent="0.3">
      <c r="J352" s="20"/>
    </row>
    <row r="353" spans="10:10" ht="14.25" customHeight="1" x14ac:dyDescent="0.3">
      <c r="J353" s="20"/>
    </row>
    <row r="354" spans="10:10" ht="14.25" customHeight="1" x14ac:dyDescent="0.3">
      <c r="J354" s="20"/>
    </row>
    <row r="355" spans="10:10" ht="14.25" customHeight="1" x14ac:dyDescent="0.3">
      <c r="J355" s="20"/>
    </row>
    <row r="356" spans="10:10" ht="14.25" customHeight="1" x14ac:dyDescent="0.3">
      <c r="J356" s="20"/>
    </row>
    <row r="357" spans="10:10" ht="14.25" customHeight="1" x14ac:dyDescent="0.3">
      <c r="J357" s="20"/>
    </row>
    <row r="358" spans="10:10" ht="14.25" customHeight="1" x14ac:dyDescent="0.3">
      <c r="J358" s="20"/>
    </row>
    <row r="359" spans="10:10" ht="14.25" customHeight="1" x14ac:dyDescent="0.3">
      <c r="J359" s="20"/>
    </row>
    <row r="360" spans="10:10" ht="14.25" customHeight="1" x14ac:dyDescent="0.3">
      <c r="J360" s="20"/>
    </row>
    <row r="361" spans="10:10" ht="14.25" customHeight="1" x14ac:dyDescent="0.3">
      <c r="J361" s="20"/>
    </row>
    <row r="362" spans="10:10" ht="14.25" customHeight="1" x14ac:dyDescent="0.3">
      <c r="J362" s="20"/>
    </row>
    <row r="363" spans="10:10" ht="14.25" customHeight="1" x14ac:dyDescent="0.3">
      <c r="J363" s="20"/>
    </row>
    <row r="364" spans="10:10" ht="14.25" customHeight="1" x14ac:dyDescent="0.3">
      <c r="J364" s="20"/>
    </row>
    <row r="365" spans="10:10" ht="14.25" customHeight="1" x14ac:dyDescent="0.3">
      <c r="J365" s="20"/>
    </row>
    <row r="366" spans="10:10" ht="14.25" customHeight="1" x14ac:dyDescent="0.3">
      <c r="J366" s="20"/>
    </row>
    <row r="367" spans="10:10" ht="14.25" customHeight="1" x14ac:dyDescent="0.3">
      <c r="J367" s="20"/>
    </row>
    <row r="368" spans="10:10" ht="14.25" customHeight="1" x14ac:dyDescent="0.3">
      <c r="J368" s="20"/>
    </row>
    <row r="369" spans="10:10" ht="14.25" customHeight="1" x14ac:dyDescent="0.3">
      <c r="J369" s="20"/>
    </row>
    <row r="370" spans="10:10" ht="14.25" customHeight="1" x14ac:dyDescent="0.3">
      <c r="J370" s="20"/>
    </row>
    <row r="371" spans="10:10" ht="14.25" customHeight="1" x14ac:dyDescent="0.3">
      <c r="J371" s="20"/>
    </row>
    <row r="372" spans="10:10" ht="14.25" customHeight="1" x14ac:dyDescent="0.3">
      <c r="J372" s="20"/>
    </row>
    <row r="373" spans="10:10" ht="14.25" customHeight="1" x14ac:dyDescent="0.3">
      <c r="J373" s="20"/>
    </row>
    <row r="374" spans="10:10" ht="14.25" customHeight="1" x14ac:dyDescent="0.3">
      <c r="J374" s="20"/>
    </row>
    <row r="375" spans="10:10" ht="14.25" customHeight="1" x14ac:dyDescent="0.3">
      <c r="J375" s="20"/>
    </row>
    <row r="376" spans="10:10" ht="14.25" customHeight="1" x14ac:dyDescent="0.3">
      <c r="J376" s="20"/>
    </row>
    <row r="377" spans="10:10" ht="14.25" customHeight="1" x14ac:dyDescent="0.3">
      <c r="J377" s="20"/>
    </row>
    <row r="378" spans="10:10" ht="14.25" customHeight="1" x14ac:dyDescent="0.3">
      <c r="J378" s="20"/>
    </row>
    <row r="379" spans="10:10" ht="14.25" customHeight="1" x14ac:dyDescent="0.3">
      <c r="J379" s="20"/>
    </row>
    <row r="380" spans="10:10" ht="14.25" customHeight="1" x14ac:dyDescent="0.3">
      <c r="J380" s="20"/>
    </row>
    <row r="381" spans="10:10" ht="14.25" customHeight="1" x14ac:dyDescent="0.3">
      <c r="J381" s="20"/>
    </row>
    <row r="382" spans="10:10" ht="14.25" customHeight="1" x14ac:dyDescent="0.3">
      <c r="J382" s="20"/>
    </row>
    <row r="383" spans="10:10" ht="14.25" customHeight="1" x14ac:dyDescent="0.3">
      <c r="J383" s="20"/>
    </row>
    <row r="384" spans="10:10" ht="14.25" customHeight="1" x14ac:dyDescent="0.3">
      <c r="J384" s="20"/>
    </row>
    <row r="385" spans="10:10" ht="14.25" customHeight="1" x14ac:dyDescent="0.3">
      <c r="J385" s="20"/>
    </row>
    <row r="386" spans="10:10" ht="14.25" customHeight="1" x14ac:dyDescent="0.3">
      <c r="J386" s="20"/>
    </row>
    <row r="387" spans="10:10" ht="14.25" customHeight="1" x14ac:dyDescent="0.3">
      <c r="J387" s="20"/>
    </row>
    <row r="388" spans="10:10" ht="14.25" customHeight="1" x14ac:dyDescent="0.3">
      <c r="J388" s="20"/>
    </row>
    <row r="389" spans="10:10" ht="14.25" customHeight="1" x14ac:dyDescent="0.3">
      <c r="J389" s="20"/>
    </row>
    <row r="390" spans="10:10" ht="14.25" customHeight="1" x14ac:dyDescent="0.3">
      <c r="J390" s="20"/>
    </row>
    <row r="391" spans="10:10" ht="14.25" customHeight="1" x14ac:dyDescent="0.3">
      <c r="J391" s="20"/>
    </row>
    <row r="392" spans="10:10" ht="14.25" customHeight="1" x14ac:dyDescent="0.3">
      <c r="J392" s="20"/>
    </row>
    <row r="393" spans="10:10" ht="14.25" customHeight="1" x14ac:dyDescent="0.3">
      <c r="J393" s="20"/>
    </row>
    <row r="394" spans="10:10" ht="14.25" customHeight="1" x14ac:dyDescent="0.3">
      <c r="J394" s="20"/>
    </row>
    <row r="395" spans="10:10" ht="14.25" customHeight="1" x14ac:dyDescent="0.3">
      <c r="J395" s="20"/>
    </row>
    <row r="396" spans="10:10" ht="14.25" customHeight="1" x14ac:dyDescent="0.3">
      <c r="J396" s="20"/>
    </row>
    <row r="397" spans="10:10" ht="14.25" customHeight="1" x14ac:dyDescent="0.3">
      <c r="J397" s="20"/>
    </row>
    <row r="398" spans="10:10" ht="14.25" customHeight="1" x14ac:dyDescent="0.3">
      <c r="J398" s="20"/>
    </row>
    <row r="399" spans="10:10" ht="14.25" customHeight="1" x14ac:dyDescent="0.3">
      <c r="J399" s="20"/>
    </row>
    <row r="400" spans="10:10" ht="14.25" customHeight="1" x14ac:dyDescent="0.3">
      <c r="J400" s="20"/>
    </row>
    <row r="401" spans="10:10" ht="14.25" customHeight="1" x14ac:dyDescent="0.3">
      <c r="J401" s="20"/>
    </row>
    <row r="402" spans="10:10" ht="14.25" customHeight="1" x14ac:dyDescent="0.3">
      <c r="J402" s="20"/>
    </row>
    <row r="403" spans="10:10" ht="14.25" customHeight="1" x14ac:dyDescent="0.3">
      <c r="J403" s="20"/>
    </row>
    <row r="404" spans="10:10" ht="14.25" customHeight="1" x14ac:dyDescent="0.3">
      <c r="J404" s="20"/>
    </row>
    <row r="405" spans="10:10" ht="14.25" customHeight="1" x14ac:dyDescent="0.3">
      <c r="J405" s="20"/>
    </row>
    <row r="406" spans="10:10" ht="14.25" customHeight="1" x14ac:dyDescent="0.3">
      <c r="J406" s="20"/>
    </row>
    <row r="407" spans="10:10" ht="14.25" customHeight="1" x14ac:dyDescent="0.3">
      <c r="J407" s="20"/>
    </row>
    <row r="408" spans="10:10" ht="14.25" customHeight="1" x14ac:dyDescent="0.3">
      <c r="J408" s="20"/>
    </row>
    <row r="409" spans="10:10" ht="14.25" customHeight="1" x14ac:dyDescent="0.3">
      <c r="J409" s="20"/>
    </row>
    <row r="410" spans="10:10" ht="14.25" customHeight="1" x14ac:dyDescent="0.3">
      <c r="J410" s="20"/>
    </row>
    <row r="411" spans="10:10" ht="14.25" customHeight="1" x14ac:dyDescent="0.3">
      <c r="J411" s="20"/>
    </row>
    <row r="412" spans="10:10" ht="14.25" customHeight="1" x14ac:dyDescent="0.3">
      <c r="J412" s="20"/>
    </row>
    <row r="413" spans="10:10" ht="14.25" customHeight="1" x14ac:dyDescent="0.3">
      <c r="J413" s="20"/>
    </row>
    <row r="414" spans="10:10" ht="14.25" customHeight="1" x14ac:dyDescent="0.3">
      <c r="J414" s="20"/>
    </row>
    <row r="415" spans="10:10" ht="14.25" customHeight="1" x14ac:dyDescent="0.3">
      <c r="J415" s="20"/>
    </row>
    <row r="416" spans="10:10" ht="14.25" customHeight="1" x14ac:dyDescent="0.3">
      <c r="J416" s="20"/>
    </row>
    <row r="417" spans="10:10" ht="14.25" customHeight="1" x14ac:dyDescent="0.3">
      <c r="J417" s="20"/>
    </row>
    <row r="418" spans="10:10" ht="14.25" customHeight="1" x14ac:dyDescent="0.3">
      <c r="J418" s="20"/>
    </row>
    <row r="419" spans="10:10" ht="14.25" customHeight="1" x14ac:dyDescent="0.3">
      <c r="J419" s="20"/>
    </row>
    <row r="420" spans="10:10" ht="14.25" customHeight="1" x14ac:dyDescent="0.3">
      <c r="J420" s="20"/>
    </row>
    <row r="421" spans="10:10" ht="14.25" customHeight="1" x14ac:dyDescent="0.3">
      <c r="J421" s="20"/>
    </row>
    <row r="422" spans="10:10" ht="14.25" customHeight="1" x14ac:dyDescent="0.3">
      <c r="J422" s="20"/>
    </row>
    <row r="423" spans="10:10" ht="14.25" customHeight="1" x14ac:dyDescent="0.3">
      <c r="J423" s="20"/>
    </row>
    <row r="424" spans="10:10" ht="14.25" customHeight="1" x14ac:dyDescent="0.3">
      <c r="J424" s="20"/>
    </row>
    <row r="425" spans="10:10" ht="14.25" customHeight="1" x14ac:dyDescent="0.3">
      <c r="J425" s="20"/>
    </row>
    <row r="426" spans="10:10" ht="14.25" customHeight="1" x14ac:dyDescent="0.3">
      <c r="J426" s="20"/>
    </row>
    <row r="427" spans="10:10" ht="14.25" customHeight="1" x14ac:dyDescent="0.3">
      <c r="J427" s="20"/>
    </row>
    <row r="428" spans="10:10" ht="14.25" customHeight="1" x14ac:dyDescent="0.3">
      <c r="J428" s="20"/>
    </row>
    <row r="429" spans="10:10" ht="14.25" customHeight="1" x14ac:dyDescent="0.3">
      <c r="J429" s="20"/>
    </row>
    <row r="430" spans="10:10" ht="14.25" customHeight="1" x14ac:dyDescent="0.3">
      <c r="J430" s="20"/>
    </row>
    <row r="431" spans="10:10" ht="14.25" customHeight="1" x14ac:dyDescent="0.3">
      <c r="J431" s="20"/>
    </row>
    <row r="432" spans="10:10" ht="14.25" customHeight="1" x14ac:dyDescent="0.3">
      <c r="J432" s="20"/>
    </row>
    <row r="433" spans="10:10" ht="14.25" customHeight="1" x14ac:dyDescent="0.3">
      <c r="J433" s="20"/>
    </row>
    <row r="434" spans="10:10" ht="14.25" customHeight="1" x14ac:dyDescent="0.3">
      <c r="J434" s="20"/>
    </row>
    <row r="435" spans="10:10" ht="14.25" customHeight="1" x14ac:dyDescent="0.3">
      <c r="J435" s="20"/>
    </row>
    <row r="436" spans="10:10" ht="14.25" customHeight="1" x14ac:dyDescent="0.3">
      <c r="J436" s="20"/>
    </row>
    <row r="437" spans="10:10" ht="14.25" customHeight="1" x14ac:dyDescent="0.3">
      <c r="J437" s="20"/>
    </row>
    <row r="438" spans="10:10" ht="14.25" customHeight="1" x14ac:dyDescent="0.3">
      <c r="J438" s="20"/>
    </row>
    <row r="439" spans="10:10" ht="14.25" customHeight="1" x14ac:dyDescent="0.3">
      <c r="J439" s="20"/>
    </row>
    <row r="440" spans="10:10" ht="14.25" customHeight="1" x14ac:dyDescent="0.3">
      <c r="J440" s="20"/>
    </row>
    <row r="441" spans="10:10" ht="14.25" customHeight="1" x14ac:dyDescent="0.3">
      <c r="J441" s="20"/>
    </row>
    <row r="442" spans="10:10" ht="14.25" customHeight="1" x14ac:dyDescent="0.3">
      <c r="J442" s="20"/>
    </row>
    <row r="443" spans="10:10" ht="14.25" customHeight="1" x14ac:dyDescent="0.3">
      <c r="J443" s="20"/>
    </row>
    <row r="444" spans="10:10" ht="14.25" customHeight="1" x14ac:dyDescent="0.3">
      <c r="J444" s="20"/>
    </row>
    <row r="445" spans="10:10" ht="14.25" customHeight="1" x14ac:dyDescent="0.3">
      <c r="J445" s="20"/>
    </row>
    <row r="446" spans="10:10" ht="14.25" customHeight="1" x14ac:dyDescent="0.3">
      <c r="J446" s="20"/>
    </row>
    <row r="447" spans="10:10" ht="14.25" customHeight="1" x14ac:dyDescent="0.3">
      <c r="J447" s="20"/>
    </row>
    <row r="448" spans="10:10" ht="14.25" customHeight="1" x14ac:dyDescent="0.3">
      <c r="J448" s="20"/>
    </row>
    <row r="449" spans="10:10" ht="14.25" customHeight="1" x14ac:dyDescent="0.3">
      <c r="J449" s="20"/>
    </row>
    <row r="450" spans="10:10" ht="14.25" customHeight="1" x14ac:dyDescent="0.3">
      <c r="J450" s="20"/>
    </row>
    <row r="451" spans="10:10" ht="14.25" customHeight="1" x14ac:dyDescent="0.3">
      <c r="J451" s="20"/>
    </row>
    <row r="452" spans="10:10" ht="14.25" customHeight="1" x14ac:dyDescent="0.3">
      <c r="J452" s="20"/>
    </row>
    <row r="453" spans="10:10" ht="14.25" customHeight="1" x14ac:dyDescent="0.3">
      <c r="J453" s="20"/>
    </row>
    <row r="454" spans="10:10" ht="14.25" customHeight="1" x14ac:dyDescent="0.3">
      <c r="J454" s="20"/>
    </row>
    <row r="455" spans="10:10" ht="14.25" customHeight="1" x14ac:dyDescent="0.3">
      <c r="J455" s="20"/>
    </row>
    <row r="456" spans="10:10" ht="14.25" customHeight="1" x14ac:dyDescent="0.3">
      <c r="J456" s="20"/>
    </row>
    <row r="457" spans="10:10" ht="14.25" customHeight="1" x14ac:dyDescent="0.3">
      <c r="J457" s="20"/>
    </row>
    <row r="458" spans="10:10" ht="14.25" customHeight="1" x14ac:dyDescent="0.3">
      <c r="J458" s="20"/>
    </row>
    <row r="459" spans="10:10" ht="14.25" customHeight="1" x14ac:dyDescent="0.3">
      <c r="J459" s="20"/>
    </row>
    <row r="460" spans="10:10" ht="14.25" customHeight="1" x14ac:dyDescent="0.3">
      <c r="J460" s="20"/>
    </row>
    <row r="461" spans="10:10" ht="14.25" customHeight="1" x14ac:dyDescent="0.3">
      <c r="J461" s="20"/>
    </row>
    <row r="462" spans="10:10" ht="14.25" customHeight="1" x14ac:dyDescent="0.3">
      <c r="J462" s="20"/>
    </row>
    <row r="463" spans="10:10" ht="14.25" customHeight="1" x14ac:dyDescent="0.3">
      <c r="J463" s="20"/>
    </row>
    <row r="464" spans="10:10" ht="14.25" customHeight="1" x14ac:dyDescent="0.3">
      <c r="J464" s="20"/>
    </row>
    <row r="465" spans="10:10" ht="14.25" customHeight="1" x14ac:dyDescent="0.3">
      <c r="J465" s="20"/>
    </row>
    <row r="466" spans="10:10" ht="14.25" customHeight="1" x14ac:dyDescent="0.3">
      <c r="J466" s="20"/>
    </row>
    <row r="467" spans="10:10" ht="14.25" customHeight="1" x14ac:dyDescent="0.3">
      <c r="J467" s="20"/>
    </row>
    <row r="468" spans="10:10" ht="14.25" customHeight="1" x14ac:dyDescent="0.3">
      <c r="J468" s="20"/>
    </row>
    <row r="469" spans="10:10" ht="14.25" customHeight="1" x14ac:dyDescent="0.3">
      <c r="J469" s="20"/>
    </row>
    <row r="470" spans="10:10" ht="14.25" customHeight="1" x14ac:dyDescent="0.3">
      <c r="J470" s="20"/>
    </row>
    <row r="471" spans="10:10" ht="14.25" customHeight="1" x14ac:dyDescent="0.3">
      <c r="J471" s="20"/>
    </row>
    <row r="472" spans="10:10" ht="14.25" customHeight="1" x14ac:dyDescent="0.3">
      <c r="J472" s="20"/>
    </row>
    <row r="473" spans="10:10" ht="14.25" customHeight="1" x14ac:dyDescent="0.3">
      <c r="J473" s="20"/>
    </row>
    <row r="474" spans="10:10" ht="14.25" customHeight="1" x14ac:dyDescent="0.3">
      <c r="J474" s="20"/>
    </row>
    <row r="475" spans="10:10" ht="14.25" customHeight="1" x14ac:dyDescent="0.3">
      <c r="J475" s="20"/>
    </row>
    <row r="476" spans="10:10" ht="14.25" customHeight="1" x14ac:dyDescent="0.3">
      <c r="J476" s="20"/>
    </row>
    <row r="477" spans="10:10" ht="14.25" customHeight="1" x14ac:dyDescent="0.3">
      <c r="J477" s="20"/>
    </row>
    <row r="478" spans="10:10" ht="14.25" customHeight="1" x14ac:dyDescent="0.3">
      <c r="J478" s="20"/>
    </row>
    <row r="479" spans="10:10" ht="14.25" customHeight="1" x14ac:dyDescent="0.3">
      <c r="J479" s="20"/>
    </row>
    <row r="480" spans="10:10" ht="14.25" customHeight="1" x14ac:dyDescent="0.3">
      <c r="J480" s="20"/>
    </row>
    <row r="481" spans="10:10" ht="14.25" customHeight="1" x14ac:dyDescent="0.3">
      <c r="J481" s="20"/>
    </row>
    <row r="482" spans="10:10" ht="14.25" customHeight="1" x14ac:dyDescent="0.3">
      <c r="J482" s="20"/>
    </row>
    <row r="483" spans="10:10" ht="14.25" customHeight="1" x14ac:dyDescent="0.3">
      <c r="J483" s="20"/>
    </row>
    <row r="484" spans="10:10" ht="14.25" customHeight="1" x14ac:dyDescent="0.3">
      <c r="J484" s="20"/>
    </row>
    <row r="485" spans="10:10" ht="14.25" customHeight="1" x14ac:dyDescent="0.3">
      <c r="J485" s="20"/>
    </row>
    <row r="486" spans="10:10" ht="14.25" customHeight="1" x14ac:dyDescent="0.3">
      <c r="J486" s="20"/>
    </row>
    <row r="487" spans="10:10" ht="14.25" customHeight="1" x14ac:dyDescent="0.3">
      <c r="J487" s="20"/>
    </row>
    <row r="488" spans="10:10" ht="14.25" customHeight="1" x14ac:dyDescent="0.3">
      <c r="J488" s="20"/>
    </row>
    <row r="489" spans="10:10" ht="14.25" customHeight="1" x14ac:dyDescent="0.3">
      <c r="J489" s="20"/>
    </row>
    <row r="490" spans="10:10" ht="14.25" customHeight="1" x14ac:dyDescent="0.3">
      <c r="J490" s="20"/>
    </row>
    <row r="491" spans="10:10" ht="14.25" customHeight="1" x14ac:dyDescent="0.3">
      <c r="J491" s="20"/>
    </row>
    <row r="492" spans="10:10" ht="14.25" customHeight="1" x14ac:dyDescent="0.3">
      <c r="J492" s="20"/>
    </row>
    <row r="493" spans="10:10" ht="14.25" customHeight="1" x14ac:dyDescent="0.3">
      <c r="J493" s="20"/>
    </row>
    <row r="494" spans="10:10" ht="14.25" customHeight="1" x14ac:dyDescent="0.3">
      <c r="J494" s="20"/>
    </row>
    <row r="495" spans="10:10" ht="14.25" customHeight="1" x14ac:dyDescent="0.3">
      <c r="J495" s="20"/>
    </row>
    <row r="496" spans="10:10" ht="14.25" customHeight="1" x14ac:dyDescent="0.3">
      <c r="J496" s="20"/>
    </row>
    <row r="497" spans="10:10" ht="14.25" customHeight="1" x14ac:dyDescent="0.3">
      <c r="J497" s="20"/>
    </row>
    <row r="498" spans="10:10" ht="14.25" customHeight="1" x14ac:dyDescent="0.3">
      <c r="J498" s="20"/>
    </row>
    <row r="499" spans="10:10" ht="14.25" customHeight="1" x14ac:dyDescent="0.3">
      <c r="J499" s="20"/>
    </row>
    <row r="500" spans="10:10" ht="14.25" customHeight="1" x14ac:dyDescent="0.3">
      <c r="J500" s="20"/>
    </row>
    <row r="501" spans="10:10" ht="14.25" customHeight="1" x14ac:dyDescent="0.3">
      <c r="J501" s="20"/>
    </row>
    <row r="502" spans="10:10" ht="14.25" customHeight="1" x14ac:dyDescent="0.3">
      <c r="J502" s="20"/>
    </row>
    <row r="503" spans="10:10" ht="14.25" customHeight="1" x14ac:dyDescent="0.3">
      <c r="J503" s="20"/>
    </row>
    <row r="504" spans="10:10" ht="14.25" customHeight="1" x14ac:dyDescent="0.3">
      <c r="J504" s="20"/>
    </row>
    <row r="505" spans="10:10" ht="14.25" customHeight="1" x14ac:dyDescent="0.3">
      <c r="J505" s="20"/>
    </row>
    <row r="506" spans="10:10" ht="14.25" customHeight="1" x14ac:dyDescent="0.3">
      <c r="J506" s="20"/>
    </row>
    <row r="507" spans="10:10" ht="14.25" customHeight="1" x14ac:dyDescent="0.3">
      <c r="J507" s="20"/>
    </row>
    <row r="508" spans="10:10" ht="14.25" customHeight="1" x14ac:dyDescent="0.3">
      <c r="J508" s="20"/>
    </row>
    <row r="509" spans="10:10" ht="14.25" customHeight="1" x14ac:dyDescent="0.3">
      <c r="J509" s="20"/>
    </row>
    <row r="510" spans="10:10" ht="14.25" customHeight="1" x14ac:dyDescent="0.3">
      <c r="J510" s="20"/>
    </row>
    <row r="511" spans="10:10" ht="14.25" customHeight="1" x14ac:dyDescent="0.3">
      <c r="J511" s="20"/>
    </row>
    <row r="512" spans="10:10" ht="14.25" customHeight="1" x14ac:dyDescent="0.3">
      <c r="J512" s="20"/>
    </row>
    <row r="513" spans="10:10" ht="14.25" customHeight="1" x14ac:dyDescent="0.3">
      <c r="J513" s="20"/>
    </row>
    <row r="514" spans="10:10" ht="14.25" customHeight="1" x14ac:dyDescent="0.3">
      <c r="J514" s="20"/>
    </row>
    <row r="515" spans="10:10" ht="14.25" customHeight="1" x14ac:dyDescent="0.3">
      <c r="J515" s="20"/>
    </row>
    <row r="516" spans="10:10" ht="14.25" customHeight="1" x14ac:dyDescent="0.3">
      <c r="J516" s="20"/>
    </row>
    <row r="517" spans="10:10" ht="14.25" customHeight="1" x14ac:dyDescent="0.3">
      <c r="J517" s="20"/>
    </row>
    <row r="518" spans="10:10" ht="14.25" customHeight="1" x14ac:dyDescent="0.3">
      <c r="J518" s="20"/>
    </row>
    <row r="519" spans="10:10" ht="14.25" customHeight="1" x14ac:dyDescent="0.3">
      <c r="J519" s="20"/>
    </row>
    <row r="520" spans="10:10" ht="14.25" customHeight="1" x14ac:dyDescent="0.3">
      <c r="J520" s="20"/>
    </row>
    <row r="521" spans="10:10" ht="14.25" customHeight="1" x14ac:dyDescent="0.3">
      <c r="J521" s="20"/>
    </row>
    <row r="522" spans="10:10" ht="14.25" customHeight="1" x14ac:dyDescent="0.3">
      <c r="J522" s="20"/>
    </row>
    <row r="523" spans="10:10" ht="14.25" customHeight="1" x14ac:dyDescent="0.3">
      <c r="J523" s="20"/>
    </row>
    <row r="524" spans="10:10" ht="14.25" customHeight="1" x14ac:dyDescent="0.3">
      <c r="J524" s="20"/>
    </row>
    <row r="525" spans="10:10" ht="14.25" customHeight="1" x14ac:dyDescent="0.3">
      <c r="J525" s="20"/>
    </row>
    <row r="526" spans="10:10" ht="14.25" customHeight="1" x14ac:dyDescent="0.3">
      <c r="J526" s="20"/>
    </row>
    <row r="527" spans="10:10" ht="14.25" customHeight="1" x14ac:dyDescent="0.3">
      <c r="J527" s="20"/>
    </row>
    <row r="528" spans="10:10" ht="14.25" customHeight="1" x14ac:dyDescent="0.3">
      <c r="J528" s="20"/>
    </row>
    <row r="529" spans="10:10" ht="14.25" customHeight="1" x14ac:dyDescent="0.3">
      <c r="J529" s="20"/>
    </row>
    <row r="530" spans="10:10" ht="14.25" customHeight="1" x14ac:dyDescent="0.3">
      <c r="J530" s="20"/>
    </row>
    <row r="531" spans="10:10" ht="14.25" customHeight="1" x14ac:dyDescent="0.3">
      <c r="J531" s="20"/>
    </row>
    <row r="532" spans="10:10" ht="14.25" customHeight="1" x14ac:dyDescent="0.3">
      <c r="J532" s="20"/>
    </row>
    <row r="533" spans="10:10" ht="14.25" customHeight="1" x14ac:dyDescent="0.3">
      <c r="J533" s="20"/>
    </row>
    <row r="534" spans="10:10" ht="14.25" customHeight="1" x14ac:dyDescent="0.3">
      <c r="J534" s="20"/>
    </row>
    <row r="535" spans="10:10" ht="14.25" customHeight="1" x14ac:dyDescent="0.3">
      <c r="J535" s="20"/>
    </row>
    <row r="536" spans="10:10" ht="14.25" customHeight="1" x14ac:dyDescent="0.3">
      <c r="J536" s="20"/>
    </row>
    <row r="537" spans="10:10" ht="14.25" customHeight="1" x14ac:dyDescent="0.3">
      <c r="J537" s="20"/>
    </row>
    <row r="538" spans="10:10" ht="14.25" customHeight="1" x14ac:dyDescent="0.3">
      <c r="J538" s="20"/>
    </row>
    <row r="539" spans="10:10" ht="14.25" customHeight="1" x14ac:dyDescent="0.3">
      <c r="J539" s="20"/>
    </row>
    <row r="540" spans="10:10" ht="14.25" customHeight="1" x14ac:dyDescent="0.3">
      <c r="J540" s="20"/>
    </row>
    <row r="541" spans="10:10" ht="14.25" customHeight="1" x14ac:dyDescent="0.3">
      <c r="J541" s="20"/>
    </row>
    <row r="542" spans="10:10" ht="14.25" customHeight="1" x14ac:dyDescent="0.3">
      <c r="J542" s="20"/>
    </row>
    <row r="543" spans="10:10" ht="14.25" customHeight="1" x14ac:dyDescent="0.3">
      <c r="J543" s="20"/>
    </row>
    <row r="544" spans="10:10" ht="14.25" customHeight="1" x14ac:dyDescent="0.3">
      <c r="J544" s="20"/>
    </row>
    <row r="545" spans="10:10" ht="14.25" customHeight="1" x14ac:dyDescent="0.3">
      <c r="J545" s="20"/>
    </row>
    <row r="546" spans="10:10" ht="14.25" customHeight="1" x14ac:dyDescent="0.3">
      <c r="J546" s="20"/>
    </row>
    <row r="547" spans="10:10" ht="14.25" customHeight="1" x14ac:dyDescent="0.3">
      <c r="J547" s="20"/>
    </row>
    <row r="548" spans="10:10" ht="14.25" customHeight="1" x14ac:dyDescent="0.3">
      <c r="J548" s="20"/>
    </row>
    <row r="549" spans="10:10" ht="14.25" customHeight="1" x14ac:dyDescent="0.3">
      <c r="J549" s="20"/>
    </row>
    <row r="550" spans="10:10" ht="14.25" customHeight="1" x14ac:dyDescent="0.3">
      <c r="J550" s="20"/>
    </row>
    <row r="551" spans="10:10" ht="14.25" customHeight="1" x14ac:dyDescent="0.3">
      <c r="J551" s="20"/>
    </row>
    <row r="552" spans="10:10" ht="14.25" customHeight="1" x14ac:dyDescent="0.3">
      <c r="J552" s="20"/>
    </row>
    <row r="553" spans="10:10" ht="14.25" customHeight="1" x14ac:dyDescent="0.3">
      <c r="J553" s="20"/>
    </row>
    <row r="554" spans="10:10" ht="14.25" customHeight="1" x14ac:dyDescent="0.3">
      <c r="J554" s="20"/>
    </row>
    <row r="555" spans="10:10" ht="14.25" customHeight="1" x14ac:dyDescent="0.3">
      <c r="J555" s="20"/>
    </row>
    <row r="556" spans="10:10" ht="14.25" customHeight="1" x14ac:dyDescent="0.3">
      <c r="J556" s="20"/>
    </row>
    <row r="557" spans="10:10" ht="14.25" customHeight="1" x14ac:dyDescent="0.3">
      <c r="J557" s="20"/>
    </row>
    <row r="558" spans="10:10" ht="14.25" customHeight="1" x14ac:dyDescent="0.3">
      <c r="J558" s="20"/>
    </row>
    <row r="559" spans="10:10" ht="14.25" customHeight="1" x14ac:dyDescent="0.3">
      <c r="J559" s="20"/>
    </row>
    <row r="560" spans="10:10" ht="14.25" customHeight="1" x14ac:dyDescent="0.3">
      <c r="J560" s="20"/>
    </row>
    <row r="561" spans="10:10" ht="14.25" customHeight="1" x14ac:dyDescent="0.3">
      <c r="J561" s="20"/>
    </row>
    <row r="562" spans="10:10" ht="14.25" customHeight="1" x14ac:dyDescent="0.3">
      <c r="J562" s="20"/>
    </row>
    <row r="563" spans="10:10" ht="14.25" customHeight="1" x14ac:dyDescent="0.3">
      <c r="J563" s="20"/>
    </row>
    <row r="564" spans="10:10" ht="14.25" customHeight="1" x14ac:dyDescent="0.3">
      <c r="J564" s="20"/>
    </row>
    <row r="565" spans="10:10" ht="14.25" customHeight="1" x14ac:dyDescent="0.3">
      <c r="J565" s="20"/>
    </row>
    <row r="566" spans="10:10" ht="14.25" customHeight="1" x14ac:dyDescent="0.3">
      <c r="J566" s="20"/>
    </row>
    <row r="567" spans="10:10" ht="14.25" customHeight="1" x14ac:dyDescent="0.3">
      <c r="J567" s="20"/>
    </row>
    <row r="568" spans="10:10" ht="14.25" customHeight="1" x14ac:dyDescent="0.3">
      <c r="J568" s="20"/>
    </row>
    <row r="569" spans="10:10" ht="14.25" customHeight="1" x14ac:dyDescent="0.3">
      <c r="J569" s="20"/>
    </row>
    <row r="570" spans="10:10" ht="14.25" customHeight="1" x14ac:dyDescent="0.3">
      <c r="J570" s="20"/>
    </row>
    <row r="571" spans="10:10" ht="14.25" customHeight="1" x14ac:dyDescent="0.3">
      <c r="J571" s="20"/>
    </row>
    <row r="572" spans="10:10" ht="14.25" customHeight="1" x14ac:dyDescent="0.3">
      <c r="J572" s="20"/>
    </row>
    <row r="573" spans="10:10" ht="14.25" customHeight="1" x14ac:dyDescent="0.3">
      <c r="J573" s="20"/>
    </row>
    <row r="574" spans="10:10" ht="14.25" customHeight="1" x14ac:dyDescent="0.3">
      <c r="J574" s="20"/>
    </row>
    <row r="575" spans="10:10" ht="14.25" customHeight="1" x14ac:dyDescent="0.3">
      <c r="J575" s="20"/>
    </row>
    <row r="576" spans="10:10" ht="14.25" customHeight="1" x14ac:dyDescent="0.3">
      <c r="J576" s="20"/>
    </row>
    <row r="577" spans="10:10" ht="14.25" customHeight="1" x14ac:dyDescent="0.3">
      <c r="J577" s="20"/>
    </row>
    <row r="578" spans="10:10" ht="14.25" customHeight="1" x14ac:dyDescent="0.3">
      <c r="J578" s="20"/>
    </row>
    <row r="579" spans="10:10" ht="14.25" customHeight="1" x14ac:dyDescent="0.3">
      <c r="J579" s="20"/>
    </row>
    <row r="580" spans="10:10" ht="14.25" customHeight="1" x14ac:dyDescent="0.3">
      <c r="J580" s="20"/>
    </row>
    <row r="581" spans="10:10" ht="14.25" customHeight="1" x14ac:dyDescent="0.3">
      <c r="J581" s="20"/>
    </row>
    <row r="582" spans="10:10" ht="14.25" customHeight="1" x14ac:dyDescent="0.3">
      <c r="J582" s="20"/>
    </row>
    <row r="583" spans="10:10" ht="14.25" customHeight="1" x14ac:dyDescent="0.3">
      <c r="J583" s="20"/>
    </row>
    <row r="584" spans="10:10" ht="14.25" customHeight="1" x14ac:dyDescent="0.3">
      <c r="J584" s="20"/>
    </row>
    <row r="585" spans="10:10" ht="14.25" customHeight="1" x14ac:dyDescent="0.3">
      <c r="J585" s="20"/>
    </row>
    <row r="586" spans="10:10" ht="14.25" customHeight="1" x14ac:dyDescent="0.3">
      <c r="J586" s="20"/>
    </row>
    <row r="587" spans="10:10" ht="14.25" customHeight="1" x14ac:dyDescent="0.3">
      <c r="J587" s="20"/>
    </row>
    <row r="588" spans="10:10" ht="14.25" customHeight="1" x14ac:dyDescent="0.3">
      <c r="J588" s="20"/>
    </row>
    <row r="589" spans="10:10" ht="14.25" customHeight="1" x14ac:dyDescent="0.3">
      <c r="J589" s="20"/>
    </row>
    <row r="590" spans="10:10" ht="14.25" customHeight="1" x14ac:dyDescent="0.3">
      <c r="J590" s="20"/>
    </row>
    <row r="591" spans="10:10" ht="14.25" customHeight="1" x14ac:dyDescent="0.3">
      <c r="J591" s="20"/>
    </row>
    <row r="592" spans="10:10" ht="14.25" customHeight="1" x14ac:dyDescent="0.3">
      <c r="J592" s="20"/>
    </row>
    <row r="593" spans="10:10" ht="14.25" customHeight="1" x14ac:dyDescent="0.3">
      <c r="J593" s="20"/>
    </row>
    <row r="594" spans="10:10" ht="14.25" customHeight="1" x14ac:dyDescent="0.3">
      <c r="J594" s="20"/>
    </row>
    <row r="595" spans="10:10" ht="14.25" customHeight="1" x14ac:dyDescent="0.3">
      <c r="J595" s="20"/>
    </row>
    <row r="596" spans="10:10" ht="14.25" customHeight="1" x14ac:dyDescent="0.3">
      <c r="J596" s="20"/>
    </row>
    <row r="597" spans="10:10" ht="14.25" customHeight="1" x14ac:dyDescent="0.3">
      <c r="J597" s="20"/>
    </row>
    <row r="598" spans="10:10" ht="14.25" customHeight="1" x14ac:dyDescent="0.3">
      <c r="J598" s="20"/>
    </row>
    <row r="599" spans="10:10" ht="14.25" customHeight="1" x14ac:dyDescent="0.3">
      <c r="J599" s="20"/>
    </row>
    <row r="600" spans="10:10" ht="14.25" customHeight="1" x14ac:dyDescent="0.3">
      <c r="J600" s="20"/>
    </row>
    <row r="601" spans="10:10" ht="14.25" customHeight="1" x14ac:dyDescent="0.3">
      <c r="J601" s="20"/>
    </row>
    <row r="602" spans="10:10" ht="14.25" customHeight="1" x14ac:dyDescent="0.3">
      <c r="J602" s="20"/>
    </row>
    <row r="603" spans="10:10" ht="14.25" customHeight="1" x14ac:dyDescent="0.3">
      <c r="J603" s="20"/>
    </row>
    <row r="604" spans="10:10" ht="14.25" customHeight="1" x14ac:dyDescent="0.3">
      <c r="J604" s="20"/>
    </row>
    <row r="605" spans="10:10" ht="14.25" customHeight="1" x14ac:dyDescent="0.3">
      <c r="J605" s="20"/>
    </row>
    <row r="606" spans="10:10" ht="14.25" customHeight="1" x14ac:dyDescent="0.3">
      <c r="J606" s="20"/>
    </row>
    <row r="607" spans="10:10" ht="14.25" customHeight="1" x14ac:dyDescent="0.3">
      <c r="J607" s="20"/>
    </row>
    <row r="608" spans="10:10" ht="14.25" customHeight="1" x14ac:dyDescent="0.3">
      <c r="J608" s="20"/>
    </row>
    <row r="609" spans="10:10" ht="14.25" customHeight="1" x14ac:dyDescent="0.3">
      <c r="J609" s="20"/>
    </row>
    <row r="610" spans="10:10" ht="14.25" customHeight="1" x14ac:dyDescent="0.3">
      <c r="J610" s="20"/>
    </row>
    <row r="611" spans="10:10" ht="14.25" customHeight="1" x14ac:dyDescent="0.3">
      <c r="J611" s="20"/>
    </row>
    <row r="612" spans="10:10" ht="14.25" customHeight="1" x14ac:dyDescent="0.3">
      <c r="J612" s="20"/>
    </row>
    <row r="613" spans="10:10" ht="14.25" customHeight="1" x14ac:dyDescent="0.3">
      <c r="J613" s="20"/>
    </row>
    <row r="614" spans="10:10" ht="14.25" customHeight="1" x14ac:dyDescent="0.3">
      <c r="J614" s="20"/>
    </row>
    <row r="615" spans="10:10" ht="14.25" customHeight="1" x14ac:dyDescent="0.3">
      <c r="J615" s="20"/>
    </row>
    <row r="616" spans="10:10" ht="14.25" customHeight="1" x14ac:dyDescent="0.3">
      <c r="J616" s="20"/>
    </row>
    <row r="617" spans="10:10" ht="14.25" customHeight="1" x14ac:dyDescent="0.3">
      <c r="J617" s="20"/>
    </row>
    <row r="618" spans="10:10" ht="14.25" customHeight="1" x14ac:dyDescent="0.3">
      <c r="J618" s="20"/>
    </row>
    <row r="619" spans="10:10" ht="14.25" customHeight="1" x14ac:dyDescent="0.3">
      <c r="J619" s="20"/>
    </row>
    <row r="620" spans="10:10" ht="14.25" customHeight="1" x14ac:dyDescent="0.3">
      <c r="J620" s="20"/>
    </row>
    <row r="621" spans="10:10" ht="14.25" customHeight="1" x14ac:dyDescent="0.3">
      <c r="J621" s="20"/>
    </row>
    <row r="622" spans="10:10" ht="14.25" customHeight="1" x14ac:dyDescent="0.3">
      <c r="J622" s="20"/>
    </row>
    <row r="623" spans="10:10" ht="14.25" customHeight="1" x14ac:dyDescent="0.3">
      <c r="J623" s="20"/>
    </row>
    <row r="624" spans="10:10" ht="14.25" customHeight="1" x14ac:dyDescent="0.3">
      <c r="J624" s="20"/>
    </row>
    <row r="625" spans="10:10" ht="14.25" customHeight="1" x14ac:dyDescent="0.3">
      <c r="J625" s="20"/>
    </row>
    <row r="626" spans="10:10" ht="14.25" customHeight="1" x14ac:dyDescent="0.3">
      <c r="J626" s="20"/>
    </row>
    <row r="627" spans="10:10" ht="14.25" customHeight="1" x14ac:dyDescent="0.3">
      <c r="J627" s="20"/>
    </row>
    <row r="628" spans="10:10" ht="14.25" customHeight="1" x14ac:dyDescent="0.3">
      <c r="J628" s="20"/>
    </row>
    <row r="629" spans="10:10" ht="14.25" customHeight="1" x14ac:dyDescent="0.3">
      <c r="J629" s="20"/>
    </row>
    <row r="630" spans="10:10" ht="14.25" customHeight="1" x14ac:dyDescent="0.3">
      <c r="J630" s="20"/>
    </row>
    <row r="631" spans="10:10" ht="14.25" customHeight="1" x14ac:dyDescent="0.3">
      <c r="J631" s="20"/>
    </row>
    <row r="632" spans="10:10" ht="14.25" customHeight="1" x14ac:dyDescent="0.3">
      <c r="J632" s="20"/>
    </row>
    <row r="633" spans="10:10" ht="14.25" customHeight="1" x14ac:dyDescent="0.3">
      <c r="J633" s="20"/>
    </row>
    <row r="634" spans="10:10" ht="14.25" customHeight="1" x14ac:dyDescent="0.3">
      <c r="J634" s="20"/>
    </row>
    <row r="635" spans="10:10" ht="14.25" customHeight="1" x14ac:dyDescent="0.3">
      <c r="J635" s="20"/>
    </row>
    <row r="636" spans="10:10" ht="14.25" customHeight="1" x14ac:dyDescent="0.3">
      <c r="J636" s="20"/>
    </row>
    <row r="637" spans="10:10" ht="14.25" customHeight="1" x14ac:dyDescent="0.3">
      <c r="J637" s="20"/>
    </row>
    <row r="638" spans="10:10" ht="14.25" customHeight="1" x14ac:dyDescent="0.3">
      <c r="J638" s="20"/>
    </row>
    <row r="639" spans="10:10" ht="14.25" customHeight="1" x14ac:dyDescent="0.3">
      <c r="J639" s="20"/>
    </row>
    <row r="640" spans="10:10" ht="14.25" customHeight="1" x14ac:dyDescent="0.3">
      <c r="J640" s="20"/>
    </row>
    <row r="641" spans="10:10" ht="14.25" customHeight="1" x14ac:dyDescent="0.3">
      <c r="J641" s="20"/>
    </row>
    <row r="642" spans="10:10" ht="14.25" customHeight="1" x14ac:dyDescent="0.3">
      <c r="J642" s="20"/>
    </row>
    <row r="643" spans="10:10" ht="14.25" customHeight="1" x14ac:dyDescent="0.3">
      <c r="J643" s="20"/>
    </row>
    <row r="644" spans="10:10" ht="14.25" customHeight="1" x14ac:dyDescent="0.3">
      <c r="J644" s="20"/>
    </row>
    <row r="645" spans="10:10" ht="14.25" customHeight="1" x14ac:dyDescent="0.3">
      <c r="J645" s="20"/>
    </row>
    <row r="646" spans="10:10" ht="14.25" customHeight="1" x14ac:dyDescent="0.3">
      <c r="J646" s="20"/>
    </row>
    <row r="647" spans="10:10" ht="14.25" customHeight="1" x14ac:dyDescent="0.3">
      <c r="J647" s="20"/>
    </row>
    <row r="648" spans="10:10" ht="14.25" customHeight="1" x14ac:dyDescent="0.3">
      <c r="J648" s="20"/>
    </row>
    <row r="649" spans="10:10" ht="14.25" customHeight="1" x14ac:dyDescent="0.3">
      <c r="J649" s="20"/>
    </row>
    <row r="650" spans="10:10" ht="14.25" customHeight="1" x14ac:dyDescent="0.3">
      <c r="J650" s="20"/>
    </row>
    <row r="651" spans="10:10" ht="14.25" customHeight="1" x14ac:dyDescent="0.3">
      <c r="J651" s="20"/>
    </row>
    <row r="652" spans="10:10" ht="14.25" customHeight="1" x14ac:dyDescent="0.3">
      <c r="J652" s="20"/>
    </row>
    <row r="653" spans="10:10" ht="14.25" customHeight="1" x14ac:dyDescent="0.3">
      <c r="J653" s="20"/>
    </row>
    <row r="654" spans="10:10" ht="14.25" customHeight="1" x14ac:dyDescent="0.3">
      <c r="J654" s="20"/>
    </row>
    <row r="655" spans="10:10" ht="14.25" customHeight="1" x14ac:dyDescent="0.3">
      <c r="J655" s="20"/>
    </row>
    <row r="656" spans="10:10" ht="14.25" customHeight="1" x14ac:dyDescent="0.3">
      <c r="J656" s="20"/>
    </row>
    <row r="657" spans="10:10" ht="14.25" customHeight="1" x14ac:dyDescent="0.3">
      <c r="J657" s="20"/>
    </row>
    <row r="658" spans="10:10" ht="14.25" customHeight="1" x14ac:dyDescent="0.3">
      <c r="J658" s="20"/>
    </row>
    <row r="659" spans="10:10" ht="14.25" customHeight="1" x14ac:dyDescent="0.3">
      <c r="J659" s="20"/>
    </row>
    <row r="660" spans="10:10" ht="14.25" customHeight="1" x14ac:dyDescent="0.3">
      <c r="J660" s="20"/>
    </row>
    <row r="661" spans="10:10" ht="14.25" customHeight="1" x14ac:dyDescent="0.3">
      <c r="J661" s="20"/>
    </row>
    <row r="662" spans="10:10" ht="14.25" customHeight="1" x14ac:dyDescent="0.3">
      <c r="J662" s="20"/>
    </row>
    <row r="663" spans="10:10" ht="14.25" customHeight="1" x14ac:dyDescent="0.3">
      <c r="J663" s="20"/>
    </row>
    <row r="664" spans="10:10" ht="14.25" customHeight="1" x14ac:dyDescent="0.3">
      <c r="J664" s="20"/>
    </row>
    <row r="665" spans="10:10" ht="14.25" customHeight="1" x14ac:dyDescent="0.3">
      <c r="J665" s="20"/>
    </row>
    <row r="666" spans="10:10" ht="14.25" customHeight="1" x14ac:dyDescent="0.3">
      <c r="J666" s="20"/>
    </row>
    <row r="667" spans="10:10" ht="14.25" customHeight="1" x14ac:dyDescent="0.3">
      <c r="J667" s="20"/>
    </row>
    <row r="668" spans="10:10" ht="14.25" customHeight="1" x14ac:dyDescent="0.3">
      <c r="J668" s="20"/>
    </row>
    <row r="669" spans="10:10" ht="14.25" customHeight="1" x14ac:dyDescent="0.3">
      <c r="J669" s="20"/>
    </row>
    <row r="670" spans="10:10" ht="14.25" customHeight="1" x14ac:dyDescent="0.3">
      <c r="J670" s="20"/>
    </row>
    <row r="671" spans="10:10" ht="14.25" customHeight="1" x14ac:dyDescent="0.3">
      <c r="J671" s="20"/>
    </row>
    <row r="672" spans="10:10" ht="14.25" customHeight="1" x14ac:dyDescent="0.3">
      <c r="J672" s="20"/>
    </row>
    <row r="673" spans="10:10" ht="14.25" customHeight="1" x14ac:dyDescent="0.3">
      <c r="J673" s="20"/>
    </row>
    <row r="674" spans="10:10" ht="14.25" customHeight="1" x14ac:dyDescent="0.3">
      <c r="J674" s="20"/>
    </row>
    <row r="675" spans="10:10" ht="14.25" customHeight="1" x14ac:dyDescent="0.3">
      <c r="J675" s="20"/>
    </row>
    <row r="676" spans="10:10" ht="14.25" customHeight="1" x14ac:dyDescent="0.3">
      <c r="J676" s="20"/>
    </row>
    <row r="677" spans="10:10" ht="14.25" customHeight="1" x14ac:dyDescent="0.3">
      <c r="J677" s="20"/>
    </row>
    <row r="678" spans="10:10" ht="14.25" customHeight="1" x14ac:dyDescent="0.3">
      <c r="J678" s="20"/>
    </row>
    <row r="679" spans="10:10" ht="14.25" customHeight="1" x14ac:dyDescent="0.3">
      <c r="J679" s="20"/>
    </row>
    <row r="680" spans="10:10" ht="14.25" customHeight="1" x14ac:dyDescent="0.3">
      <c r="J680" s="20"/>
    </row>
    <row r="681" spans="10:10" ht="14.25" customHeight="1" x14ac:dyDescent="0.3">
      <c r="J681" s="20"/>
    </row>
    <row r="682" spans="10:10" ht="14.25" customHeight="1" x14ac:dyDescent="0.3">
      <c r="J682" s="20"/>
    </row>
    <row r="683" spans="10:10" ht="14.25" customHeight="1" x14ac:dyDescent="0.3">
      <c r="J683" s="20"/>
    </row>
    <row r="684" spans="10:10" ht="14.25" customHeight="1" x14ac:dyDescent="0.3">
      <c r="J684" s="20"/>
    </row>
    <row r="685" spans="10:10" ht="14.25" customHeight="1" x14ac:dyDescent="0.3">
      <c r="J685" s="20"/>
    </row>
    <row r="686" spans="10:10" ht="14.25" customHeight="1" x14ac:dyDescent="0.3">
      <c r="J686" s="20"/>
    </row>
    <row r="687" spans="10:10" ht="14.25" customHeight="1" x14ac:dyDescent="0.3">
      <c r="J687" s="20"/>
    </row>
    <row r="688" spans="10:10" ht="14.25" customHeight="1" x14ac:dyDescent="0.3">
      <c r="J688" s="20"/>
    </row>
    <row r="689" spans="10:10" ht="14.25" customHeight="1" x14ac:dyDescent="0.3">
      <c r="J689" s="20"/>
    </row>
    <row r="690" spans="10:10" ht="14.25" customHeight="1" x14ac:dyDescent="0.3">
      <c r="J690" s="20"/>
    </row>
    <row r="691" spans="10:10" ht="14.25" customHeight="1" x14ac:dyDescent="0.3">
      <c r="J691" s="20"/>
    </row>
    <row r="692" spans="10:10" ht="14.25" customHeight="1" x14ac:dyDescent="0.3">
      <c r="J692" s="20"/>
    </row>
    <row r="693" spans="10:10" ht="14.25" customHeight="1" x14ac:dyDescent="0.3">
      <c r="J693" s="20"/>
    </row>
    <row r="694" spans="10:10" ht="14.25" customHeight="1" x14ac:dyDescent="0.3">
      <c r="J694" s="20"/>
    </row>
    <row r="695" spans="10:10" ht="14.25" customHeight="1" x14ac:dyDescent="0.3">
      <c r="J695" s="20"/>
    </row>
    <row r="696" spans="10:10" ht="14.25" customHeight="1" x14ac:dyDescent="0.3">
      <c r="J696" s="20"/>
    </row>
    <row r="697" spans="10:10" ht="14.25" customHeight="1" x14ac:dyDescent="0.3">
      <c r="J697" s="20"/>
    </row>
    <row r="698" spans="10:10" ht="14.25" customHeight="1" x14ac:dyDescent="0.3">
      <c r="J698" s="20"/>
    </row>
    <row r="699" spans="10:10" ht="14.25" customHeight="1" x14ac:dyDescent="0.3">
      <c r="J699" s="20"/>
    </row>
    <row r="700" spans="10:10" ht="14.25" customHeight="1" x14ac:dyDescent="0.3">
      <c r="J700" s="20"/>
    </row>
    <row r="701" spans="10:10" ht="14.25" customHeight="1" x14ac:dyDescent="0.3">
      <c r="J701" s="20"/>
    </row>
    <row r="702" spans="10:10" ht="14.25" customHeight="1" x14ac:dyDescent="0.3">
      <c r="J702" s="20"/>
    </row>
    <row r="703" spans="10:10" ht="14.25" customHeight="1" x14ac:dyDescent="0.3">
      <c r="J703" s="20"/>
    </row>
    <row r="704" spans="10:10" ht="14.25" customHeight="1" x14ac:dyDescent="0.3">
      <c r="J704" s="20"/>
    </row>
    <row r="705" spans="10:10" ht="14.25" customHeight="1" x14ac:dyDescent="0.3">
      <c r="J705" s="20"/>
    </row>
    <row r="706" spans="10:10" ht="14.25" customHeight="1" x14ac:dyDescent="0.3">
      <c r="J706" s="20"/>
    </row>
    <row r="707" spans="10:10" ht="14.25" customHeight="1" x14ac:dyDescent="0.3">
      <c r="J707" s="20"/>
    </row>
    <row r="708" spans="10:10" ht="14.25" customHeight="1" x14ac:dyDescent="0.3">
      <c r="J708" s="20"/>
    </row>
    <row r="709" spans="10:10" ht="14.25" customHeight="1" x14ac:dyDescent="0.3">
      <c r="J709" s="20"/>
    </row>
    <row r="710" spans="10:10" ht="14.25" customHeight="1" x14ac:dyDescent="0.3">
      <c r="J710" s="20"/>
    </row>
    <row r="711" spans="10:10" ht="14.25" customHeight="1" x14ac:dyDescent="0.3">
      <c r="J711" s="20"/>
    </row>
    <row r="712" spans="10:10" ht="14.25" customHeight="1" x14ac:dyDescent="0.3">
      <c r="J712" s="20"/>
    </row>
    <row r="713" spans="10:10" ht="14.25" customHeight="1" x14ac:dyDescent="0.3">
      <c r="J713" s="20"/>
    </row>
    <row r="714" spans="10:10" ht="14.25" customHeight="1" x14ac:dyDescent="0.3">
      <c r="J714" s="20"/>
    </row>
    <row r="715" spans="10:10" ht="14.25" customHeight="1" x14ac:dyDescent="0.3">
      <c r="J715" s="20"/>
    </row>
    <row r="716" spans="10:10" ht="14.25" customHeight="1" x14ac:dyDescent="0.3">
      <c r="J716" s="20"/>
    </row>
    <row r="717" spans="10:10" ht="14.25" customHeight="1" x14ac:dyDescent="0.3">
      <c r="J717" s="20"/>
    </row>
    <row r="718" spans="10:10" ht="14.25" customHeight="1" x14ac:dyDescent="0.3">
      <c r="J718" s="20"/>
    </row>
    <row r="719" spans="10:10" ht="14.25" customHeight="1" x14ac:dyDescent="0.3">
      <c r="J719" s="20"/>
    </row>
    <row r="720" spans="10:10" ht="14.25" customHeight="1" x14ac:dyDescent="0.3">
      <c r="J720" s="20"/>
    </row>
    <row r="721" spans="10:10" ht="14.25" customHeight="1" x14ac:dyDescent="0.3">
      <c r="J721" s="20"/>
    </row>
    <row r="722" spans="10:10" ht="14.25" customHeight="1" x14ac:dyDescent="0.3">
      <c r="J722" s="20"/>
    </row>
    <row r="723" spans="10:10" ht="14.25" customHeight="1" x14ac:dyDescent="0.3">
      <c r="J723" s="20"/>
    </row>
    <row r="724" spans="10:10" ht="14.25" customHeight="1" x14ac:dyDescent="0.3">
      <c r="J724" s="20"/>
    </row>
    <row r="725" spans="10:10" ht="14.25" customHeight="1" x14ac:dyDescent="0.3">
      <c r="J725" s="20"/>
    </row>
    <row r="726" spans="10:10" ht="14.25" customHeight="1" x14ac:dyDescent="0.3">
      <c r="J726" s="20"/>
    </row>
    <row r="727" spans="10:10" ht="14.25" customHeight="1" x14ac:dyDescent="0.3">
      <c r="J727" s="20"/>
    </row>
    <row r="728" spans="10:10" ht="14.25" customHeight="1" x14ac:dyDescent="0.3">
      <c r="J728" s="20"/>
    </row>
    <row r="729" spans="10:10" ht="14.25" customHeight="1" x14ac:dyDescent="0.3">
      <c r="J729" s="20"/>
    </row>
    <row r="730" spans="10:10" ht="14.25" customHeight="1" x14ac:dyDescent="0.3">
      <c r="J730" s="20"/>
    </row>
    <row r="731" spans="10:10" ht="14.25" customHeight="1" x14ac:dyDescent="0.3">
      <c r="J731" s="20"/>
    </row>
    <row r="732" spans="10:10" ht="14.25" customHeight="1" x14ac:dyDescent="0.3">
      <c r="J732" s="20"/>
    </row>
    <row r="733" spans="10:10" ht="14.25" customHeight="1" x14ac:dyDescent="0.3">
      <c r="J733" s="20"/>
    </row>
    <row r="734" spans="10:10" ht="14.25" customHeight="1" x14ac:dyDescent="0.3">
      <c r="J734" s="20"/>
    </row>
    <row r="735" spans="10:10" ht="14.25" customHeight="1" x14ac:dyDescent="0.3">
      <c r="J735" s="20"/>
    </row>
    <row r="736" spans="10:10" ht="14.25" customHeight="1" x14ac:dyDescent="0.3">
      <c r="J736" s="20"/>
    </row>
    <row r="737" spans="10:10" ht="14.25" customHeight="1" x14ac:dyDescent="0.3">
      <c r="J737" s="20"/>
    </row>
    <row r="738" spans="10:10" ht="14.25" customHeight="1" x14ac:dyDescent="0.3">
      <c r="J738" s="20"/>
    </row>
    <row r="739" spans="10:10" ht="14.25" customHeight="1" x14ac:dyDescent="0.3">
      <c r="J739" s="20"/>
    </row>
    <row r="740" spans="10:10" ht="14.25" customHeight="1" x14ac:dyDescent="0.3">
      <c r="J740" s="20"/>
    </row>
    <row r="741" spans="10:10" ht="14.25" customHeight="1" x14ac:dyDescent="0.3">
      <c r="J741" s="20"/>
    </row>
    <row r="742" spans="10:10" ht="14.25" customHeight="1" x14ac:dyDescent="0.3">
      <c r="J742" s="20"/>
    </row>
    <row r="743" spans="10:10" ht="14.25" customHeight="1" x14ac:dyDescent="0.3">
      <c r="J743" s="20"/>
    </row>
    <row r="744" spans="10:10" ht="14.25" customHeight="1" x14ac:dyDescent="0.3">
      <c r="J744" s="20"/>
    </row>
    <row r="745" spans="10:10" ht="14.25" customHeight="1" x14ac:dyDescent="0.3">
      <c r="J745" s="20"/>
    </row>
    <row r="746" spans="10:10" ht="14.25" customHeight="1" x14ac:dyDescent="0.3">
      <c r="J746" s="20"/>
    </row>
    <row r="747" spans="10:10" ht="14.25" customHeight="1" x14ac:dyDescent="0.3">
      <c r="J747" s="20"/>
    </row>
    <row r="748" spans="10:10" ht="14.25" customHeight="1" x14ac:dyDescent="0.3">
      <c r="J748" s="20"/>
    </row>
    <row r="749" spans="10:10" ht="14.25" customHeight="1" x14ac:dyDescent="0.3">
      <c r="J749" s="20"/>
    </row>
    <row r="750" spans="10:10" ht="14.25" customHeight="1" x14ac:dyDescent="0.3">
      <c r="J750" s="20"/>
    </row>
    <row r="751" spans="10:10" ht="14.25" customHeight="1" x14ac:dyDescent="0.3">
      <c r="J751" s="20"/>
    </row>
    <row r="752" spans="10:10" ht="14.25" customHeight="1" x14ac:dyDescent="0.3">
      <c r="J752" s="20"/>
    </row>
    <row r="753" spans="10:10" ht="14.25" customHeight="1" x14ac:dyDescent="0.3">
      <c r="J753" s="20"/>
    </row>
    <row r="754" spans="10:10" ht="14.25" customHeight="1" x14ac:dyDescent="0.3">
      <c r="J754" s="20"/>
    </row>
    <row r="755" spans="10:10" ht="14.25" customHeight="1" x14ac:dyDescent="0.3">
      <c r="J755" s="20"/>
    </row>
    <row r="756" spans="10:10" ht="14.25" customHeight="1" x14ac:dyDescent="0.3">
      <c r="J756" s="20"/>
    </row>
    <row r="757" spans="10:10" ht="14.25" customHeight="1" x14ac:dyDescent="0.3">
      <c r="J757" s="20"/>
    </row>
    <row r="758" spans="10:10" ht="14.25" customHeight="1" x14ac:dyDescent="0.3">
      <c r="J758" s="20"/>
    </row>
    <row r="759" spans="10:10" ht="14.25" customHeight="1" x14ac:dyDescent="0.3">
      <c r="J759" s="20"/>
    </row>
    <row r="760" spans="10:10" ht="14.25" customHeight="1" x14ac:dyDescent="0.3">
      <c r="J760" s="20"/>
    </row>
    <row r="761" spans="10:10" ht="14.25" customHeight="1" x14ac:dyDescent="0.3">
      <c r="J761" s="20"/>
    </row>
    <row r="762" spans="10:10" ht="14.25" customHeight="1" x14ac:dyDescent="0.3">
      <c r="J762" s="20"/>
    </row>
    <row r="763" spans="10:10" ht="14.25" customHeight="1" x14ac:dyDescent="0.3">
      <c r="J763" s="20"/>
    </row>
    <row r="764" spans="10:10" ht="14.25" customHeight="1" x14ac:dyDescent="0.3">
      <c r="J764" s="20"/>
    </row>
    <row r="765" spans="10:10" ht="14.25" customHeight="1" x14ac:dyDescent="0.3">
      <c r="J765" s="20"/>
    </row>
    <row r="766" spans="10:10" ht="14.25" customHeight="1" x14ac:dyDescent="0.3">
      <c r="J766" s="20"/>
    </row>
    <row r="767" spans="10:10" ht="14.25" customHeight="1" x14ac:dyDescent="0.3">
      <c r="J767" s="20"/>
    </row>
    <row r="768" spans="10:10" ht="14.25" customHeight="1" x14ac:dyDescent="0.3">
      <c r="J768" s="20"/>
    </row>
    <row r="769" spans="10:10" ht="14.25" customHeight="1" x14ac:dyDescent="0.3">
      <c r="J769" s="20"/>
    </row>
    <row r="770" spans="10:10" ht="14.25" customHeight="1" x14ac:dyDescent="0.3">
      <c r="J770" s="20"/>
    </row>
    <row r="771" spans="10:10" ht="14.25" customHeight="1" x14ac:dyDescent="0.3">
      <c r="J771" s="20"/>
    </row>
    <row r="772" spans="10:10" ht="14.25" customHeight="1" x14ac:dyDescent="0.3">
      <c r="J772" s="20"/>
    </row>
    <row r="773" spans="10:10" ht="14.25" customHeight="1" x14ac:dyDescent="0.3">
      <c r="J773" s="20"/>
    </row>
    <row r="774" spans="10:10" ht="14.25" customHeight="1" x14ac:dyDescent="0.3">
      <c r="J774" s="20"/>
    </row>
    <row r="775" spans="10:10" ht="14.25" customHeight="1" x14ac:dyDescent="0.3">
      <c r="J775" s="20"/>
    </row>
    <row r="776" spans="10:10" ht="14.25" customHeight="1" x14ac:dyDescent="0.3">
      <c r="J776" s="20"/>
    </row>
    <row r="777" spans="10:10" ht="14.25" customHeight="1" x14ac:dyDescent="0.3">
      <c r="J777" s="20"/>
    </row>
    <row r="778" spans="10:10" ht="14.25" customHeight="1" x14ac:dyDescent="0.3">
      <c r="J778" s="20"/>
    </row>
    <row r="779" spans="10:10" ht="14.25" customHeight="1" x14ac:dyDescent="0.3">
      <c r="J779" s="20"/>
    </row>
    <row r="780" spans="10:10" ht="14.25" customHeight="1" x14ac:dyDescent="0.3">
      <c r="J780" s="20"/>
    </row>
    <row r="781" spans="10:10" ht="14.25" customHeight="1" x14ac:dyDescent="0.3">
      <c r="J781" s="20"/>
    </row>
    <row r="782" spans="10:10" ht="14.25" customHeight="1" x14ac:dyDescent="0.3">
      <c r="J782" s="20"/>
    </row>
    <row r="783" spans="10:10" ht="14.25" customHeight="1" x14ac:dyDescent="0.3">
      <c r="J783" s="20"/>
    </row>
    <row r="784" spans="10:10" ht="14.25" customHeight="1" x14ac:dyDescent="0.3">
      <c r="J784" s="20"/>
    </row>
    <row r="785" spans="10:10" ht="14.25" customHeight="1" x14ac:dyDescent="0.3">
      <c r="J785" s="20"/>
    </row>
    <row r="786" spans="10:10" ht="14.25" customHeight="1" x14ac:dyDescent="0.3">
      <c r="J786" s="20"/>
    </row>
    <row r="787" spans="10:10" ht="14.25" customHeight="1" x14ac:dyDescent="0.3">
      <c r="J787" s="20"/>
    </row>
    <row r="788" spans="10:10" ht="14.25" customHeight="1" x14ac:dyDescent="0.3">
      <c r="J788" s="20"/>
    </row>
    <row r="789" spans="10:10" ht="14.25" customHeight="1" x14ac:dyDescent="0.3">
      <c r="J789" s="20"/>
    </row>
    <row r="790" spans="10:10" ht="14.25" customHeight="1" x14ac:dyDescent="0.3">
      <c r="J790" s="20"/>
    </row>
    <row r="791" spans="10:10" ht="14.25" customHeight="1" x14ac:dyDescent="0.3">
      <c r="J791" s="20"/>
    </row>
    <row r="792" spans="10:10" ht="14.25" customHeight="1" x14ac:dyDescent="0.3">
      <c r="J792" s="20"/>
    </row>
    <row r="793" spans="10:10" ht="14.25" customHeight="1" x14ac:dyDescent="0.3">
      <c r="J793" s="20"/>
    </row>
    <row r="794" spans="10:10" ht="14.25" customHeight="1" x14ac:dyDescent="0.3">
      <c r="J794" s="20"/>
    </row>
    <row r="795" spans="10:10" ht="14.25" customHeight="1" x14ac:dyDescent="0.3">
      <c r="J795" s="20"/>
    </row>
    <row r="796" spans="10:10" ht="14.25" customHeight="1" x14ac:dyDescent="0.3">
      <c r="J796" s="20"/>
    </row>
    <row r="797" spans="10:10" ht="14.25" customHeight="1" x14ac:dyDescent="0.3">
      <c r="J797" s="20"/>
    </row>
    <row r="798" spans="10:10" ht="14.25" customHeight="1" x14ac:dyDescent="0.3">
      <c r="J798" s="20"/>
    </row>
    <row r="799" spans="10:10" ht="14.25" customHeight="1" x14ac:dyDescent="0.3">
      <c r="J799" s="20"/>
    </row>
    <row r="800" spans="10:10" ht="14.25" customHeight="1" x14ac:dyDescent="0.3">
      <c r="J800" s="20"/>
    </row>
    <row r="801" spans="10:10" ht="14.25" customHeight="1" x14ac:dyDescent="0.3">
      <c r="J801" s="20"/>
    </row>
    <row r="802" spans="10:10" ht="14.25" customHeight="1" x14ac:dyDescent="0.3">
      <c r="J802" s="20"/>
    </row>
    <row r="803" spans="10:10" ht="14.25" customHeight="1" x14ac:dyDescent="0.3">
      <c r="J803" s="20"/>
    </row>
    <row r="804" spans="10:10" ht="14.25" customHeight="1" x14ac:dyDescent="0.3">
      <c r="J804" s="20"/>
    </row>
    <row r="805" spans="10:10" ht="14.25" customHeight="1" x14ac:dyDescent="0.3">
      <c r="J805" s="20"/>
    </row>
    <row r="806" spans="10:10" ht="14.25" customHeight="1" x14ac:dyDescent="0.3">
      <c r="J806" s="20"/>
    </row>
    <row r="807" spans="10:10" ht="14.25" customHeight="1" x14ac:dyDescent="0.3">
      <c r="J807" s="20"/>
    </row>
    <row r="808" spans="10:10" ht="14.25" customHeight="1" x14ac:dyDescent="0.3">
      <c r="J808" s="20"/>
    </row>
    <row r="809" spans="10:10" ht="14.25" customHeight="1" x14ac:dyDescent="0.3">
      <c r="J809" s="20"/>
    </row>
    <row r="810" spans="10:10" ht="14.25" customHeight="1" x14ac:dyDescent="0.3">
      <c r="J810" s="20"/>
    </row>
    <row r="811" spans="10:10" ht="14.25" customHeight="1" x14ac:dyDescent="0.3">
      <c r="J811" s="20"/>
    </row>
    <row r="812" spans="10:10" ht="14.25" customHeight="1" x14ac:dyDescent="0.3">
      <c r="J812" s="20"/>
    </row>
    <row r="813" spans="10:10" ht="14.25" customHeight="1" x14ac:dyDescent="0.3">
      <c r="J813" s="20"/>
    </row>
    <row r="814" spans="10:10" ht="14.25" customHeight="1" x14ac:dyDescent="0.3">
      <c r="J814" s="20"/>
    </row>
    <row r="815" spans="10:10" ht="14.25" customHeight="1" x14ac:dyDescent="0.3">
      <c r="J815" s="20"/>
    </row>
    <row r="816" spans="10:10" ht="14.25" customHeight="1" x14ac:dyDescent="0.3">
      <c r="J816" s="20"/>
    </row>
    <row r="817" spans="10:10" ht="14.25" customHeight="1" x14ac:dyDescent="0.3">
      <c r="J817" s="20"/>
    </row>
    <row r="818" spans="10:10" ht="14.25" customHeight="1" x14ac:dyDescent="0.3">
      <c r="J818" s="20"/>
    </row>
    <row r="819" spans="10:10" ht="14.25" customHeight="1" x14ac:dyDescent="0.3">
      <c r="J819" s="20"/>
    </row>
    <row r="820" spans="10:10" ht="14.25" customHeight="1" x14ac:dyDescent="0.3">
      <c r="J820" s="20"/>
    </row>
    <row r="821" spans="10:10" ht="14.25" customHeight="1" x14ac:dyDescent="0.3">
      <c r="J821" s="20"/>
    </row>
    <row r="822" spans="10:10" ht="14.25" customHeight="1" x14ac:dyDescent="0.3">
      <c r="J822" s="20"/>
    </row>
    <row r="823" spans="10:10" ht="14.25" customHeight="1" x14ac:dyDescent="0.3">
      <c r="J823" s="20"/>
    </row>
    <row r="824" spans="10:10" ht="14.25" customHeight="1" x14ac:dyDescent="0.3">
      <c r="J824" s="20"/>
    </row>
    <row r="825" spans="10:10" ht="14.25" customHeight="1" x14ac:dyDescent="0.3">
      <c r="J825" s="20"/>
    </row>
    <row r="826" spans="10:10" ht="14.25" customHeight="1" x14ac:dyDescent="0.3">
      <c r="J826" s="20"/>
    </row>
    <row r="827" spans="10:10" ht="14.25" customHeight="1" x14ac:dyDescent="0.3">
      <c r="J827" s="20"/>
    </row>
    <row r="828" spans="10:10" ht="14.25" customHeight="1" x14ac:dyDescent="0.3">
      <c r="J828" s="20"/>
    </row>
    <row r="829" spans="10:10" ht="14.25" customHeight="1" x14ac:dyDescent="0.3">
      <c r="J829" s="20"/>
    </row>
    <row r="830" spans="10:10" ht="14.25" customHeight="1" x14ac:dyDescent="0.3">
      <c r="J830" s="20"/>
    </row>
    <row r="831" spans="10:10" ht="14.25" customHeight="1" x14ac:dyDescent="0.3">
      <c r="J831" s="20"/>
    </row>
    <row r="832" spans="10:10" ht="14.25" customHeight="1" x14ac:dyDescent="0.3">
      <c r="J832" s="20"/>
    </row>
    <row r="833" spans="10:10" ht="14.25" customHeight="1" x14ac:dyDescent="0.3">
      <c r="J833" s="20"/>
    </row>
    <row r="834" spans="10:10" ht="14.25" customHeight="1" x14ac:dyDescent="0.3">
      <c r="J834" s="20"/>
    </row>
    <row r="835" spans="10:10" ht="14.25" customHeight="1" x14ac:dyDescent="0.3">
      <c r="J835" s="20"/>
    </row>
    <row r="836" spans="10:10" ht="14.25" customHeight="1" x14ac:dyDescent="0.3">
      <c r="J836" s="20"/>
    </row>
    <row r="837" spans="10:10" ht="14.25" customHeight="1" x14ac:dyDescent="0.3">
      <c r="J837" s="20"/>
    </row>
    <row r="838" spans="10:10" ht="14.25" customHeight="1" x14ac:dyDescent="0.3">
      <c r="J838" s="20"/>
    </row>
    <row r="839" spans="10:10" ht="14.25" customHeight="1" x14ac:dyDescent="0.3">
      <c r="J839" s="20"/>
    </row>
    <row r="840" spans="10:10" ht="14.25" customHeight="1" x14ac:dyDescent="0.3">
      <c r="J840" s="20"/>
    </row>
    <row r="841" spans="10:10" ht="14.25" customHeight="1" x14ac:dyDescent="0.3">
      <c r="J841" s="20"/>
    </row>
    <row r="842" spans="10:10" ht="14.25" customHeight="1" x14ac:dyDescent="0.3">
      <c r="J842" s="20"/>
    </row>
    <row r="843" spans="10:10" ht="14.25" customHeight="1" x14ac:dyDescent="0.3">
      <c r="J843" s="20"/>
    </row>
    <row r="844" spans="10:10" ht="14.25" customHeight="1" x14ac:dyDescent="0.3">
      <c r="J844" s="20"/>
    </row>
    <row r="845" spans="10:10" ht="14.25" customHeight="1" x14ac:dyDescent="0.3">
      <c r="J845" s="20"/>
    </row>
    <row r="846" spans="10:10" ht="14.25" customHeight="1" x14ac:dyDescent="0.3">
      <c r="J846" s="20"/>
    </row>
    <row r="847" spans="10:10" ht="14.25" customHeight="1" x14ac:dyDescent="0.3">
      <c r="J847" s="20"/>
    </row>
    <row r="848" spans="10:10" ht="14.25" customHeight="1" x14ac:dyDescent="0.3">
      <c r="J848" s="20"/>
    </row>
    <row r="849" spans="10:10" ht="14.25" customHeight="1" x14ac:dyDescent="0.3">
      <c r="J849" s="20"/>
    </row>
    <row r="850" spans="10:10" ht="14.25" customHeight="1" x14ac:dyDescent="0.3">
      <c r="J850" s="20"/>
    </row>
    <row r="851" spans="10:10" ht="14.25" customHeight="1" x14ac:dyDescent="0.3">
      <c r="J851" s="20"/>
    </row>
    <row r="852" spans="10:10" ht="14.25" customHeight="1" x14ac:dyDescent="0.3">
      <c r="J852" s="20"/>
    </row>
    <row r="853" spans="10:10" ht="14.25" customHeight="1" x14ac:dyDescent="0.3">
      <c r="J853" s="20"/>
    </row>
    <row r="854" spans="10:10" ht="14.25" customHeight="1" x14ac:dyDescent="0.3">
      <c r="J854" s="20"/>
    </row>
    <row r="855" spans="10:10" ht="14.25" customHeight="1" x14ac:dyDescent="0.3">
      <c r="J855" s="20"/>
    </row>
    <row r="856" spans="10:10" ht="14.25" customHeight="1" x14ac:dyDescent="0.3">
      <c r="J856" s="20"/>
    </row>
    <row r="857" spans="10:10" ht="14.25" customHeight="1" x14ac:dyDescent="0.3">
      <c r="J857" s="20"/>
    </row>
    <row r="858" spans="10:10" ht="14.25" customHeight="1" x14ac:dyDescent="0.3">
      <c r="J858" s="20"/>
    </row>
    <row r="859" spans="10:10" ht="14.25" customHeight="1" x14ac:dyDescent="0.3">
      <c r="J859" s="20"/>
    </row>
    <row r="860" spans="10:10" ht="14.25" customHeight="1" x14ac:dyDescent="0.3">
      <c r="J860" s="20"/>
    </row>
    <row r="861" spans="10:10" ht="14.25" customHeight="1" x14ac:dyDescent="0.3">
      <c r="J861" s="20"/>
    </row>
    <row r="862" spans="10:10" ht="14.25" customHeight="1" x14ac:dyDescent="0.3">
      <c r="J862" s="20"/>
    </row>
    <row r="863" spans="10:10" ht="14.25" customHeight="1" x14ac:dyDescent="0.3">
      <c r="J863" s="20"/>
    </row>
    <row r="864" spans="10:10" ht="14.25" customHeight="1" x14ac:dyDescent="0.3">
      <c r="J864" s="20"/>
    </row>
    <row r="865" spans="10:10" ht="14.25" customHeight="1" x14ac:dyDescent="0.3">
      <c r="J865" s="20"/>
    </row>
    <row r="866" spans="10:10" ht="14.25" customHeight="1" x14ac:dyDescent="0.3">
      <c r="J866" s="20"/>
    </row>
    <row r="867" spans="10:10" ht="14.25" customHeight="1" x14ac:dyDescent="0.3">
      <c r="J867" s="20"/>
    </row>
    <row r="868" spans="10:10" ht="14.25" customHeight="1" x14ac:dyDescent="0.3">
      <c r="J868" s="20"/>
    </row>
    <row r="869" spans="10:10" ht="14.25" customHeight="1" x14ac:dyDescent="0.3">
      <c r="J869" s="20"/>
    </row>
    <row r="870" spans="10:10" ht="14.25" customHeight="1" x14ac:dyDescent="0.3">
      <c r="J870" s="20"/>
    </row>
    <row r="871" spans="10:10" ht="14.25" customHeight="1" x14ac:dyDescent="0.3">
      <c r="J871" s="20"/>
    </row>
    <row r="872" spans="10:10" ht="14.25" customHeight="1" x14ac:dyDescent="0.3">
      <c r="J872" s="20"/>
    </row>
    <row r="873" spans="10:10" ht="14.25" customHeight="1" x14ac:dyDescent="0.3">
      <c r="J873" s="20"/>
    </row>
    <row r="874" spans="10:10" ht="14.25" customHeight="1" x14ac:dyDescent="0.3">
      <c r="J874" s="20"/>
    </row>
    <row r="875" spans="10:10" ht="14.25" customHeight="1" x14ac:dyDescent="0.3">
      <c r="J875" s="20"/>
    </row>
    <row r="876" spans="10:10" ht="14.25" customHeight="1" x14ac:dyDescent="0.3">
      <c r="J876" s="20"/>
    </row>
    <row r="877" spans="10:10" ht="14.25" customHeight="1" x14ac:dyDescent="0.3">
      <c r="J877" s="20"/>
    </row>
    <row r="878" spans="10:10" ht="14.25" customHeight="1" x14ac:dyDescent="0.3">
      <c r="J878" s="20"/>
    </row>
    <row r="879" spans="10:10" ht="14.25" customHeight="1" x14ac:dyDescent="0.3">
      <c r="J879" s="20"/>
    </row>
    <row r="880" spans="10:10" ht="14.25" customHeight="1" x14ac:dyDescent="0.3">
      <c r="J880" s="20"/>
    </row>
    <row r="881" spans="10:10" ht="14.25" customHeight="1" x14ac:dyDescent="0.3">
      <c r="J881" s="20"/>
    </row>
    <row r="882" spans="10:10" ht="14.25" customHeight="1" x14ac:dyDescent="0.3">
      <c r="J882" s="20"/>
    </row>
    <row r="883" spans="10:10" ht="14.25" customHeight="1" x14ac:dyDescent="0.3">
      <c r="J883" s="20"/>
    </row>
    <row r="884" spans="10:10" ht="14.25" customHeight="1" x14ac:dyDescent="0.3">
      <c r="J884" s="20"/>
    </row>
    <row r="885" spans="10:10" ht="14.25" customHeight="1" x14ac:dyDescent="0.3">
      <c r="J885" s="20"/>
    </row>
    <row r="886" spans="10:10" ht="14.25" customHeight="1" x14ac:dyDescent="0.3">
      <c r="J886" s="20"/>
    </row>
    <row r="887" spans="10:10" ht="14.25" customHeight="1" x14ac:dyDescent="0.3">
      <c r="J887" s="20"/>
    </row>
    <row r="888" spans="10:10" ht="14.25" customHeight="1" x14ac:dyDescent="0.3">
      <c r="J888" s="20"/>
    </row>
    <row r="889" spans="10:10" ht="14.25" customHeight="1" x14ac:dyDescent="0.3">
      <c r="J889" s="20"/>
    </row>
    <row r="890" spans="10:10" ht="14.25" customHeight="1" x14ac:dyDescent="0.3">
      <c r="J890" s="20"/>
    </row>
    <row r="891" spans="10:10" ht="14.25" customHeight="1" x14ac:dyDescent="0.3">
      <c r="J891" s="20"/>
    </row>
    <row r="892" spans="10:10" ht="14.25" customHeight="1" x14ac:dyDescent="0.3">
      <c r="J892" s="20"/>
    </row>
    <row r="893" spans="10:10" ht="14.25" customHeight="1" x14ac:dyDescent="0.3">
      <c r="J893" s="20"/>
    </row>
    <row r="894" spans="10:10" ht="14.25" customHeight="1" x14ac:dyDescent="0.3">
      <c r="J894" s="20"/>
    </row>
    <row r="895" spans="10:10" ht="14.25" customHeight="1" x14ac:dyDescent="0.3">
      <c r="J895" s="20"/>
    </row>
    <row r="896" spans="10:10" ht="14.25" customHeight="1" x14ac:dyDescent="0.3">
      <c r="J896" s="20"/>
    </row>
    <row r="897" spans="10:10" ht="14.25" customHeight="1" x14ac:dyDescent="0.3">
      <c r="J897" s="20"/>
    </row>
    <row r="898" spans="10:10" ht="14.25" customHeight="1" x14ac:dyDescent="0.3">
      <c r="J898" s="20"/>
    </row>
    <row r="899" spans="10:10" ht="14.25" customHeight="1" x14ac:dyDescent="0.3">
      <c r="J899" s="20"/>
    </row>
    <row r="900" spans="10:10" ht="14.25" customHeight="1" x14ac:dyDescent="0.3">
      <c r="J900" s="20"/>
    </row>
    <row r="901" spans="10:10" ht="14.25" customHeight="1" x14ac:dyDescent="0.3">
      <c r="J901" s="20"/>
    </row>
    <row r="902" spans="10:10" ht="14.25" customHeight="1" x14ac:dyDescent="0.3">
      <c r="J902" s="20"/>
    </row>
    <row r="903" spans="10:10" ht="14.25" customHeight="1" x14ac:dyDescent="0.3">
      <c r="J903" s="20"/>
    </row>
    <row r="904" spans="10:10" ht="14.25" customHeight="1" x14ac:dyDescent="0.3">
      <c r="J904" s="20"/>
    </row>
    <row r="905" spans="10:10" ht="14.25" customHeight="1" x14ac:dyDescent="0.3">
      <c r="J905" s="20"/>
    </row>
    <row r="906" spans="10:10" ht="14.25" customHeight="1" x14ac:dyDescent="0.3">
      <c r="J906" s="20"/>
    </row>
    <row r="907" spans="10:10" ht="14.25" customHeight="1" x14ac:dyDescent="0.3">
      <c r="J907" s="20"/>
    </row>
    <row r="908" spans="10:10" ht="14.25" customHeight="1" x14ac:dyDescent="0.3">
      <c r="J908" s="20"/>
    </row>
    <row r="909" spans="10:10" ht="14.25" customHeight="1" x14ac:dyDescent="0.3">
      <c r="J909" s="20"/>
    </row>
    <row r="910" spans="10:10" ht="14.25" customHeight="1" x14ac:dyDescent="0.3">
      <c r="J910" s="20"/>
    </row>
    <row r="911" spans="10:10" ht="14.25" customHeight="1" x14ac:dyDescent="0.3">
      <c r="J911" s="20"/>
    </row>
    <row r="912" spans="10:10" ht="14.25" customHeight="1" x14ac:dyDescent="0.3">
      <c r="J912" s="20"/>
    </row>
    <row r="913" spans="10:10" ht="14.25" customHeight="1" x14ac:dyDescent="0.3">
      <c r="J913" s="20"/>
    </row>
    <row r="914" spans="10:10" ht="14.25" customHeight="1" x14ac:dyDescent="0.3">
      <c r="J914" s="20"/>
    </row>
    <row r="915" spans="10:10" ht="14.25" customHeight="1" x14ac:dyDescent="0.3">
      <c r="J915" s="20"/>
    </row>
    <row r="916" spans="10:10" ht="14.25" customHeight="1" x14ac:dyDescent="0.3">
      <c r="J916" s="20"/>
    </row>
    <row r="917" spans="10:10" ht="14.25" customHeight="1" x14ac:dyDescent="0.3">
      <c r="J917" s="20"/>
    </row>
    <row r="918" spans="10:10" ht="14.25" customHeight="1" x14ac:dyDescent="0.3">
      <c r="J918" s="20"/>
    </row>
    <row r="919" spans="10:10" ht="14.25" customHeight="1" x14ac:dyDescent="0.3">
      <c r="J919" s="20"/>
    </row>
    <row r="920" spans="10:10" ht="14.25" customHeight="1" x14ac:dyDescent="0.3">
      <c r="J920" s="20"/>
    </row>
    <row r="921" spans="10:10" ht="14.25" customHeight="1" x14ac:dyDescent="0.3">
      <c r="J921" s="20"/>
    </row>
    <row r="922" spans="10:10" ht="14.25" customHeight="1" x14ac:dyDescent="0.3">
      <c r="J922" s="20"/>
    </row>
    <row r="923" spans="10:10" ht="14.25" customHeight="1" x14ac:dyDescent="0.3">
      <c r="J923" s="20"/>
    </row>
    <row r="924" spans="10:10" ht="14.25" customHeight="1" x14ac:dyDescent="0.3">
      <c r="J924" s="20"/>
    </row>
    <row r="925" spans="10:10" ht="14.25" customHeight="1" x14ac:dyDescent="0.3">
      <c r="J925" s="20"/>
    </row>
    <row r="926" spans="10:10" ht="14.25" customHeight="1" x14ac:dyDescent="0.3">
      <c r="J926" s="20"/>
    </row>
    <row r="927" spans="10:10" ht="14.25" customHeight="1" x14ac:dyDescent="0.3">
      <c r="J927" s="20"/>
    </row>
    <row r="928" spans="10:10" ht="14.25" customHeight="1" x14ac:dyDescent="0.3">
      <c r="J928" s="20"/>
    </row>
    <row r="929" spans="10:10" ht="14.25" customHeight="1" x14ac:dyDescent="0.3">
      <c r="J929" s="20"/>
    </row>
    <row r="930" spans="10:10" ht="14.25" customHeight="1" x14ac:dyDescent="0.3">
      <c r="J930" s="20"/>
    </row>
    <row r="931" spans="10:10" ht="14.25" customHeight="1" x14ac:dyDescent="0.3">
      <c r="J931" s="20"/>
    </row>
    <row r="932" spans="10:10" ht="14.25" customHeight="1" x14ac:dyDescent="0.3">
      <c r="J932" s="20"/>
    </row>
    <row r="933" spans="10:10" ht="14.25" customHeight="1" x14ac:dyDescent="0.3">
      <c r="J933" s="20"/>
    </row>
    <row r="934" spans="10:10" ht="14.25" customHeight="1" x14ac:dyDescent="0.3">
      <c r="J934" s="20"/>
    </row>
    <row r="935" spans="10:10" ht="14.25" customHeight="1" x14ac:dyDescent="0.3">
      <c r="J935" s="20"/>
    </row>
    <row r="936" spans="10:10" ht="14.25" customHeight="1" x14ac:dyDescent="0.3">
      <c r="J936" s="20"/>
    </row>
    <row r="937" spans="10:10" ht="14.25" customHeight="1" x14ac:dyDescent="0.3">
      <c r="J937" s="20"/>
    </row>
    <row r="938" spans="10:10" ht="14.25" customHeight="1" x14ac:dyDescent="0.3">
      <c r="J938" s="20"/>
    </row>
    <row r="939" spans="10:10" ht="14.25" customHeight="1" x14ac:dyDescent="0.3">
      <c r="J939" s="20"/>
    </row>
    <row r="940" spans="10:10" ht="14.25" customHeight="1" x14ac:dyDescent="0.3">
      <c r="J940" s="20"/>
    </row>
    <row r="941" spans="10:10" ht="14.25" customHeight="1" x14ac:dyDescent="0.3">
      <c r="J941" s="20"/>
    </row>
    <row r="942" spans="10:10" ht="14.25" customHeight="1" x14ac:dyDescent="0.3">
      <c r="J942" s="20"/>
    </row>
    <row r="943" spans="10:10" ht="14.25" customHeight="1" x14ac:dyDescent="0.3">
      <c r="J943" s="20"/>
    </row>
    <row r="944" spans="10:10" ht="14.25" customHeight="1" x14ac:dyDescent="0.3">
      <c r="J944" s="20"/>
    </row>
    <row r="945" spans="10:10" ht="14.25" customHeight="1" x14ac:dyDescent="0.3">
      <c r="J945" s="20"/>
    </row>
    <row r="946" spans="10:10" ht="14.25" customHeight="1" x14ac:dyDescent="0.3">
      <c r="J946" s="20"/>
    </row>
    <row r="947" spans="10:10" ht="14.25" customHeight="1" x14ac:dyDescent="0.3">
      <c r="J947" s="20"/>
    </row>
    <row r="948" spans="10:10" ht="14.25" customHeight="1" x14ac:dyDescent="0.3">
      <c r="J948" s="20"/>
    </row>
    <row r="949" spans="10:10" ht="14.25" customHeight="1" x14ac:dyDescent="0.3">
      <c r="J949" s="20"/>
    </row>
    <row r="950" spans="10:10" ht="14.25" customHeight="1" x14ac:dyDescent="0.3">
      <c r="J950" s="20"/>
    </row>
    <row r="951" spans="10:10" ht="14.25" customHeight="1" x14ac:dyDescent="0.3">
      <c r="J951" s="20"/>
    </row>
    <row r="952" spans="10:10" ht="14.25" customHeight="1" x14ac:dyDescent="0.3">
      <c r="J952" s="20"/>
    </row>
    <row r="953" spans="10:10" ht="14.25" customHeight="1" x14ac:dyDescent="0.3">
      <c r="J953" s="20"/>
    </row>
    <row r="954" spans="10:10" ht="14.25" customHeight="1" x14ac:dyDescent="0.3">
      <c r="J954" s="20"/>
    </row>
    <row r="955" spans="10:10" ht="14.25" customHeight="1" x14ac:dyDescent="0.3">
      <c r="J955" s="20"/>
    </row>
    <row r="956" spans="10:10" ht="14.25" customHeight="1" x14ac:dyDescent="0.3">
      <c r="J956" s="20"/>
    </row>
    <row r="957" spans="10:10" ht="14.25" customHeight="1" x14ac:dyDescent="0.3">
      <c r="J957" s="20"/>
    </row>
    <row r="958" spans="10:10" ht="14.25" customHeight="1" x14ac:dyDescent="0.3">
      <c r="J958" s="20"/>
    </row>
    <row r="959" spans="10:10" ht="14.25" customHeight="1" x14ac:dyDescent="0.3">
      <c r="J959" s="20"/>
    </row>
    <row r="960" spans="10:10" ht="14.25" customHeight="1" x14ac:dyDescent="0.3">
      <c r="J960" s="20"/>
    </row>
    <row r="961" spans="10:10" ht="14.25" customHeight="1" x14ac:dyDescent="0.3">
      <c r="J961" s="20"/>
    </row>
    <row r="962" spans="10:10" ht="14.25" customHeight="1" x14ac:dyDescent="0.3">
      <c r="J962" s="20"/>
    </row>
    <row r="963" spans="10:10" ht="14.25" customHeight="1" x14ac:dyDescent="0.3">
      <c r="J963" s="20"/>
    </row>
    <row r="964" spans="10:10" ht="14.25" customHeight="1" x14ac:dyDescent="0.3">
      <c r="J964" s="20"/>
    </row>
    <row r="965" spans="10:10" ht="14.25" customHeight="1" x14ac:dyDescent="0.3">
      <c r="J965" s="20"/>
    </row>
    <row r="966" spans="10:10" ht="14.25" customHeight="1" x14ac:dyDescent="0.3">
      <c r="J966" s="20"/>
    </row>
    <row r="967" spans="10:10" ht="14.25" customHeight="1" x14ac:dyDescent="0.3">
      <c r="J967" s="20"/>
    </row>
    <row r="968" spans="10:10" ht="14.25" customHeight="1" x14ac:dyDescent="0.3">
      <c r="J968" s="20"/>
    </row>
    <row r="969" spans="10:10" ht="14.25" customHeight="1" x14ac:dyDescent="0.3">
      <c r="J969" s="20"/>
    </row>
    <row r="970" spans="10:10" ht="14.25" customHeight="1" x14ac:dyDescent="0.3">
      <c r="J970" s="20"/>
    </row>
    <row r="971" spans="10:10" ht="14.25" customHeight="1" x14ac:dyDescent="0.3">
      <c r="J971" s="20"/>
    </row>
    <row r="972" spans="10:10" ht="14.25" customHeight="1" x14ac:dyDescent="0.3">
      <c r="J972" s="20"/>
    </row>
    <row r="973" spans="10:10" ht="14.25" customHeight="1" x14ac:dyDescent="0.3">
      <c r="J973" s="20"/>
    </row>
    <row r="974" spans="10:10" ht="14.25" customHeight="1" x14ac:dyDescent="0.3">
      <c r="J974" s="20"/>
    </row>
    <row r="975" spans="10:10" ht="14.25" customHeight="1" x14ac:dyDescent="0.3">
      <c r="J975" s="20"/>
    </row>
    <row r="976" spans="10:10" ht="14.25" customHeight="1" x14ac:dyDescent="0.3">
      <c r="J976" s="20"/>
    </row>
    <row r="977" spans="10:10" ht="14.25" customHeight="1" x14ac:dyDescent="0.3">
      <c r="J977" s="20"/>
    </row>
    <row r="978" spans="10:10" ht="14.25" customHeight="1" x14ac:dyDescent="0.3">
      <c r="J978" s="20"/>
    </row>
    <row r="979" spans="10:10" ht="14.25" customHeight="1" x14ac:dyDescent="0.3">
      <c r="J979" s="20"/>
    </row>
    <row r="980" spans="10:10" ht="14.25" customHeight="1" x14ac:dyDescent="0.3">
      <c r="J980" s="20"/>
    </row>
    <row r="981" spans="10:10" ht="14.25" customHeight="1" x14ac:dyDescent="0.3">
      <c r="J981" s="20"/>
    </row>
    <row r="982" spans="10:10" ht="14.25" customHeight="1" x14ac:dyDescent="0.3">
      <c r="J982" s="20"/>
    </row>
    <row r="983" spans="10:10" ht="14.25" customHeight="1" x14ac:dyDescent="0.3">
      <c r="J983" s="20"/>
    </row>
    <row r="984" spans="10:10" ht="14.25" customHeight="1" x14ac:dyDescent="0.3">
      <c r="J984" s="20"/>
    </row>
    <row r="985" spans="10:10" ht="14.25" customHeight="1" x14ac:dyDescent="0.3">
      <c r="J985" s="20"/>
    </row>
    <row r="986" spans="10:10" ht="14.25" customHeight="1" x14ac:dyDescent="0.3">
      <c r="J986" s="20"/>
    </row>
    <row r="987" spans="10:10" ht="14.25" customHeight="1" x14ac:dyDescent="0.3">
      <c r="J987" s="20"/>
    </row>
    <row r="988" spans="10:10" ht="14.25" customHeight="1" x14ac:dyDescent="0.3">
      <c r="J988" s="20"/>
    </row>
    <row r="989" spans="10:10" ht="14.25" customHeight="1" x14ac:dyDescent="0.3">
      <c r="J989" s="20"/>
    </row>
    <row r="990" spans="10:10" ht="14.25" customHeight="1" x14ac:dyDescent="0.3">
      <c r="J990" s="20"/>
    </row>
    <row r="991" spans="10:10" ht="14.25" customHeight="1" x14ac:dyDescent="0.3">
      <c r="J991" s="20"/>
    </row>
    <row r="992" spans="10:10" ht="14.25" customHeight="1" x14ac:dyDescent="0.3">
      <c r="J992" s="20"/>
    </row>
    <row r="993" spans="10:10" ht="14.25" customHeight="1" x14ac:dyDescent="0.3">
      <c r="J993" s="20"/>
    </row>
    <row r="994" spans="10:10" ht="14.25" customHeight="1" x14ac:dyDescent="0.3">
      <c r="J994" s="20"/>
    </row>
    <row r="995" spans="10:10" ht="14.25" customHeight="1" x14ac:dyDescent="0.3">
      <c r="J995" s="20"/>
    </row>
    <row r="996" spans="10:10" ht="14.25" customHeight="1" x14ac:dyDescent="0.3">
      <c r="J996" s="20"/>
    </row>
    <row r="997" spans="10:10" ht="14.25" customHeight="1" x14ac:dyDescent="0.3">
      <c r="J997" s="20"/>
    </row>
    <row r="998" spans="10:10" ht="14.25" customHeight="1" x14ac:dyDescent="0.3">
      <c r="J998" s="20"/>
    </row>
    <row r="999" spans="10:10" ht="14.25" customHeight="1" x14ac:dyDescent="0.3">
      <c r="J999" s="20"/>
    </row>
    <row r="1000" spans="10:10" ht="14.25" customHeight="1" x14ac:dyDescent="0.3">
      <c r="J1000" s="20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/>
  </sheetViews>
  <sheetFormatPr defaultColWidth="14.44140625" defaultRowHeight="15" customHeight="1" x14ac:dyDescent="0.3"/>
  <cols>
    <col min="1" max="1" width="5.33203125" customWidth="1"/>
    <col min="2" max="2" width="12.33203125" customWidth="1"/>
    <col min="3" max="3" width="15.5546875" customWidth="1"/>
    <col min="4" max="4" width="18" customWidth="1"/>
    <col min="5" max="5" width="18.33203125" customWidth="1"/>
    <col min="6" max="26" width="8.6640625" customWidth="1"/>
  </cols>
  <sheetData>
    <row r="1" spans="1:5" ht="14.25" customHeight="1" x14ac:dyDescent="0.3">
      <c r="A1" s="1" t="s">
        <v>0</v>
      </c>
      <c r="B1" s="1" t="s">
        <v>131</v>
      </c>
      <c r="C1" s="1" t="s">
        <v>203</v>
      </c>
      <c r="D1" s="21" t="s">
        <v>204</v>
      </c>
      <c r="E1" s="1" t="s">
        <v>205</v>
      </c>
    </row>
    <row r="2" spans="1:5" ht="14.25" customHeight="1" x14ac:dyDescent="0.3">
      <c r="A2" s="1">
        <v>1</v>
      </c>
      <c r="B2" s="1" t="s">
        <v>146</v>
      </c>
      <c r="C2" s="1">
        <v>23145294</v>
      </c>
      <c r="D2" s="22" t="s">
        <v>206</v>
      </c>
      <c r="E2" s="1"/>
    </row>
    <row r="3" spans="1:5" ht="14.25" customHeight="1" x14ac:dyDescent="0.3">
      <c r="A3" s="1">
        <v>2</v>
      </c>
      <c r="B3" s="1" t="s">
        <v>152</v>
      </c>
      <c r="C3" s="1">
        <v>22568258</v>
      </c>
      <c r="D3" s="22" t="s">
        <v>207</v>
      </c>
      <c r="E3" s="1"/>
    </row>
    <row r="4" spans="1:5" ht="14.25" customHeight="1" x14ac:dyDescent="0.3">
      <c r="A4" s="1">
        <v>3</v>
      </c>
      <c r="B4" s="1" t="s">
        <v>156</v>
      </c>
      <c r="C4" s="1">
        <v>22889298</v>
      </c>
      <c r="D4" s="22" t="s">
        <v>208</v>
      </c>
      <c r="E4" s="1"/>
    </row>
    <row r="5" spans="1:5" ht="14.25" customHeight="1" x14ac:dyDescent="0.3">
      <c r="A5" s="1">
        <v>4</v>
      </c>
      <c r="B5" s="1" t="s">
        <v>160</v>
      </c>
      <c r="C5" s="1" t="s">
        <v>171</v>
      </c>
      <c r="D5" s="21" t="s">
        <v>209</v>
      </c>
      <c r="E5" s="1"/>
    </row>
    <row r="6" spans="1:5" ht="14.25" customHeight="1" x14ac:dyDescent="0.3">
      <c r="A6" s="1">
        <v>5</v>
      </c>
      <c r="B6" s="1" t="s">
        <v>164</v>
      </c>
      <c r="C6" s="1">
        <v>26033376</v>
      </c>
      <c r="D6" s="22" t="s">
        <v>210</v>
      </c>
      <c r="E6" s="1">
        <v>1850</v>
      </c>
    </row>
    <row r="7" spans="1:5" ht="14.25" customHeight="1" x14ac:dyDescent="0.3">
      <c r="A7" s="1">
        <v>6</v>
      </c>
      <c r="B7" s="1" t="s">
        <v>168</v>
      </c>
      <c r="C7" s="1" t="s">
        <v>171</v>
      </c>
      <c r="D7" s="22" t="s">
        <v>211</v>
      </c>
      <c r="E7" s="1"/>
    </row>
    <row r="8" spans="1:5" ht="14.25" customHeight="1" x14ac:dyDescent="0.3">
      <c r="A8" s="1">
        <v>7</v>
      </c>
      <c r="B8" s="1" t="s">
        <v>171</v>
      </c>
      <c r="C8" s="1">
        <v>12878616</v>
      </c>
      <c r="D8" s="22" t="s">
        <v>171</v>
      </c>
      <c r="E8" s="1"/>
    </row>
    <row r="9" spans="1:5" ht="14.25" customHeight="1" x14ac:dyDescent="0.3">
      <c r="A9" s="1">
        <v>8</v>
      </c>
      <c r="B9" s="1" t="s">
        <v>174</v>
      </c>
      <c r="C9" s="1">
        <v>25491206</v>
      </c>
      <c r="D9" s="22" t="s">
        <v>171</v>
      </c>
      <c r="E9" s="1"/>
    </row>
    <row r="10" spans="1:5" ht="14.25" customHeight="1" x14ac:dyDescent="0.3">
      <c r="A10" s="1">
        <v>9</v>
      </c>
      <c r="B10" s="1" t="s">
        <v>176</v>
      </c>
      <c r="C10" s="1" t="s">
        <v>171</v>
      </c>
      <c r="D10" s="22" t="s">
        <v>212</v>
      </c>
      <c r="E10" s="1"/>
    </row>
    <row r="11" spans="1:5" ht="14.25" customHeight="1" x14ac:dyDescent="0.3">
      <c r="A11" s="1">
        <v>10</v>
      </c>
      <c r="B11" s="1" t="s">
        <v>179</v>
      </c>
      <c r="C11" s="1">
        <v>23808799</v>
      </c>
      <c r="D11" s="22" t="s">
        <v>213</v>
      </c>
      <c r="E11" s="1">
        <v>505</v>
      </c>
    </row>
    <row r="12" spans="1:5" ht="14.25" customHeight="1" x14ac:dyDescent="0.3">
      <c r="A12" s="1">
        <v>11</v>
      </c>
      <c r="B12" s="1" t="s">
        <v>181</v>
      </c>
      <c r="C12" s="1">
        <v>21979865</v>
      </c>
      <c r="D12" s="22" t="s">
        <v>214</v>
      </c>
      <c r="E12" s="1">
        <v>1971</v>
      </c>
    </row>
    <row r="13" spans="1:5" ht="14.25" customHeight="1" x14ac:dyDescent="0.3">
      <c r="A13" s="1">
        <v>12</v>
      </c>
      <c r="B13" s="1" t="s">
        <v>184</v>
      </c>
      <c r="C13" s="1">
        <v>87650162</v>
      </c>
      <c r="D13" s="22" t="s">
        <v>215</v>
      </c>
      <c r="E13" s="1"/>
    </row>
    <row r="14" spans="1:5" ht="14.25" customHeight="1" x14ac:dyDescent="0.3">
      <c r="A14" s="22">
        <v>13</v>
      </c>
      <c r="B14" s="22" t="s">
        <v>187</v>
      </c>
      <c r="C14" s="22">
        <v>27044058</v>
      </c>
      <c r="D14" s="22" t="s">
        <v>216</v>
      </c>
      <c r="E14" s="22"/>
    </row>
    <row r="15" spans="1:5" ht="14.25" customHeight="1" x14ac:dyDescent="0.3">
      <c r="A15" s="22">
        <v>14</v>
      </c>
      <c r="B15" s="22" t="s">
        <v>152</v>
      </c>
      <c r="C15" s="22">
        <v>14247335</v>
      </c>
      <c r="D15" s="22" t="s">
        <v>217</v>
      </c>
      <c r="E15" s="22"/>
    </row>
    <row r="16" spans="1:5" ht="14.25" customHeight="1" x14ac:dyDescent="0.3">
      <c r="A16" s="22">
        <v>15</v>
      </c>
      <c r="B16" s="22" t="s">
        <v>190</v>
      </c>
      <c r="C16" s="22">
        <v>45492102</v>
      </c>
      <c r="D16" s="22" t="s">
        <v>218</v>
      </c>
      <c r="E16" s="22"/>
    </row>
    <row r="17" spans="1:5" ht="14.25" customHeight="1" x14ac:dyDescent="0.3">
      <c r="A17" s="22">
        <v>16</v>
      </c>
      <c r="B17" s="22" t="s">
        <v>219</v>
      </c>
      <c r="C17" s="22">
        <v>29915809</v>
      </c>
      <c r="D17" s="22" t="s">
        <v>220</v>
      </c>
      <c r="E17" s="22">
        <v>1529</v>
      </c>
    </row>
    <row r="18" spans="1:5" ht="14.25" customHeight="1" x14ac:dyDescent="0.3">
      <c r="A18" s="22">
        <v>17</v>
      </c>
      <c r="B18" s="22" t="s">
        <v>194</v>
      </c>
      <c r="C18" s="22">
        <v>35569274</v>
      </c>
      <c r="D18" s="22" t="s">
        <v>221</v>
      </c>
      <c r="E18" s="22"/>
    </row>
    <row r="19" spans="1:5" ht="14.25" customHeight="1" x14ac:dyDescent="0.3"/>
    <row r="20" spans="1:5" ht="14.25" customHeight="1" x14ac:dyDescent="0.3"/>
    <row r="21" spans="1:5" ht="14.25" customHeight="1" x14ac:dyDescent="0.3"/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conditionalFormatting sqref="C9">
    <cfRule type="expression" dxfId="1" priority="1">
      <formula>ISTEXT($A9)</formula>
    </cfRule>
    <cfRule type="expression" dxfId="0" priority="2">
      <formula>AND(ISTEXT($A9),ISEVEN(ROW()))</formula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99"/>
  <sheetViews>
    <sheetView workbookViewId="0">
      <selection activeCell="L2" sqref="G2:L6"/>
    </sheetView>
  </sheetViews>
  <sheetFormatPr defaultColWidth="14.44140625" defaultRowHeight="15" customHeight="1" x14ac:dyDescent="0.3"/>
  <cols>
    <col min="1" max="1" width="5.33203125" customWidth="1"/>
    <col min="2" max="2" width="11.44140625" customWidth="1"/>
    <col min="3" max="3" width="11.33203125" customWidth="1"/>
    <col min="4" max="4" width="11.6640625" customWidth="1"/>
    <col min="5" max="5" width="18" customWidth="1"/>
    <col min="6" max="6" width="14" customWidth="1"/>
    <col min="7" max="7" width="32.6640625" customWidth="1"/>
    <col min="8" max="8" width="23.33203125" customWidth="1"/>
    <col min="9" max="9" width="7.33203125" customWidth="1"/>
    <col min="10" max="10" width="11" customWidth="1"/>
    <col min="11" max="11" width="17.33203125" customWidth="1"/>
    <col min="12" max="12" width="8.33203125" customWidth="1"/>
    <col min="13" max="26" width="8.6640625" customWidth="1"/>
  </cols>
  <sheetData>
    <row r="1" spans="1:12" ht="14.25" customHeight="1" x14ac:dyDescent="0.3">
      <c r="A1" s="1" t="s">
        <v>0</v>
      </c>
      <c r="B1" s="23" t="s">
        <v>131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144</v>
      </c>
    </row>
    <row r="2" spans="1:12" ht="14.25" customHeight="1" x14ac:dyDescent="0.3">
      <c r="A2" s="1">
        <v>1</v>
      </c>
      <c r="B2" s="1" t="s">
        <v>146</v>
      </c>
      <c r="C2" s="1">
        <v>834</v>
      </c>
      <c r="D2" s="1" t="s">
        <v>231</v>
      </c>
      <c r="E2" s="1" t="s">
        <v>232</v>
      </c>
      <c r="F2" s="1" t="s">
        <v>233</v>
      </c>
      <c r="G2" s="23" t="s">
        <v>234</v>
      </c>
      <c r="H2" s="1" t="s">
        <v>235</v>
      </c>
      <c r="I2" s="1">
        <v>3</v>
      </c>
      <c r="J2" s="1" t="s">
        <v>236</v>
      </c>
      <c r="K2" s="1">
        <v>980</v>
      </c>
      <c r="L2" s="1" t="s">
        <v>150</v>
      </c>
    </row>
    <row r="3" spans="1:12" ht="14.25" customHeight="1" x14ac:dyDescent="0.3">
      <c r="A3" s="1">
        <v>2</v>
      </c>
      <c r="B3" s="1" t="s">
        <v>152</v>
      </c>
      <c r="C3" s="1">
        <v>200</v>
      </c>
      <c r="D3" s="1" t="s">
        <v>237</v>
      </c>
      <c r="E3" s="1" t="s">
        <v>232</v>
      </c>
      <c r="F3" s="1" t="s">
        <v>47</v>
      </c>
      <c r="G3" s="1" t="s">
        <v>238</v>
      </c>
      <c r="H3" s="1" t="s">
        <v>239</v>
      </c>
      <c r="I3" s="1">
        <v>1</v>
      </c>
      <c r="J3" s="1" t="s">
        <v>240</v>
      </c>
      <c r="K3" s="1">
        <v>480</v>
      </c>
      <c r="L3" s="1" t="s">
        <v>150</v>
      </c>
    </row>
    <row r="4" spans="1:12" ht="14.25" customHeight="1" x14ac:dyDescent="0.3">
      <c r="A4" s="1">
        <v>3</v>
      </c>
      <c r="B4" s="1" t="s">
        <v>156</v>
      </c>
      <c r="C4" s="1">
        <v>188</v>
      </c>
      <c r="D4" s="1" t="s">
        <v>237</v>
      </c>
      <c r="E4" s="1" t="s">
        <v>241</v>
      </c>
      <c r="F4" s="1" t="s">
        <v>50</v>
      </c>
      <c r="G4" s="23" t="s">
        <v>242</v>
      </c>
      <c r="H4" s="1" t="s">
        <v>243</v>
      </c>
      <c r="I4" s="1">
        <v>2</v>
      </c>
      <c r="J4" s="1" t="s">
        <v>240</v>
      </c>
      <c r="K4" s="1">
        <v>2170</v>
      </c>
      <c r="L4" s="1" t="s">
        <v>150</v>
      </c>
    </row>
    <row r="5" spans="1:12" ht="14.25" customHeight="1" x14ac:dyDescent="0.3">
      <c r="A5" s="1">
        <v>4</v>
      </c>
      <c r="B5" s="1" t="s">
        <v>160</v>
      </c>
      <c r="C5" s="1">
        <v>33</v>
      </c>
      <c r="D5" s="1" t="s">
        <v>244</v>
      </c>
      <c r="E5" s="1" t="s">
        <v>241</v>
      </c>
      <c r="F5" s="1" t="s">
        <v>40</v>
      </c>
      <c r="G5" s="1" t="s">
        <v>245</v>
      </c>
      <c r="H5" s="1" t="s">
        <v>246</v>
      </c>
      <c r="I5" s="1">
        <v>3</v>
      </c>
      <c r="J5" s="1" t="s">
        <v>236</v>
      </c>
      <c r="K5" s="1">
        <v>600</v>
      </c>
      <c r="L5" s="1" t="s">
        <v>150</v>
      </c>
    </row>
    <row r="6" spans="1:12" ht="14.25" customHeight="1" x14ac:dyDescent="0.3">
      <c r="A6" s="1">
        <v>5</v>
      </c>
      <c r="B6" s="1" t="s">
        <v>164</v>
      </c>
      <c r="C6" s="1">
        <v>6833</v>
      </c>
      <c r="D6" s="1" t="s">
        <v>237</v>
      </c>
      <c r="E6" s="1" t="s">
        <v>232</v>
      </c>
      <c r="F6" s="1" t="s">
        <v>247</v>
      </c>
      <c r="G6" s="1" t="s">
        <v>248</v>
      </c>
      <c r="H6" s="1" t="s">
        <v>249</v>
      </c>
      <c r="I6" s="1">
        <v>6</v>
      </c>
      <c r="J6" s="1" t="s">
        <v>240</v>
      </c>
      <c r="K6" s="1">
        <v>3200</v>
      </c>
      <c r="L6" s="1" t="s">
        <v>150</v>
      </c>
    </row>
    <row r="7" spans="1:12" ht="14.25" customHeight="1" x14ac:dyDescent="0.3">
      <c r="A7" s="1">
        <v>6</v>
      </c>
      <c r="B7" s="1" t="s">
        <v>168</v>
      </c>
      <c r="C7" s="1">
        <v>16.84</v>
      </c>
      <c r="D7" s="1" t="s">
        <v>237</v>
      </c>
      <c r="E7" s="1" t="s">
        <v>241</v>
      </c>
      <c r="F7" s="1" t="s">
        <v>64</v>
      </c>
      <c r="G7" s="1" t="s">
        <v>250</v>
      </c>
      <c r="H7" s="1" t="s">
        <v>251</v>
      </c>
      <c r="I7" s="1">
        <v>2</v>
      </c>
      <c r="J7" s="1"/>
      <c r="K7" s="1">
        <v>700</v>
      </c>
      <c r="L7" s="1" t="s">
        <v>150</v>
      </c>
    </row>
    <row r="8" spans="1:12" ht="14.25" customHeight="1" x14ac:dyDescent="0.3">
      <c r="A8" s="1">
        <v>7</v>
      </c>
      <c r="B8" s="1" t="s">
        <v>171</v>
      </c>
      <c r="C8" s="1">
        <v>6</v>
      </c>
      <c r="D8" s="1" t="s">
        <v>231</v>
      </c>
      <c r="E8" s="1" t="s">
        <v>241</v>
      </c>
      <c r="F8" s="1" t="s">
        <v>73</v>
      </c>
      <c r="G8" s="1" t="s">
        <v>252</v>
      </c>
      <c r="H8" s="1" t="s">
        <v>251</v>
      </c>
      <c r="I8" s="1">
        <v>1</v>
      </c>
      <c r="J8" s="1"/>
      <c r="K8" s="1">
        <v>440</v>
      </c>
      <c r="L8" s="1" t="s">
        <v>253</v>
      </c>
    </row>
    <row r="9" spans="1:12" ht="14.25" customHeight="1" x14ac:dyDescent="0.3">
      <c r="A9" s="1">
        <v>8</v>
      </c>
      <c r="B9" s="1" t="s">
        <v>174</v>
      </c>
      <c r="C9" s="1">
        <v>1100</v>
      </c>
      <c r="D9" s="1" t="s">
        <v>231</v>
      </c>
      <c r="E9" s="1" t="s">
        <v>232</v>
      </c>
      <c r="F9" s="1" t="s">
        <v>40</v>
      </c>
      <c r="G9" s="1" t="s">
        <v>254</v>
      </c>
      <c r="H9" s="1" t="s">
        <v>239</v>
      </c>
      <c r="I9" s="1">
        <v>1</v>
      </c>
      <c r="J9" s="1"/>
      <c r="K9" s="1"/>
      <c r="L9" s="1"/>
    </row>
    <row r="10" spans="1:12" ht="14.25" customHeight="1" x14ac:dyDescent="0.3">
      <c r="A10" s="1">
        <v>9</v>
      </c>
      <c r="B10" s="1" t="s">
        <v>176</v>
      </c>
      <c r="C10" s="1">
        <v>13</v>
      </c>
      <c r="D10" s="1" t="s">
        <v>231</v>
      </c>
      <c r="E10" s="1" t="s">
        <v>241</v>
      </c>
      <c r="F10" s="1" t="s">
        <v>40</v>
      </c>
      <c r="G10" s="1" t="s">
        <v>255</v>
      </c>
      <c r="H10" s="1" t="s">
        <v>251</v>
      </c>
      <c r="I10" s="1">
        <v>1</v>
      </c>
      <c r="J10" s="1" t="s">
        <v>236</v>
      </c>
      <c r="K10" s="1">
        <v>400</v>
      </c>
      <c r="L10" s="1" t="s">
        <v>150</v>
      </c>
    </row>
    <row r="11" spans="1:12" ht="14.25" customHeight="1" x14ac:dyDescent="0.3">
      <c r="A11" s="1">
        <v>10</v>
      </c>
      <c r="B11" s="1" t="s">
        <v>179</v>
      </c>
      <c r="C11" s="1">
        <v>612</v>
      </c>
      <c r="D11" s="1" t="s">
        <v>231</v>
      </c>
      <c r="E11" s="1" t="s">
        <v>232</v>
      </c>
      <c r="F11" s="1" t="s">
        <v>233</v>
      </c>
      <c r="G11" s="1" t="s">
        <v>256</v>
      </c>
      <c r="H11" s="1"/>
      <c r="I11" s="1">
        <v>1</v>
      </c>
      <c r="J11" s="1" t="s">
        <v>236</v>
      </c>
      <c r="K11" s="1">
        <v>980</v>
      </c>
      <c r="L11" s="1" t="s">
        <v>150</v>
      </c>
    </row>
    <row r="12" spans="1:12" ht="14.25" customHeight="1" x14ac:dyDescent="0.3">
      <c r="A12" s="1">
        <v>11</v>
      </c>
      <c r="B12" s="1" t="s">
        <v>181</v>
      </c>
      <c r="C12" s="1">
        <v>722</v>
      </c>
      <c r="D12" s="1" t="s">
        <v>231</v>
      </c>
      <c r="E12" s="1" t="s">
        <v>232</v>
      </c>
      <c r="F12" s="1" t="s">
        <v>62</v>
      </c>
      <c r="G12" s="1" t="s">
        <v>257</v>
      </c>
      <c r="H12" s="1" t="s">
        <v>235</v>
      </c>
      <c r="I12" s="1">
        <v>2</v>
      </c>
      <c r="J12" s="1" t="s">
        <v>236</v>
      </c>
      <c r="K12" s="1">
        <v>450</v>
      </c>
      <c r="L12" s="1" t="s">
        <v>150</v>
      </c>
    </row>
    <row r="13" spans="1:12" ht="14.25" customHeight="1" x14ac:dyDescent="0.3">
      <c r="A13" s="1">
        <v>12</v>
      </c>
      <c r="B13" s="1" t="s">
        <v>184</v>
      </c>
      <c r="C13" s="1">
        <v>6180</v>
      </c>
      <c r="D13" s="1" t="s">
        <v>237</v>
      </c>
      <c r="E13" s="1" t="s">
        <v>232</v>
      </c>
      <c r="F13" s="1" t="s">
        <v>53</v>
      </c>
      <c r="G13" s="1" t="s">
        <v>258</v>
      </c>
      <c r="H13" s="1" t="s">
        <v>259</v>
      </c>
      <c r="I13" s="1">
        <v>8</v>
      </c>
      <c r="J13" s="1" t="s">
        <v>240</v>
      </c>
      <c r="K13" s="12">
        <v>2150</v>
      </c>
      <c r="L13" s="1" t="s">
        <v>150</v>
      </c>
    </row>
    <row r="14" spans="1:12" ht="14.25" customHeight="1" x14ac:dyDescent="0.3">
      <c r="A14" s="1">
        <v>13</v>
      </c>
      <c r="B14" s="1" t="s">
        <v>187</v>
      </c>
      <c r="C14" s="1">
        <v>3896</v>
      </c>
      <c r="D14" s="1" t="s">
        <v>231</v>
      </c>
      <c r="E14" s="1" t="s">
        <v>260</v>
      </c>
      <c r="F14" s="1" t="s">
        <v>50</v>
      </c>
      <c r="G14" s="1"/>
      <c r="H14" s="1" t="s">
        <v>261</v>
      </c>
      <c r="I14" s="1">
        <v>11</v>
      </c>
      <c r="J14" s="1" t="s">
        <v>240</v>
      </c>
      <c r="K14" s="1">
        <v>1100</v>
      </c>
      <c r="L14" s="1" t="s">
        <v>262</v>
      </c>
    </row>
    <row r="15" spans="1:12" ht="14.25" customHeight="1" x14ac:dyDescent="0.3">
      <c r="A15" s="13">
        <v>14</v>
      </c>
      <c r="B15" s="13" t="s">
        <v>152</v>
      </c>
      <c r="C15" s="13">
        <v>2337</v>
      </c>
      <c r="D15" s="13" t="s">
        <v>231</v>
      </c>
      <c r="E15" s="13" t="s">
        <v>232</v>
      </c>
      <c r="F15" s="13" t="s">
        <v>40</v>
      </c>
      <c r="G15" s="13" t="s">
        <v>263</v>
      </c>
      <c r="H15" s="13" t="s">
        <v>235</v>
      </c>
      <c r="I15" s="13">
        <v>3</v>
      </c>
      <c r="J15" s="13" t="s">
        <v>240</v>
      </c>
      <c r="K15" s="13">
        <v>600</v>
      </c>
      <c r="L15" s="13" t="s">
        <v>262</v>
      </c>
    </row>
    <row r="16" spans="1:12" ht="14.25" customHeight="1" x14ac:dyDescent="0.3">
      <c r="A16" s="1">
        <v>15</v>
      </c>
      <c r="B16" s="1" t="s">
        <v>190</v>
      </c>
      <c r="C16" s="1">
        <v>936</v>
      </c>
      <c r="D16" s="1" t="s">
        <v>231</v>
      </c>
      <c r="E16" s="1" t="s">
        <v>232</v>
      </c>
      <c r="F16" s="1" t="s">
        <v>53</v>
      </c>
      <c r="G16" s="1" t="s">
        <v>264</v>
      </c>
      <c r="H16" s="1" t="s">
        <v>235</v>
      </c>
      <c r="I16" s="1">
        <v>2</v>
      </c>
      <c r="J16" s="1" t="s">
        <v>236</v>
      </c>
      <c r="K16" s="1">
        <v>500</v>
      </c>
      <c r="L16" s="1" t="s">
        <v>150</v>
      </c>
    </row>
    <row r="17" spans="1:12" ht="14.25" customHeight="1" x14ac:dyDescent="0.3">
      <c r="A17" s="1">
        <v>16</v>
      </c>
      <c r="B17" s="1" t="s">
        <v>191</v>
      </c>
      <c r="C17" s="1">
        <v>20753.400000000001</v>
      </c>
      <c r="D17" s="1" t="s">
        <v>237</v>
      </c>
      <c r="E17" s="1" t="s">
        <v>232</v>
      </c>
      <c r="F17" s="1" t="s">
        <v>233</v>
      </c>
      <c r="G17" s="1" t="s">
        <v>265</v>
      </c>
      <c r="H17" s="1" t="s">
        <v>235</v>
      </c>
      <c r="I17" s="1">
        <v>25</v>
      </c>
      <c r="J17" s="1" t="s">
        <v>236</v>
      </c>
      <c r="K17" s="1">
        <v>7880</v>
      </c>
      <c r="L17" s="1" t="s">
        <v>150</v>
      </c>
    </row>
    <row r="18" spans="1:12" ht="14.25" customHeight="1" x14ac:dyDescent="0.3">
      <c r="A18" s="1">
        <v>17</v>
      </c>
      <c r="B18" s="1" t="s">
        <v>194</v>
      </c>
      <c r="C18" s="1">
        <v>2864</v>
      </c>
      <c r="D18" s="1" t="s">
        <v>237</v>
      </c>
      <c r="E18" s="1" t="s">
        <v>266</v>
      </c>
      <c r="F18" s="1" t="s">
        <v>53</v>
      </c>
      <c r="G18" s="1" t="s">
        <v>267</v>
      </c>
      <c r="H18" s="1" t="s">
        <v>246</v>
      </c>
      <c r="I18" s="1">
        <v>7</v>
      </c>
      <c r="J18" s="1" t="s">
        <v>240</v>
      </c>
      <c r="K18" s="1">
        <v>950</v>
      </c>
      <c r="L18" s="1" t="s">
        <v>150</v>
      </c>
    </row>
    <row r="19" spans="1:12" ht="14.25" customHeight="1" x14ac:dyDescent="0.3"/>
    <row r="20" spans="1:12" ht="14.25" customHeight="1" x14ac:dyDescent="0.3"/>
    <row r="21" spans="1:12" ht="14.25" customHeight="1" x14ac:dyDescent="0.3"/>
    <row r="22" spans="1:12" ht="14.25" customHeight="1" x14ac:dyDescent="0.3"/>
    <row r="23" spans="1:12" ht="14.25" customHeight="1" x14ac:dyDescent="0.3"/>
    <row r="24" spans="1:12" ht="14.25" customHeight="1" x14ac:dyDescent="0.3"/>
    <row r="25" spans="1:12" ht="14.25" customHeight="1" x14ac:dyDescent="0.3"/>
    <row r="26" spans="1:12" ht="14.25" customHeight="1" x14ac:dyDescent="0.3"/>
    <row r="27" spans="1:12" ht="14.25" customHeight="1" x14ac:dyDescent="0.3"/>
    <row r="28" spans="1:12" ht="14.25" customHeight="1" x14ac:dyDescent="0.3"/>
    <row r="29" spans="1:12" ht="14.25" customHeight="1" x14ac:dyDescent="0.3"/>
    <row r="30" spans="1:12" ht="14.25" customHeight="1" x14ac:dyDescent="0.3"/>
    <row r="31" spans="1:12" ht="14.25" customHeight="1" x14ac:dyDescent="0.3"/>
    <row r="32" spans="1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sqref="A1:A1048576"/>
    </sheetView>
  </sheetViews>
  <sheetFormatPr defaultColWidth="14.44140625" defaultRowHeight="15" customHeight="1" x14ac:dyDescent="0.3"/>
  <cols>
    <col min="1" max="1" width="5.33203125" customWidth="1"/>
    <col min="2" max="2" width="11.44140625" customWidth="1"/>
    <col min="3" max="3" width="7.44140625" customWidth="1"/>
    <col min="4" max="4" width="7.5546875" customWidth="1"/>
    <col min="5" max="5" width="10.44140625" customWidth="1"/>
    <col min="6" max="6" width="9" customWidth="1"/>
    <col min="7" max="26" width="8.6640625" customWidth="1"/>
  </cols>
  <sheetData>
    <row r="1" spans="1:6" ht="14.25" customHeight="1" x14ac:dyDescent="0.3">
      <c r="A1" s="1" t="s">
        <v>0</v>
      </c>
      <c r="B1" s="23" t="s">
        <v>131</v>
      </c>
      <c r="C1" s="1" t="s">
        <v>268</v>
      </c>
      <c r="D1" s="1" t="s">
        <v>269</v>
      </c>
      <c r="E1" s="1" t="s">
        <v>270</v>
      </c>
      <c r="F1" s="1" t="s">
        <v>271</v>
      </c>
    </row>
    <row r="2" spans="1:6" ht="14.25" customHeight="1" x14ac:dyDescent="0.3">
      <c r="A2" s="1">
        <v>1</v>
      </c>
      <c r="B2" s="1" t="s">
        <v>146</v>
      </c>
      <c r="C2" s="1" t="str">
        <f t="shared" ref="C2:C11" si="0">LEFT(F2,2)</f>
        <v>39</v>
      </c>
      <c r="D2" s="1" t="str">
        <f t="shared" ref="D2:D11" si="1">LEFT(F2,4)</f>
        <v>3921</v>
      </c>
      <c r="E2" s="1" t="str">
        <f t="shared" ref="E2:E11" si="2">LEFT(F2,6)</f>
        <v>392113</v>
      </c>
      <c r="F2" s="1">
        <v>39211390</v>
      </c>
    </row>
    <row r="3" spans="1:6" ht="76.5" customHeight="1" x14ac:dyDescent="0.3">
      <c r="A3" s="1">
        <v>2</v>
      </c>
      <c r="B3" s="4" t="s">
        <v>272</v>
      </c>
      <c r="C3" s="1" t="str">
        <f t="shared" si="0"/>
        <v>84</v>
      </c>
      <c r="D3" s="1" t="str">
        <f t="shared" si="1"/>
        <v>8480</v>
      </c>
      <c r="E3" s="1" t="str">
        <f t="shared" si="2"/>
        <v>848050</v>
      </c>
      <c r="F3" s="1">
        <v>84805000</v>
      </c>
    </row>
    <row r="4" spans="1:6" ht="14.25" customHeight="1" x14ac:dyDescent="0.3">
      <c r="A4" s="1">
        <v>3</v>
      </c>
      <c r="B4" s="1" t="s">
        <v>156</v>
      </c>
      <c r="C4" s="1" t="str">
        <f t="shared" si="0"/>
        <v>90</v>
      </c>
      <c r="D4" s="1" t="str">
        <f t="shared" si="1"/>
        <v>9026</v>
      </c>
      <c r="E4" s="1" t="str">
        <f t="shared" si="2"/>
        <v>902620</v>
      </c>
      <c r="F4" s="1">
        <v>90262000</v>
      </c>
    </row>
    <row r="5" spans="1:6" ht="14.25" customHeight="1" x14ac:dyDescent="0.3">
      <c r="A5" s="1">
        <v>4</v>
      </c>
      <c r="B5" s="1" t="s">
        <v>160</v>
      </c>
      <c r="C5" s="1" t="str">
        <f t="shared" si="0"/>
        <v>85</v>
      </c>
      <c r="D5" s="1" t="str">
        <f t="shared" si="1"/>
        <v>8504</v>
      </c>
      <c r="E5" s="1" t="str">
        <f t="shared" si="2"/>
        <v>850440</v>
      </c>
      <c r="F5" s="1">
        <v>85044090</v>
      </c>
    </row>
    <row r="6" spans="1:6" ht="14.25" customHeight="1" x14ac:dyDescent="0.3">
      <c r="A6" s="1">
        <v>5</v>
      </c>
      <c r="B6" s="1" t="s">
        <v>164</v>
      </c>
      <c r="C6" s="1" t="str">
        <f t="shared" si="0"/>
        <v>73</v>
      </c>
      <c r="D6" s="1" t="str">
        <f t="shared" si="1"/>
        <v>7315</v>
      </c>
      <c r="E6" s="1" t="str">
        <f t="shared" si="2"/>
        <v>731589</v>
      </c>
      <c r="F6" s="1">
        <v>73158900</v>
      </c>
    </row>
    <row r="7" spans="1:6" ht="14.25" customHeight="1" x14ac:dyDescent="0.3">
      <c r="A7" s="1">
        <v>6</v>
      </c>
      <c r="B7" s="1" t="s">
        <v>168</v>
      </c>
      <c r="C7" s="1" t="str">
        <f t="shared" si="0"/>
        <v>84</v>
      </c>
      <c r="D7" s="1" t="str">
        <f t="shared" si="1"/>
        <v>8475</v>
      </c>
      <c r="E7" s="1" t="str">
        <f t="shared" si="2"/>
        <v>847590</v>
      </c>
      <c r="F7" s="1">
        <v>84759090</v>
      </c>
    </row>
    <row r="8" spans="1:6" ht="14.25" customHeight="1" x14ac:dyDescent="0.3">
      <c r="A8" s="1">
        <v>7</v>
      </c>
      <c r="B8" s="1" t="s">
        <v>171</v>
      </c>
      <c r="C8" s="1" t="str">
        <f t="shared" si="0"/>
        <v>84</v>
      </c>
      <c r="D8" s="1" t="str">
        <f t="shared" si="1"/>
        <v>8422</v>
      </c>
      <c r="E8" s="1" t="str">
        <f t="shared" si="2"/>
        <v>842290</v>
      </c>
      <c r="F8" s="1">
        <v>84229090</v>
      </c>
    </row>
    <row r="9" spans="1:6" ht="14.25" customHeight="1" x14ac:dyDescent="0.3">
      <c r="A9" s="1">
        <v>8</v>
      </c>
      <c r="B9" s="1" t="s">
        <v>174</v>
      </c>
      <c r="C9" s="1" t="str">
        <f t="shared" si="0"/>
        <v>75</v>
      </c>
      <c r="D9" s="1" t="str">
        <f t="shared" si="1"/>
        <v>7504</v>
      </c>
      <c r="E9" s="1" t="str">
        <f t="shared" si="2"/>
        <v>750400</v>
      </c>
      <c r="F9" s="1">
        <v>75040000</v>
      </c>
    </row>
    <row r="10" spans="1:6" ht="14.25" customHeight="1" x14ac:dyDescent="0.3">
      <c r="A10" s="1">
        <v>9</v>
      </c>
      <c r="B10" s="1" t="s">
        <v>179</v>
      </c>
      <c r="C10" s="1" t="str">
        <f t="shared" si="0"/>
        <v>85</v>
      </c>
      <c r="D10" s="1" t="str">
        <f t="shared" si="1"/>
        <v>8501</v>
      </c>
      <c r="E10" s="1" t="str">
        <f t="shared" si="2"/>
        <v>850153</v>
      </c>
      <c r="F10" s="1">
        <v>85015310</v>
      </c>
    </row>
    <row r="11" spans="1:6" ht="14.25" customHeight="1" x14ac:dyDescent="0.3">
      <c r="A11" s="1">
        <v>10</v>
      </c>
      <c r="B11" s="1" t="s">
        <v>181</v>
      </c>
      <c r="C11" s="1" t="str">
        <f t="shared" si="0"/>
        <v>34</v>
      </c>
      <c r="D11" s="1" t="str">
        <f t="shared" si="1"/>
        <v>3403</v>
      </c>
      <c r="E11" s="1" t="str">
        <f t="shared" si="2"/>
        <v>340399</v>
      </c>
      <c r="F11" s="1">
        <v>34039990</v>
      </c>
    </row>
    <row r="12" spans="1:6" ht="14.25" customHeight="1" x14ac:dyDescent="0.3">
      <c r="A12" s="1">
        <v>11</v>
      </c>
      <c r="B12" s="1" t="s">
        <v>187</v>
      </c>
      <c r="C12" s="1">
        <v>85</v>
      </c>
      <c r="D12" s="1">
        <v>8501</v>
      </c>
      <c r="E12" s="1">
        <v>850151</v>
      </c>
      <c r="F12" s="1">
        <v>85015190</v>
      </c>
    </row>
    <row r="13" spans="1:6" ht="14.25" customHeight="1" x14ac:dyDescent="0.3">
      <c r="A13" s="1">
        <v>12</v>
      </c>
      <c r="B13" s="1" t="s">
        <v>190</v>
      </c>
      <c r="C13" s="1">
        <v>34</v>
      </c>
      <c r="D13" s="1">
        <v>3403</v>
      </c>
      <c r="E13" s="1">
        <v>340399</v>
      </c>
      <c r="F13" s="1">
        <v>34039990</v>
      </c>
    </row>
    <row r="14" spans="1:6" ht="14.25" customHeight="1" x14ac:dyDescent="0.3">
      <c r="A14" s="1">
        <v>13</v>
      </c>
      <c r="B14" s="1" t="s">
        <v>191</v>
      </c>
      <c r="C14" s="1">
        <v>27</v>
      </c>
      <c r="D14" s="1">
        <v>2710</v>
      </c>
      <c r="E14" s="1">
        <v>271019</v>
      </c>
      <c r="F14" s="1">
        <v>27101990</v>
      </c>
    </row>
    <row r="15" spans="1:6" ht="14.25" customHeight="1" x14ac:dyDescent="0.3">
      <c r="A15" s="10"/>
    </row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workbookViewId="0">
      <selection sqref="A1:A1048576"/>
    </sheetView>
  </sheetViews>
  <sheetFormatPr defaultColWidth="14.44140625" defaultRowHeight="15" customHeight="1" x14ac:dyDescent="0.3"/>
  <cols>
    <col min="1" max="1" width="5.33203125" customWidth="1"/>
    <col min="3" max="3" width="14.109375" customWidth="1"/>
    <col min="4" max="4" width="23.6640625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273</v>
      </c>
      <c r="D1" s="1" t="s">
        <v>35</v>
      </c>
    </row>
    <row r="2" spans="1:4" ht="14.25" customHeight="1" x14ac:dyDescent="0.3">
      <c r="A2" s="1">
        <v>1</v>
      </c>
      <c r="B2" s="1" t="s">
        <v>274</v>
      </c>
      <c r="C2" s="1" t="s">
        <v>275</v>
      </c>
      <c r="D2" s="1" t="s">
        <v>276</v>
      </c>
    </row>
    <row r="3" spans="1:4" ht="14.25" customHeight="1" x14ac:dyDescent="0.3">
      <c r="A3" s="1">
        <v>2</v>
      </c>
      <c r="B3" s="1" t="s">
        <v>277</v>
      </c>
      <c r="C3" s="1" t="s">
        <v>278</v>
      </c>
      <c r="D3" s="1" t="s">
        <v>279</v>
      </c>
    </row>
    <row r="4" spans="1:4" ht="14.25" customHeight="1" x14ac:dyDescent="0.3">
      <c r="A4" s="1">
        <v>3</v>
      </c>
      <c r="B4" s="1" t="s">
        <v>280</v>
      </c>
      <c r="C4" s="1"/>
      <c r="D4" s="1" t="s">
        <v>276</v>
      </c>
    </row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4B61-4C63-421D-9953-12B960E20C7C}">
  <dimension ref="A1:R6"/>
  <sheetViews>
    <sheetView topLeftCell="C1" zoomScale="85" zoomScaleNormal="85" workbookViewId="0">
      <selection activeCell="M1" sqref="M1"/>
    </sheetView>
  </sheetViews>
  <sheetFormatPr defaultRowHeight="14.4" x14ac:dyDescent="0.3"/>
  <cols>
    <col min="1" max="1" width="5.21875" style="28" bestFit="1" customWidth="1"/>
    <col min="2" max="2" width="9.88671875" style="93" bestFit="1" customWidth="1"/>
    <col min="3" max="3" width="14" style="28" customWidth="1"/>
    <col min="4" max="4" width="16.88671875" style="29" customWidth="1"/>
    <col min="5" max="5" width="17.88671875" style="29" customWidth="1"/>
    <col min="6" max="6" width="18" style="29" customWidth="1"/>
    <col min="7" max="9" width="16.5546875" style="29" customWidth="1"/>
    <col min="10" max="10" width="14.88671875" style="29" customWidth="1"/>
    <col min="11" max="11" width="16.33203125" style="29" customWidth="1"/>
    <col min="12" max="12" width="12.109375" style="29" bestFit="1" customWidth="1"/>
    <col min="13" max="13" width="13.6640625" style="29" bestFit="1" customWidth="1"/>
    <col min="14" max="14" width="13.21875" style="29" bestFit="1" customWidth="1"/>
    <col min="15" max="15" width="12.5546875" bestFit="1" customWidth="1"/>
    <col min="16" max="16" width="11.109375" bestFit="1" customWidth="1"/>
    <col min="17" max="17" width="12.21875" bestFit="1" customWidth="1"/>
  </cols>
  <sheetData>
    <row r="1" spans="1:18" ht="15" thickBot="1" x14ac:dyDescent="0.35">
      <c r="A1" s="25" t="s">
        <v>0</v>
      </c>
      <c r="B1" s="27" t="s">
        <v>846</v>
      </c>
      <c r="C1" s="25" t="s">
        <v>131</v>
      </c>
      <c r="D1" s="26" t="s">
        <v>850</v>
      </c>
      <c r="E1" s="26" t="s">
        <v>845</v>
      </c>
      <c r="F1" s="26" t="s">
        <v>284</v>
      </c>
      <c r="G1" s="26" t="s">
        <v>282</v>
      </c>
      <c r="H1" s="26" t="s">
        <v>283</v>
      </c>
      <c r="I1" s="26" t="s">
        <v>285</v>
      </c>
      <c r="J1" s="26" t="s">
        <v>286</v>
      </c>
      <c r="K1" s="26" t="s">
        <v>287</v>
      </c>
      <c r="L1" s="26" t="s">
        <v>289</v>
      </c>
      <c r="M1" s="26" t="s">
        <v>290</v>
      </c>
      <c r="N1" s="26" t="s">
        <v>291</v>
      </c>
      <c r="O1" s="26" t="s">
        <v>851</v>
      </c>
      <c r="P1" s="26" t="s">
        <v>854</v>
      </c>
      <c r="Q1" s="26" t="s">
        <v>855</v>
      </c>
      <c r="R1" s="26" t="s">
        <v>856</v>
      </c>
    </row>
    <row r="2" spans="1:18" x14ac:dyDescent="0.3">
      <c r="A2" s="28">
        <v>1</v>
      </c>
      <c r="B2" s="92">
        <v>1</v>
      </c>
      <c r="C2" s="28" t="s">
        <v>288</v>
      </c>
      <c r="D2" s="101">
        <v>915</v>
      </c>
      <c r="E2" s="101">
        <v>1100</v>
      </c>
      <c r="F2" s="101">
        <v>800</v>
      </c>
      <c r="G2" s="29">
        <v>120000000</v>
      </c>
      <c r="H2" s="29">
        <v>13400000</v>
      </c>
      <c r="I2" s="29">
        <v>23000000</v>
      </c>
      <c r="J2" s="29">
        <v>90000000</v>
      </c>
      <c r="K2" s="29">
        <v>34500000</v>
      </c>
      <c r="L2" s="29">
        <v>2540000</v>
      </c>
      <c r="M2" s="29">
        <v>8756000</v>
      </c>
      <c r="N2" s="29">
        <v>23250000</v>
      </c>
      <c r="O2" s="29">
        <v>840000</v>
      </c>
    </row>
    <row r="3" spans="1:18" x14ac:dyDescent="0.3">
      <c r="A3" s="28">
        <v>2</v>
      </c>
      <c r="B3" s="92">
        <v>2</v>
      </c>
      <c r="C3" s="28" t="s">
        <v>350</v>
      </c>
      <c r="D3" s="101">
        <v>500</v>
      </c>
      <c r="E3" s="101">
        <v>0</v>
      </c>
      <c r="F3" s="101">
        <v>500</v>
      </c>
      <c r="G3" s="29">
        <v>68000000</v>
      </c>
      <c r="H3" s="29">
        <v>9500000</v>
      </c>
      <c r="I3" s="29">
        <v>13000000</v>
      </c>
      <c r="J3" s="29">
        <v>78000000</v>
      </c>
      <c r="K3" s="29">
        <v>15650000</v>
      </c>
      <c r="L3" s="29">
        <v>2840000</v>
      </c>
      <c r="M3" s="29">
        <v>12000000</v>
      </c>
      <c r="N3" s="29">
        <v>32000000</v>
      </c>
      <c r="O3" s="29">
        <v>850000</v>
      </c>
      <c r="P3" s="29">
        <v>823000</v>
      </c>
      <c r="Q3" s="29"/>
      <c r="R3" s="29">
        <v>5843.28</v>
      </c>
    </row>
    <row r="4" spans="1:18" x14ac:dyDescent="0.3">
      <c r="A4" s="28">
        <v>3</v>
      </c>
      <c r="B4" s="93">
        <v>3</v>
      </c>
      <c r="C4" s="28" t="s">
        <v>164</v>
      </c>
      <c r="D4" s="101">
        <v>700</v>
      </c>
      <c r="E4" s="101">
        <v>0</v>
      </c>
      <c r="F4" s="101">
        <v>800</v>
      </c>
      <c r="G4" s="29">
        <v>70000000</v>
      </c>
      <c r="H4" s="29">
        <v>7000000</v>
      </c>
      <c r="I4" s="29">
        <v>20000000</v>
      </c>
      <c r="J4" s="29">
        <v>32000000</v>
      </c>
      <c r="K4" s="29">
        <v>8900000</v>
      </c>
      <c r="L4" s="29">
        <v>3000000</v>
      </c>
      <c r="M4" s="29">
        <v>8700000</v>
      </c>
      <c r="N4" s="29">
        <v>30000000</v>
      </c>
      <c r="O4" s="29">
        <v>890000</v>
      </c>
      <c r="P4" s="29"/>
    </row>
    <row r="5" spans="1:18" x14ac:dyDescent="0.3">
      <c r="A5" s="28">
        <v>4</v>
      </c>
      <c r="B5" s="93">
        <v>4</v>
      </c>
      <c r="C5" s="28" t="s">
        <v>190</v>
      </c>
      <c r="D5" s="101">
        <v>350</v>
      </c>
      <c r="E5" s="101"/>
      <c r="F5" s="101">
        <v>780</v>
      </c>
      <c r="G5" s="29">
        <v>55000000</v>
      </c>
      <c r="H5" s="29">
        <v>13000000</v>
      </c>
      <c r="I5" s="29">
        <v>20000000</v>
      </c>
      <c r="J5" s="29">
        <v>42000000</v>
      </c>
      <c r="K5" s="29">
        <v>30000000</v>
      </c>
      <c r="L5" s="29">
        <v>4500000</v>
      </c>
      <c r="M5" s="29">
        <v>14000000</v>
      </c>
      <c r="N5" s="29">
        <v>35000000</v>
      </c>
      <c r="O5" s="29">
        <v>830000</v>
      </c>
    </row>
    <row r="6" spans="1:18" x14ac:dyDescent="0.3">
      <c r="A6" s="28">
        <v>5</v>
      </c>
      <c r="B6" s="93">
        <v>5</v>
      </c>
      <c r="C6" s="28" t="s">
        <v>859</v>
      </c>
      <c r="D6" s="101">
        <v>400</v>
      </c>
      <c r="E6" s="101"/>
      <c r="F6" s="101">
        <v>950</v>
      </c>
      <c r="G6" s="29">
        <v>95000000</v>
      </c>
      <c r="H6" s="29">
        <v>12500000</v>
      </c>
      <c r="I6" s="29">
        <v>13000000</v>
      </c>
      <c r="J6" s="29">
        <v>32000000</v>
      </c>
      <c r="K6" s="29">
        <v>22000000</v>
      </c>
      <c r="L6" s="29">
        <v>3680000</v>
      </c>
      <c r="M6" s="29">
        <v>9750000</v>
      </c>
      <c r="N6" s="29">
        <v>33000000</v>
      </c>
      <c r="O6" s="29">
        <v>845000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B9C4-B864-48FB-8F25-D86DBA4557ED}">
  <dimension ref="A1:M398"/>
  <sheetViews>
    <sheetView workbookViewId="0">
      <selection activeCell="M4" sqref="M4"/>
    </sheetView>
  </sheetViews>
  <sheetFormatPr defaultRowHeight="14.4" x14ac:dyDescent="0.3"/>
  <cols>
    <col min="1" max="1" width="5.21875" bestFit="1" customWidth="1"/>
    <col min="2" max="2" width="12.88671875" bestFit="1" customWidth="1"/>
    <col min="3" max="3" width="11.88671875" bestFit="1" customWidth="1"/>
    <col min="4" max="4" width="15.6640625" bestFit="1" customWidth="1"/>
    <col min="5" max="5" width="9" bestFit="1" customWidth="1"/>
    <col min="6" max="6" width="3.6640625" bestFit="1" customWidth="1"/>
    <col min="7" max="7" width="32.77734375" bestFit="1" customWidth="1"/>
    <col min="8" max="8" width="51.33203125" bestFit="1" customWidth="1"/>
    <col min="9" max="9" width="5" bestFit="1" customWidth="1"/>
    <col min="10" max="10" width="10.109375" bestFit="1" customWidth="1"/>
    <col min="11" max="11" width="8.21875" bestFit="1" customWidth="1"/>
    <col min="12" max="12" width="10.21875" bestFit="1" customWidth="1"/>
    <col min="13" max="13" width="15.88671875" bestFit="1" customWidth="1"/>
  </cols>
  <sheetData>
    <row r="1" spans="1:13" ht="15" thickBot="1" x14ac:dyDescent="0.35">
      <c r="A1" s="30" t="s">
        <v>0</v>
      </c>
      <c r="B1" s="30" t="s">
        <v>847</v>
      </c>
      <c r="C1" s="30" t="s">
        <v>131</v>
      </c>
      <c r="D1" s="30" t="s">
        <v>293</v>
      </c>
      <c r="E1" s="30" t="s">
        <v>271</v>
      </c>
      <c r="F1" s="30" t="s">
        <v>294</v>
      </c>
      <c r="G1" s="31" t="s">
        <v>295</v>
      </c>
      <c r="H1" s="30" t="s">
        <v>296</v>
      </c>
      <c r="I1" s="30" t="s">
        <v>297</v>
      </c>
      <c r="J1" s="30" t="s">
        <v>298</v>
      </c>
      <c r="K1" s="30" t="s">
        <v>144</v>
      </c>
      <c r="L1" s="30" t="s">
        <v>848</v>
      </c>
      <c r="M1" s="10" t="s">
        <v>870</v>
      </c>
    </row>
    <row r="2" spans="1:13" ht="2.4" customHeight="1" thickBot="1" x14ac:dyDescent="0.35">
      <c r="A2" s="32"/>
      <c r="B2" s="32"/>
      <c r="C2" s="32"/>
      <c r="D2" s="32"/>
      <c r="E2" s="32"/>
      <c r="F2" s="32"/>
      <c r="G2" s="33"/>
      <c r="H2" s="32"/>
      <c r="I2" s="32"/>
      <c r="J2" s="32"/>
      <c r="K2" s="32"/>
      <c r="L2" s="32"/>
    </row>
    <row r="3" spans="1:13" x14ac:dyDescent="0.3">
      <c r="A3" s="3">
        <v>1</v>
      </c>
      <c r="B3" s="3">
        <v>1</v>
      </c>
      <c r="C3" s="3" t="s">
        <v>288</v>
      </c>
      <c r="D3" s="3" t="s">
        <v>299</v>
      </c>
      <c r="E3" s="3">
        <v>84759000</v>
      </c>
      <c r="F3" s="3">
        <v>1</v>
      </c>
      <c r="G3" s="34" t="s">
        <v>300</v>
      </c>
      <c r="H3" s="3" t="s">
        <v>301</v>
      </c>
      <c r="I3" s="3">
        <v>1</v>
      </c>
      <c r="J3" s="35">
        <v>2160</v>
      </c>
      <c r="K3" s="36" t="s">
        <v>150</v>
      </c>
      <c r="L3" s="94">
        <f>J3*I3</f>
        <v>2160</v>
      </c>
      <c r="M3" s="28" t="s">
        <v>262</v>
      </c>
    </row>
    <row r="4" spans="1:13" x14ac:dyDescent="0.3">
      <c r="A4" s="1">
        <v>2</v>
      </c>
      <c r="B4" s="1">
        <v>1</v>
      </c>
      <c r="C4" s="1" t="s">
        <v>288</v>
      </c>
      <c r="D4" s="1" t="s">
        <v>302</v>
      </c>
      <c r="E4" s="1">
        <v>84759000</v>
      </c>
      <c r="F4" s="1">
        <v>2</v>
      </c>
      <c r="G4" s="37" t="s">
        <v>303</v>
      </c>
      <c r="H4" s="1" t="s">
        <v>304</v>
      </c>
      <c r="I4" s="1">
        <v>1</v>
      </c>
      <c r="J4" s="38">
        <v>4105</v>
      </c>
      <c r="K4" s="39" t="s">
        <v>150</v>
      </c>
      <c r="L4" s="94">
        <f t="shared" ref="L4:L26" si="0">J4*I4</f>
        <v>4105</v>
      </c>
      <c r="M4" s="28" t="s">
        <v>262</v>
      </c>
    </row>
    <row r="5" spans="1:13" x14ac:dyDescent="0.3">
      <c r="A5" s="1">
        <v>3</v>
      </c>
      <c r="B5" s="3">
        <v>1</v>
      </c>
      <c r="C5" s="1" t="s">
        <v>288</v>
      </c>
      <c r="D5" s="1" t="s">
        <v>302</v>
      </c>
      <c r="E5" s="1">
        <v>84759000</v>
      </c>
      <c r="F5" s="1">
        <v>3</v>
      </c>
      <c r="G5" s="37" t="s">
        <v>305</v>
      </c>
      <c r="H5" s="1" t="s">
        <v>306</v>
      </c>
      <c r="I5" s="1">
        <v>1</v>
      </c>
      <c r="J5" s="38">
        <v>4725</v>
      </c>
      <c r="K5" s="39" t="s">
        <v>150</v>
      </c>
      <c r="L5" s="94">
        <f t="shared" si="0"/>
        <v>4725</v>
      </c>
      <c r="M5" s="28" t="s">
        <v>262</v>
      </c>
    </row>
    <row r="6" spans="1:13" x14ac:dyDescent="0.3">
      <c r="A6" s="1">
        <v>4</v>
      </c>
      <c r="B6" s="1">
        <v>1</v>
      </c>
      <c r="C6" s="1" t="s">
        <v>288</v>
      </c>
      <c r="D6" s="1" t="s">
        <v>302</v>
      </c>
      <c r="E6" s="1">
        <v>84759000</v>
      </c>
      <c r="F6" s="1">
        <v>4</v>
      </c>
      <c r="G6" s="37" t="s">
        <v>307</v>
      </c>
      <c r="H6" s="1" t="s">
        <v>308</v>
      </c>
      <c r="I6" s="1">
        <v>1</v>
      </c>
      <c r="J6" s="38">
        <v>2736</v>
      </c>
      <c r="K6" s="39" t="s">
        <v>150</v>
      </c>
      <c r="L6" s="94">
        <f t="shared" si="0"/>
        <v>2736</v>
      </c>
      <c r="M6" s="28" t="s">
        <v>262</v>
      </c>
    </row>
    <row r="7" spans="1:13" x14ac:dyDescent="0.3">
      <c r="A7" s="1">
        <v>5</v>
      </c>
      <c r="B7" s="3">
        <v>1</v>
      </c>
      <c r="C7" s="1" t="s">
        <v>288</v>
      </c>
      <c r="D7" s="1" t="s">
        <v>302</v>
      </c>
      <c r="E7" s="1">
        <v>84759000</v>
      </c>
      <c r="F7" s="1">
        <v>7</v>
      </c>
      <c r="G7" s="37" t="s">
        <v>309</v>
      </c>
      <c r="H7" s="1" t="s">
        <v>310</v>
      </c>
      <c r="I7" s="1">
        <v>1</v>
      </c>
      <c r="J7" s="38">
        <v>29</v>
      </c>
      <c r="K7" s="39" t="s">
        <v>150</v>
      </c>
      <c r="L7" s="94">
        <f t="shared" si="0"/>
        <v>29</v>
      </c>
      <c r="M7" s="28" t="s">
        <v>262</v>
      </c>
    </row>
    <row r="8" spans="1:13" x14ac:dyDescent="0.3">
      <c r="A8" s="1">
        <v>6</v>
      </c>
      <c r="B8" s="1">
        <v>1</v>
      </c>
      <c r="C8" s="1" t="s">
        <v>288</v>
      </c>
      <c r="D8" s="1" t="s">
        <v>302</v>
      </c>
      <c r="E8" s="1">
        <v>84759000</v>
      </c>
      <c r="F8" s="1">
        <v>10</v>
      </c>
      <c r="G8" s="37" t="s">
        <v>311</v>
      </c>
      <c r="H8" s="1" t="s">
        <v>312</v>
      </c>
      <c r="I8" s="1">
        <v>1</v>
      </c>
      <c r="J8" s="38">
        <v>5.2</v>
      </c>
      <c r="K8" s="39" t="s">
        <v>150</v>
      </c>
      <c r="L8" s="94">
        <f t="shared" si="0"/>
        <v>5.2</v>
      </c>
      <c r="M8" s="28" t="s">
        <v>262</v>
      </c>
    </row>
    <row r="9" spans="1:13" x14ac:dyDescent="0.3">
      <c r="A9" s="1">
        <v>7</v>
      </c>
      <c r="B9" s="3">
        <v>1</v>
      </c>
      <c r="C9" s="1" t="s">
        <v>288</v>
      </c>
      <c r="D9" s="1" t="s">
        <v>302</v>
      </c>
      <c r="E9" s="1">
        <v>84759000</v>
      </c>
      <c r="F9" s="1">
        <v>11</v>
      </c>
      <c r="G9" s="37" t="s">
        <v>313</v>
      </c>
      <c r="H9" s="1" t="s">
        <v>314</v>
      </c>
      <c r="I9" s="1">
        <v>1</v>
      </c>
      <c r="J9" s="38">
        <v>7.15</v>
      </c>
      <c r="K9" s="39" t="s">
        <v>150</v>
      </c>
      <c r="L9" s="94">
        <f t="shared" si="0"/>
        <v>7.15</v>
      </c>
      <c r="M9" s="28" t="s">
        <v>262</v>
      </c>
    </row>
    <row r="10" spans="1:13" x14ac:dyDescent="0.3">
      <c r="A10" s="1">
        <v>8</v>
      </c>
      <c r="B10" s="1">
        <v>1</v>
      </c>
      <c r="C10" s="1" t="s">
        <v>288</v>
      </c>
      <c r="D10" s="1" t="s">
        <v>302</v>
      </c>
      <c r="E10" s="1">
        <v>84759000</v>
      </c>
      <c r="F10" s="1">
        <v>5</v>
      </c>
      <c r="G10" s="37" t="s">
        <v>315</v>
      </c>
      <c r="H10" s="1" t="s">
        <v>316</v>
      </c>
      <c r="I10" s="1">
        <v>1</v>
      </c>
      <c r="J10" s="38">
        <v>2.5499999999999998</v>
      </c>
      <c r="K10" s="39" t="s">
        <v>150</v>
      </c>
      <c r="L10" s="94">
        <f t="shared" si="0"/>
        <v>2.5499999999999998</v>
      </c>
      <c r="M10" s="28" t="s">
        <v>262</v>
      </c>
    </row>
    <row r="11" spans="1:13" x14ac:dyDescent="0.3">
      <c r="A11" s="1">
        <v>9</v>
      </c>
      <c r="B11" s="3">
        <v>1</v>
      </c>
      <c r="C11" s="1" t="s">
        <v>288</v>
      </c>
      <c r="D11" s="1" t="s">
        <v>302</v>
      </c>
      <c r="E11" s="1">
        <v>84759000</v>
      </c>
      <c r="F11" s="1">
        <v>9</v>
      </c>
      <c r="G11" s="37" t="s">
        <v>317</v>
      </c>
      <c r="H11" s="1" t="s">
        <v>318</v>
      </c>
      <c r="I11" s="1">
        <v>1</v>
      </c>
      <c r="J11" s="38">
        <v>2.5499999999999998</v>
      </c>
      <c r="K11" s="39" t="s">
        <v>150</v>
      </c>
      <c r="L11" s="94">
        <f t="shared" si="0"/>
        <v>2.5499999999999998</v>
      </c>
      <c r="M11" s="28" t="s">
        <v>262</v>
      </c>
    </row>
    <row r="12" spans="1:13" x14ac:dyDescent="0.3">
      <c r="A12" s="1">
        <v>10</v>
      </c>
      <c r="B12" s="1">
        <v>1</v>
      </c>
      <c r="C12" s="1" t="s">
        <v>288</v>
      </c>
      <c r="D12" s="1" t="s">
        <v>302</v>
      </c>
      <c r="E12" s="1">
        <v>84759000</v>
      </c>
      <c r="F12" s="1">
        <v>12</v>
      </c>
      <c r="G12" s="37" t="s">
        <v>319</v>
      </c>
      <c r="H12" s="1" t="s">
        <v>320</v>
      </c>
      <c r="I12" s="1">
        <v>1</v>
      </c>
      <c r="J12" s="38">
        <v>1.75</v>
      </c>
      <c r="K12" s="39" t="s">
        <v>150</v>
      </c>
      <c r="L12" s="94">
        <f t="shared" si="0"/>
        <v>1.75</v>
      </c>
      <c r="M12" s="28" t="s">
        <v>262</v>
      </c>
    </row>
    <row r="13" spans="1:13" x14ac:dyDescent="0.3">
      <c r="A13" s="1">
        <v>11</v>
      </c>
      <c r="B13" s="3">
        <v>1</v>
      </c>
      <c r="C13" s="1" t="s">
        <v>288</v>
      </c>
      <c r="D13" s="1" t="s">
        <v>302</v>
      </c>
      <c r="E13" s="1">
        <v>84759000</v>
      </c>
      <c r="F13" s="1">
        <v>13</v>
      </c>
      <c r="G13" s="37" t="s">
        <v>321</v>
      </c>
      <c r="H13" s="1" t="s">
        <v>322</v>
      </c>
      <c r="I13" s="1">
        <v>1</v>
      </c>
      <c r="J13" s="38">
        <v>0.83</v>
      </c>
      <c r="K13" s="39" t="s">
        <v>150</v>
      </c>
      <c r="L13" s="94">
        <f t="shared" si="0"/>
        <v>0.83</v>
      </c>
      <c r="M13" s="28" t="s">
        <v>262</v>
      </c>
    </row>
    <row r="14" spans="1:13" x14ac:dyDescent="0.3">
      <c r="A14" s="1">
        <v>12</v>
      </c>
      <c r="B14" s="1">
        <v>1</v>
      </c>
      <c r="C14" s="1" t="s">
        <v>288</v>
      </c>
      <c r="D14" s="1" t="s">
        <v>302</v>
      </c>
      <c r="E14" s="1">
        <v>84759000</v>
      </c>
      <c r="F14" s="1">
        <v>16</v>
      </c>
      <c r="G14" s="37" t="s">
        <v>323</v>
      </c>
      <c r="H14" s="1" t="s">
        <v>324</v>
      </c>
      <c r="I14" s="1">
        <v>1</v>
      </c>
      <c r="J14" s="38">
        <v>4.7</v>
      </c>
      <c r="K14" s="39" t="s">
        <v>150</v>
      </c>
      <c r="L14" s="94">
        <f t="shared" si="0"/>
        <v>4.7</v>
      </c>
      <c r="M14" s="28" t="s">
        <v>262</v>
      </c>
    </row>
    <row r="15" spans="1:13" x14ac:dyDescent="0.3">
      <c r="A15" s="1">
        <v>13</v>
      </c>
      <c r="B15" s="3">
        <v>1</v>
      </c>
      <c r="C15" s="1" t="s">
        <v>288</v>
      </c>
      <c r="D15" s="1" t="s">
        <v>302</v>
      </c>
      <c r="E15" s="1">
        <v>84759000</v>
      </c>
      <c r="F15" s="1">
        <v>6</v>
      </c>
      <c r="G15" s="37" t="s">
        <v>325</v>
      </c>
      <c r="H15" s="1" t="s">
        <v>326</v>
      </c>
      <c r="I15" s="1">
        <v>1</v>
      </c>
      <c r="J15" s="38">
        <v>0.3</v>
      </c>
      <c r="K15" s="39" t="s">
        <v>150</v>
      </c>
      <c r="L15" s="94">
        <f t="shared" si="0"/>
        <v>0.3</v>
      </c>
      <c r="M15" s="28" t="s">
        <v>262</v>
      </c>
    </row>
    <row r="16" spans="1:13" x14ac:dyDescent="0.3">
      <c r="A16" s="1">
        <v>14</v>
      </c>
      <c r="B16" s="1">
        <v>1</v>
      </c>
      <c r="C16" s="1" t="s">
        <v>288</v>
      </c>
      <c r="D16" s="1" t="s">
        <v>302</v>
      </c>
      <c r="E16" s="1">
        <v>84759000</v>
      </c>
      <c r="F16" s="1">
        <v>14</v>
      </c>
      <c r="G16" s="37" t="s">
        <v>327</v>
      </c>
      <c r="H16" s="1" t="s">
        <v>328</v>
      </c>
      <c r="I16" s="1">
        <v>1</v>
      </c>
      <c r="J16" s="38">
        <v>8.0500000000000007</v>
      </c>
      <c r="K16" s="39" t="s">
        <v>150</v>
      </c>
      <c r="L16" s="94">
        <f t="shared" si="0"/>
        <v>8.0500000000000007</v>
      </c>
      <c r="M16" s="28" t="s">
        <v>262</v>
      </c>
    </row>
    <row r="17" spans="1:13" x14ac:dyDescent="0.3">
      <c r="A17" s="1">
        <v>15</v>
      </c>
      <c r="B17" s="3">
        <v>1</v>
      </c>
      <c r="C17" s="1" t="s">
        <v>288</v>
      </c>
      <c r="D17" s="1" t="s">
        <v>302</v>
      </c>
      <c r="E17" s="1">
        <v>84759000</v>
      </c>
      <c r="F17" s="1">
        <v>15</v>
      </c>
      <c r="G17" s="37" t="s">
        <v>329</v>
      </c>
      <c r="H17" s="1" t="s">
        <v>330</v>
      </c>
      <c r="I17" s="1">
        <v>1</v>
      </c>
      <c r="J17" s="38">
        <v>0.15</v>
      </c>
      <c r="K17" s="39" t="s">
        <v>150</v>
      </c>
      <c r="L17" s="94">
        <f t="shared" si="0"/>
        <v>0.15</v>
      </c>
      <c r="M17" s="28" t="s">
        <v>262</v>
      </c>
    </row>
    <row r="18" spans="1:13" x14ac:dyDescent="0.3">
      <c r="A18" s="1">
        <v>16</v>
      </c>
      <c r="B18" s="1">
        <v>1</v>
      </c>
      <c r="C18" s="1" t="s">
        <v>288</v>
      </c>
      <c r="D18" s="1" t="s">
        <v>331</v>
      </c>
      <c r="E18" s="1">
        <v>85469090</v>
      </c>
      <c r="F18" s="1">
        <v>17</v>
      </c>
      <c r="G18" s="37" t="s">
        <v>332</v>
      </c>
      <c r="H18" s="1" t="s">
        <v>333</v>
      </c>
      <c r="I18" s="1">
        <v>2</v>
      </c>
      <c r="J18" s="38">
        <v>35.799999999999997</v>
      </c>
      <c r="K18" s="39" t="s">
        <v>150</v>
      </c>
      <c r="L18" s="94">
        <f t="shared" si="0"/>
        <v>71.599999999999994</v>
      </c>
      <c r="M18" s="28" t="s">
        <v>262</v>
      </c>
    </row>
    <row r="19" spans="1:13" x14ac:dyDescent="0.3">
      <c r="A19" s="1">
        <v>17</v>
      </c>
      <c r="B19" s="3">
        <v>1</v>
      </c>
      <c r="C19" s="1" t="s">
        <v>288</v>
      </c>
      <c r="D19" s="1" t="s">
        <v>331</v>
      </c>
      <c r="E19" s="1">
        <v>85469090</v>
      </c>
      <c r="F19" s="1">
        <v>18</v>
      </c>
      <c r="G19" s="37" t="s">
        <v>334</v>
      </c>
      <c r="H19" s="1" t="s">
        <v>335</v>
      </c>
      <c r="I19" s="1">
        <v>2</v>
      </c>
      <c r="J19" s="38">
        <v>69</v>
      </c>
      <c r="K19" s="39" t="s">
        <v>150</v>
      </c>
      <c r="L19" s="94">
        <f t="shared" si="0"/>
        <v>138</v>
      </c>
      <c r="M19" s="28" t="s">
        <v>262</v>
      </c>
    </row>
    <row r="20" spans="1:13" x14ac:dyDescent="0.3">
      <c r="A20" s="1">
        <v>18</v>
      </c>
      <c r="B20" s="1">
        <v>1</v>
      </c>
      <c r="C20" s="1" t="s">
        <v>288</v>
      </c>
      <c r="D20" s="1" t="s">
        <v>331</v>
      </c>
      <c r="E20" s="1">
        <v>85469090</v>
      </c>
      <c r="F20" s="1">
        <v>19</v>
      </c>
      <c r="G20" s="37" t="s">
        <v>336</v>
      </c>
      <c r="H20" s="1" t="s">
        <v>335</v>
      </c>
      <c r="I20" s="1">
        <v>2</v>
      </c>
      <c r="J20" s="38">
        <v>17.25</v>
      </c>
      <c r="K20" s="39" t="s">
        <v>150</v>
      </c>
      <c r="L20" s="94">
        <f t="shared" si="0"/>
        <v>34.5</v>
      </c>
      <c r="M20" s="28" t="s">
        <v>262</v>
      </c>
    </row>
    <row r="21" spans="1:13" x14ac:dyDescent="0.3">
      <c r="A21" s="1">
        <v>19</v>
      </c>
      <c r="B21" s="3">
        <v>1</v>
      </c>
      <c r="C21" s="1" t="s">
        <v>288</v>
      </c>
      <c r="D21" s="1" t="s">
        <v>302</v>
      </c>
      <c r="E21" s="1">
        <v>84759000</v>
      </c>
      <c r="F21" s="1">
        <v>8</v>
      </c>
      <c r="G21" s="37" t="s">
        <v>337</v>
      </c>
      <c r="H21" s="1" t="s">
        <v>338</v>
      </c>
      <c r="I21" s="1">
        <v>1</v>
      </c>
      <c r="J21" s="38">
        <v>4.75</v>
      </c>
      <c r="K21" s="39" t="s">
        <v>150</v>
      </c>
      <c r="L21" s="94">
        <f t="shared" si="0"/>
        <v>4.75</v>
      </c>
      <c r="M21" s="28" t="s">
        <v>262</v>
      </c>
    </row>
    <row r="22" spans="1:13" x14ac:dyDescent="0.3">
      <c r="A22" s="1">
        <v>20</v>
      </c>
      <c r="B22" s="1">
        <v>1</v>
      </c>
      <c r="C22" s="1" t="s">
        <v>288</v>
      </c>
      <c r="D22" s="1" t="s">
        <v>302</v>
      </c>
      <c r="E22" s="1">
        <v>84759000</v>
      </c>
      <c r="F22" s="1">
        <v>20</v>
      </c>
      <c r="G22" s="37" t="s">
        <v>339</v>
      </c>
      <c r="H22" s="1" t="s">
        <v>340</v>
      </c>
      <c r="I22" s="1">
        <v>2</v>
      </c>
      <c r="J22" s="38">
        <v>2.5</v>
      </c>
      <c r="K22" s="39" t="s">
        <v>150</v>
      </c>
      <c r="L22" s="94">
        <f t="shared" si="0"/>
        <v>5</v>
      </c>
      <c r="M22" s="28" t="s">
        <v>262</v>
      </c>
    </row>
    <row r="23" spans="1:13" x14ac:dyDescent="0.3">
      <c r="A23" s="1">
        <v>21</v>
      </c>
      <c r="B23" s="3">
        <v>1</v>
      </c>
      <c r="C23" s="1" t="s">
        <v>288</v>
      </c>
      <c r="D23" s="1" t="s">
        <v>302</v>
      </c>
      <c r="E23" s="1">
        <v>84759000</v>
      </c>
      <c r="F23" s="1">
        <v>21</v>
      </c>
      <c r="G23" s="37" t="s">
        <v>341</v>
      </c>
      <c r="H23" s="1" t="s">
        <v>342</v>
      </c>
      <c r="I23" s="1">
        <v>2</v>
      </c>
      <c r="J23" s="38">
        <v>11.75</v>
      </c>
      <c r="K23" s="39" t="s">
        <v>150</v>
      </c>
      <c r="L23" s="94">
        <f t="shared" si="0"/>
        <v>23.5</v>
      </c>
      <c r="M23" s="28" t="s">
        <v>262</v>
      </c>
    </row>
    <row r="24" spans="1:13" x14ac:dyDescent="0.3">
      <c r="A24" s="1">
        <v>22</v>
      </c>
      <c r="B24" s="1">
        <v>1</v>
      </c>
      <c r="C24" s="1" t="s">
        <v>288</v>
      </c>
      <c r="D24" s="1" t="s">
        <v>343</v>
      </c>
      <c r="E24" s="1">
        <v>40169960</v>
      </c>
      <c r="F24" s="1">
        <v>22</v>
      </c>
      <c r="G24" s="37" t="s">
        <v>344</v>
      </c>
      <c r="H24" s="1" t="s">
        <v>345</v>
      </c>
      <c r="I24" s="1">
        <v>2</v>
      </c>
      <c r="J24" s="38">
        <v>326.5</v>
      </c>
      <c r="K24" s="39" t="s">
        <v>150</v>
      </c>
      <c r="L24" s="94">
        <f t="shared" si="0"/>
        <v>653</v>
      </c>
      <c r="M24" s="28" t="s">
        <v>262</v>
      </c>
    </row>
    <row r="25" spans="1:13" x14ac:dyDescent="0.3">
      <c r="A25" s="1">
        <v>23</v>
      </c>
      <c r="B25" s="3">
        <v>1</v>
      </c>
      <c r="C25" s="1" t="s">
        <v>288</v>
      </c>
      <c r="D25" s="1" t="s">
        <v>346</v>
      </c>
      <c r="E25" s="1">
        <v>84818090</v>
      </c>
      <c r="F25" s="1">
        <v>23</v>
      </c>
      <c r="G25" s="37"/>
      <c r="H25" s="1" t="s">
        <v>347</v>
      </c>
      <c r="I25" s="1">
        <v>3</v>
      </c>
      <c r="J25" s="38">
        <v>1470</v>
      </c>
      <c r="K25" s="39" t="s">
        <v>150</v>
      </c>
      <c r="L25" s="94">
        <f t="shared" si="0"/>
        <v>4410</v>
      </c>
      <c r="M25" s="28" t="s">
        <v>262</v>
      </c>
    </row>
    <row r="26" spans="1:13" ht="15" thickBot="1" x14ac:dyDescent="0.35">
      <c r="A26" s="98">
        <v>24</v>
      </c>
      <c r="B26" s="98">
        <v>1</v>
      </c>
      <c r="C26" s="98" t="s">
        <v>288</v>
      </c>
      <c r="D26" s="98" t="s">
        <v>302</v>
      </c>
      <c r="E26" s="98">
        <v>84759000</v>
      </c>
      <c r="F26" s="98">
        <v>24</v>
      </c>
      <c r="G26" s="98" t="s">
        <v>348</v>
      </c>
      <c r="H26" s="98" t="s">
        <v>349</v>
      </c>
      <c r="I26" s="98">
        <v>1</v>
      </c>
      <c r="J26" s="99">
        <v>2000</v>
      </c>
      <c r="K26" s="98" t="s">
        <v>150</v>
      </c>
      <c r="L26" s="99">
        <f t="shared" si="0"/>
        <v>2000</v>
      </c>
      <c r="M26" s="28" t="s">
        <v>262</v>
      </c>
    </row>
    <row r="27" spans="1:13" x14ac:dyDescent="0.3">
      <c r="A27" s="3">
        <v>25</v>
      </c>
      <c r="B27" s="3">
        <v>2</v>
      </c>
      <c r="C27" s="3" t="s">
        <v>350</v>
      </c>
      <c r="D27" s="3"/>
      <c r="E27" s="3">
        <v>84805000</v>
      </c>
      <c r="F27" s="3">
        <v>1</v>
      </c>
      <c r="G27" s="34">
        <v>2213250004</v>
      </c>
      <c r="H27" s="3" t="s">
        <v>351</v>
      </c>
      <c r="I27" s="3">
        <v>1</v>
      </c>
      <c r="J27" s="41">
        <v>6902.5</v>
      </c>
      <c r="K27" s="36" t="s">
        <v>158</v>
      </c>
      <c r="L27" s="90">
        <f>J27*I27</f>
        <v>6902.5</v>
      </c>
    </row>
    <row r="28" spans="1:13" x14ac:dyDescent="0.3">
      <c r="A28" s="1">
        <v>26</v>
      </c>
      <c r="B28" s="1">
        <v>2</v>
      </c>
      <c r="C28" s="1" t="s">
        <v>350</v>
      </c>
      <c r="D28" s="1"/>
      <c r="E28" s="1">
        <v>84805000</v>
      </c>
      <c r="F28" s="1">
        <v>2</v>
      </c>
      <c r="G28" s="37">
        <v>2211556000</v>
      </c>
      <c r="H28" s="1" t="s">
        <v>352</v>
      </c>
      <c r="I28" s="39">
        <v>6</v>
      </c>
      <c r="J28" s="42">
        <v>3366</v>
      </c>
      <c r="K28" s="39" t="s">
        <v>158</v>
      </c>
      <c r="L28" s="90">
        <f t="shared" ref="L28:L35" si="1">J28*I28</f>
        <v>20196</v>
      </c>
    </row>
    <row r="29" spans="1:13" x14ac:dyDescent="0.3">
      <c r="A29" s="1">
        <v>27</v>
      </c>
      <c r="B29" s="1">
        <v>2</v>
      </c>
      <c r="C29" s="1" t="s">
        <v>350</v>
      </c>
      <c r="D29" s="1"/>
      <c r="E29" s="1">
        <v>84818090</v>
      </c>
      <c r="F29" s="1">
        <v>1</v>
      </c>
      <c r="G29" s="37" t="s">
        <v>353</v>
      </c>
      <c r="H29" s="1" t="s">
        <v>354</v>
      </c>
      <c r="I29" s="1">
        <v>1</v>
      </c>
      <c r="J29" s="42">
        <v>205.92</v>
      </c>
      <c r="K29" s="39" t="s">
        <v>158</v>
      </c>
      <c r="L29" s="90">
        <f t="shared" si="1"/>
        <v>205.92</v>
      </c>
    </row>
    <row r="30" spans="1:13" x14ac:dyDescent="0.3">
      <c r="A30" s="1">
        <v>28</v>
      </c>
      <c r="B30" s="1">
        <v>2</v>
      </c>
      <c r="C30" s="1" t="s">
        <v>350</v>
      </c>
      <c r="D30" s="1"/>
      <c r="E30" s="1">
        <v>84818090</v>
      </c>
      <c r="F30" s="1">
        <v>2</v>
      </c>
      <c r="G30" s="37" t="s">
        <v>355</v>
      </c>
      <c r="H30" s="1" t="s">
        <v>356</v>
      </c>
      <c r="I30" s="1">
        <v>1</v>
      </c>
      <c r="J30" s="42">
        <v>205.92</v>
      </c>
      <c r="K30" s="39" t="s">
        <v>158</v>
      </c>
      <c r="L30" s="90">
        <f t="shared" si="1"/>
        <v>205.92</v>
      </c>
    </row>
    <row r="31" spans="1:13" x14ac:dyDescent="0.3">
      <c r="A31" s="1">
        <v>29</v>
      </c>
      <c r="B31" s="1">
        <v>2</v>
      </c>
      <c r="C31" s="1" t="s">
        <v>350</v>
      </c>
      <c r="D31" s="1"/>
      <c r="E31" s="1">
        <v>84805000</v>
      </c>
      <c r="F31" s="1">
        <v>3</v>
      </c>
      <c r="G31" s="37" t="s">
        <v>348</v>
      </c>
      <c r="H31" s="1" t="s">
        <v>357</v>
      </c>
      <c r="I31" s="39">
        <v>1</v>
      </c>
      <c r="J31" s="42">
        <v>17424</v>
      </c>
      <c r="K31" s="39" t="s">
        <v>158</v>
      </c>
      <c r="L31" s="90">
        <f t="shared" si="1"/>
        <v>17424</v>
      </c>
    </row>
    <row r="32" spans="1:13" x14ac:dyDescent="0.3">
      <c r="A32" s="1">
        <v>30</v>
      </c>
      <c r="B32" s="1">
        <v>2</v>
      </c>
      <c r="C32" s="1" t="s">
        <v>350</v>
      </c>
      <c r="D32" s="1"/>
      <c r="E32" s="1"/>
      <c r="F32" s="1">
        <v>4</v>
      </c>
      <c r="G32" s="37" t="s">
        <v>358</v>
      </c>
      <c r="H32" s="1" t="s">
        <v>359</v>
      </c>
      <c r="I32" s="39">
        <v>1</v>
      </c>
      <c r="J32" s="42">
        <v>506.88</v>
      </c>
      <c r="K32" s="39" t="s">
        <v>158</v>
      </c>
      <c r="L32" s="90">
        <f t="shared" si="1"/>
        <v>506.88</v>
      </c>
    </row>
    <row r="33" spans="1:12" x14ac:dyDescent="0.3">
      <c r="A33" s="13">
        <v>31</v>
      </c>
      <c r="B33" s="13">
        <v>2</v>
      </c>
      <c r="C33" s="13" t="s">
        <v>350</v>
      </c>
      <c r="D33" s="13"/>
      <c r="E33" s="13">
        <v>84759000</v>
      </c>
      <c r="F33" s="13">
        <v>5</v>
      </c>
      <c r="G33" s="43" t="s">
        <v>360</v>
      </c>
      <c r="H33" s="13" t="s">
        <v>361</v>
      </c>
      <c r="I33" s="44">
        <v>1</v>
      </c>
      <c r="J33" s="45">
        <v>9900</v>
      </c>
      <c r="K33" s="44" t="s">
        <v>158</v>
      </c>
      <c r="L33" s="90">
        <f t="shared" si="1"/>
        <v>9900</v>
      </c>
    </row>
    <row r="34" spans="1:12" x14ac:dyDescent="0.3">
      <c r="A34" s="1">
        <v>32</v>
      </c>
      <c r="B34" s="1">
        <v>2</v>
      </c>
      <c r="C34" s="1" t="s">
        <v>350</v>
      </c>
      <c r="D34" s="1"/>
      <c r="E34" s="1">
        <v>84759000</v>
      </c>
      <c r="F34" s="1">
        <v>6</v>
      </c>
      <c r="G34" s="37" t="s">
        <v>362</v>
      </c>
      <c r="H34" s="1" t="s">
        <v>363</v>
      </c>
      <c r="I34" s="39">
        <v>1</v>
      </c>
      <c r="J34" s="42">
        <v>9900</v>
      </c>
      <c r="K34" s="39" t="s">
        <v>158</v>
      </c>
      <c r="L34" s="90">
        <f t="shared" si="1"/>
        <v>9900</v>
      </c>
    </row>
    <row r="35" spans="1:12" ht="15" thickBot="1" x14ac:dyDescent="0.35">
      <c r="A35" s="46">
        <v>33</v>
      </c>
      <c r="B35" s="46">
        <v>2</v>
      </c>
      <c r="C35" s="30" t="s">
        <v>350</v>
      </c>
      <c r="D35" s="47"/>
      <c r="E35" s="46">
        <v>84759000</v>
      </c>
      <c r="F35" s="46"/>
      <c r="G35" s="31" t="s">
        <v>364</v>
      </c>
      <c r="H35" s="48" t="s">
        <v>365</v>
      </c>
      <c r="I35" s="47">
        <v>5</v>
      </c>
      <c r="J35" s="49">
        <v>7020</v>
      </c>
      <c r="K35" s="40" t="s">
        <v>158</v>
      </c>
      <c r="L35" s="90">
        <f t="shared" si="1"/>
        <v>35100</v>
      </c>
    </row>
    <row r="36" spans="1:12" ht="29.4" thickBot="1" x14ac:dyDescent="0.35">
      <c r="A36" s="32">
        <v>34</v>
      </c>
      <c r="B36" s="32">
        <v>3</v>
      </c>
      <c r="C36" s="32" t="s">
        <v>164</v>
      </c>
      <c r="D36" s="118"/>
      <c r="E36" s="32">
        <v>73151100</v>
      </c>
      <c r="F36" s="32">
        <v>1</v>
      </c>
      <c r="G36" s="33"/>
      <c r="H36" s="50" t="s">
        <v>366</v>
      </c>
      <c r="I36" s="32">
        <v>110</v>
      </c>
      <c r="J36" s="51">
        <f>54525.9/110</f>
        <v>495.69</v>
      </c>
      <c r="K36" s="32" t="s">
        <v>150</v>
      </c>
      <c r="L36" s="135">
        <f>J36*I36</f>
        <v>54525.9</v>
      </c>
    </row>
    <row r="37" spans="1:12" ht="15" thickBot="1" x14ac:dyDescent="0.35">
      <c r="A37" s="32">
        <v>35</v>
      </c>
      <c r="B37" s="32"/>
      <c r="C37" s="32" t="s">
        <v>190</v>
      </c>
      <c r="D37" s="3"/>
      <c r="E37" s="32">
        <v>34039990</v>
      </c>
      <c r="F37" s="32">
        <v>1</v>
      </c>
      <c r="G37" s="33"/>
      <c r="H37" s="32" t="s">
        <v>367</v>
      </c>
      <c r="I37" s="32">
        <v>832</v>
      </c>
      <c r="J37" s="51">
        <f>15485/832</f>
        <v>18.611778846153847</v>
      </c>
      <c r="K37" s="118" t="s">
        <v>150</v>
      </c>
      <c r="L37" s="136">
        <f>I37*J37</f>
        <v>15485</v>
      </c>
    </row>
    <row r="38" spans="1:12" x14ac:dyDescent="0.3">
      <c r="A38" s="10"/>
      <c r="B38" s="10"/>
      <c r="C38" s="10"/>
      <c r="D38" s="10"/>
      <c r="E38" s="10"/>
      <c r="F38" s="10"/>
      <c r="G38" s="91"/>
      <c r="H38" s="10" t="s">
        <v>857</v>
      </c>
      <c r="I38" s="122">
        <v>1000</v>
      </c>
      <c r="J38" s="128">
        <v>6</v>
      </c>
      <c r="K38" s="132" t="s">
        <v>150</v>
      </c>
      <c r="L38" s="133">
        <f>I38*J38</f>
        <v>6000</v>
      </c>
    </row>
    <row r="39" spans="1:12" ht="15" thickBot="1" x14ac:dyDescent="0.35">
      <c r="A39" s="125"/>
      <c r="B39" s="125"/>
      <c r="C39" s="125"/>
      <c r="D39" s="125"/>
      <c r="E39" s="125"/>
      <c r="F39" s="125"/>
      <c r="G39" s="126"/>
      <c r="H39" s="125" t="s">
        <v>858</v>
      </c>
      <c r="I39" s="127">
        <v>1200</v>
      </c>
      <c r="J39" s="129">
        <v>5.8</v>
      </c>
      <c r="K39" s="130" t="s">
        <v>150</v>
      </c>
      <c r="L39" s="131">
        <f>I39*J39</f>
        <v>6960</v>
      </c>
    </row>
    <row r="40" spans="1:12" x14ac:dyDescent="0.3">
      <c r="A40" s="3">
        <v>36</v>
      </c>
      <c r="B40" s="3"/>
      <c r="C40" s="3" t="s">
        <v>368</v>
      </c>
      <c r="D40" s="3"/>
      <c r="E40" s="52">
        <v>40169300</v>
      </c>
      <c r="F40" s="52">
        <v>1</v>
      </c>
      <c r="G40" s="53" t="s">
        <v>369</v>
      </c>
      <c r="H40" s="54" t="s">
        <v>370</v>
      </c>
      <c r="I40" s="123">
        <v>60</v>
      </c>
      <c r="J40" s="124">
        <v>2.82</v>
      </c>
      <c r="K40" s="36" t="s">
        <v>150</v>
      </c>
      <c r="L40" s="123"/>
    </row>
    <row r="41" spans="1:12" x14ac:dyDescent="0.3">
      <c r="A41" s="3">
        <v>37</v>
      </c>
      <c r="B41" s="3"/>
      <c r="C41" s="3" t="s">
        <v>368</v>
      </c>
      <c r="D41" s="1"/>
      <c r="E41" s="56">
        <v>40169300</v>
      </c>
      <c r="F41" s="56">
        <v>2</v>
      </c>
      <c r="G41" s="57" t="s">
        <v>372</v>
      </c>
      <c r="H41" s="58" t="s">
        <v>373</v>
      </c>
      <c r="I41" s="55">
        <v>120</v>
      </c>
      <c r="J41" s="55">
        <v>4.42</v>
      </c>
      <c r="K41" s="39" t="s">
        <v>150</v>
      </c>
      <c r="L41" s="55"/>
    </row>
    <row r="42" spans="1:12" x14ac:dyDescent="0.3">
      <c r="A42" s="3">
        <v>38</v>
      </c>
      <c r="B42" s="3"/>
      <c r="C42" s="3" t="s">
        <v>368</v>
      </c>
      <c r="D42" s="1"/>
      <c r="E42" s="56">
        <v>40169300</v>
      </c>
      <c r="F42" s="56">
        <v>3</v>
      </c>
      <c r="G42" s="57" t="s">
        <v>374</v>
      </c>
      <c r="H42" s="58" t="s">
        <v>375</v>
      </c>
      <c r="I42" s="55">
        <v>120</v>
      </c>
      <c r="J42" s="55">
        <v>3.42</v>
      </c>
      <c r="K42" s="39" t="s">
        <v>150</v>
      </c>
      <c r="L42" s="55"/>
    </row>
    <row r="43" spans="1:12" x14ac:dyDescent="0.3">
      <c r="A43" s="3">
        <v>39</v>
      </c>
      <c r="B43" s="3"/>
      <c r="C43" s="3" t="s">
        <v>368</v>
      </c>
      <c r="D43" s="1"/>
      <c r="E43" s="59">
        <v>84818021</v>
      </c>
      <c r="F43" s="59">
        <v>4</v>
      </c>
      <c r="G43" s="60" t="s">
        <v>376</v>
      </c>
      <c r="H43" s="61" t="s">
        <v>377</v>
      </c>
      <c r="I43" s="55">
        <v>4</v>
      </c>
      <c r="J43" s="55">
        <v>31.7</v>
      </c>
      <c r="K43" s="39" t="s">
        <v>150</v>
      </c>
      <c r="L43" s="55"/>
    </row>
    <row r="44" spans="1:12" x14ac:dyDescent="0.3">
      <c r="A44" s="3">
        <v>40</v>
      </c>
      <c r="B44" s="3"/>
      <c r="C44" s="3" t="s">
        <v>368</v>
      </c>
      <c r="D44" s="1"/>
      <c r="E44" s="59">
        <v>84818021</v>
      </c>
      <c r="F44" s="59">
        <v>5</v>
      </c>
      <c r="G44" s="60" t="s">
        <v>378</v>
      </c>
      <c r="H44" s="61" t="s">
        <v>379</v>
      </c>
      <c r="I44" s="55">
        <v>20</v>
      </c>
      <c r="J44" s="55">
        <v>26.71</v>
      </c>
      <c r="K44" s="39" t="s">
        <v>150</v>
      </c>
      <c r="L44" s="55"/>
    </row>
    <row r="45" spans="1:12" x14ac:dyDescent="0.3">
      <c r="A45" s="3">
        <v>41</v>
      </c>
      <c r="B45" s="3"/>
      <c r="C45" s="3" t="s">
        <v>368</v>
      </c>
      <c r="D45" s="1"/>
      <c r="E45" s="59">
        <v>84818021</v>
      </c>
      <c r="F45" s="59">
        <v>6</v>
      </c>
      <c r="G45" s="60" t="s">
        <v>380</v>
      </c>
      <c r="H45" s="61" t="s">
        <v>381</v>
      </c>
      <c r="I45" s="55">
        <v>20</v>
      </c>
      <c r="J45" s="55">
        <v>28.2</v>
      </c>
      <c r="K45" s="39" t="s">
        <v>150</v>
      </c>
      <c r="L45" s="55"/>
    </row>
    <row r="46" spans="1:12" ht="15.6" x14ac:dyDescent="0.3">
      <c r="A46" s="3">
        <v>42</v>
      </c>
      <c r="B46" s="3"/>
      <c r="C46" s="3" t="s">
        <v>368</v>
      </c>
      <c r="D46" s="1"/>
      <c r="E46" s="56">
        <v>40169300</v>
      </c>
      <c r="F46" s="56">
        <v>7</v>
      </c>
      <c r="G46" s="62" t="s">
        <v>382</v>
      </c>
      <c r="H46" s="58" t="s">
        <v>383</v>
      </c>
      <c r="I46" s="55">
        <v>624</v>
      </c>
      <c r="J46" s="55">
        <v>0.69000000000000006</v>
      </c>
      <c r="K46" s="39" t="s">
        <v>150</v>
      </c>
      <c r="L46" s="55"/>
    </row>
    <row r="47" spans="1:12" x14ac:dyDescent="0.3">
      <c r="A47" s="3">
        <v>43</v>
      </c>
      <c r="B47" s="3"/>
      <c r="C47" s="3" t="s">
        <v>368</v>
      </c>
      <c r="D47" s="1"/>
      <c r="E47" s="56">
        <v>40169300</v>
      </c>
      <c r="F47" s="56">
        <v>8</v>
      </c>
      <c r="G47" s="57" t="s">
        <v>384</v>
      </c>
      <c r="H47" s="58" t="s">
        <v>385</v>
      </c>
      <c r="I47" s="55">
        <v>624</v>
      </c>
      <c r="J47" s="55">
        <v>0.69000000000000006</v>
      </c>
      <c r="K47" s="39" t="s">
        <v>150</v>
      </c>
      <c r="L47" s="55"/>
    </row>
    <row r="48" spans="1:12" x14ac:dyDescent="0.3">
      <c r="A48" s="3">
        <v>44</v>
      </c>
      <c r="B48" s="3"/>
      <c r="C48" s="3" t="s">
        <v>368</v>
      </c>
      <c r="D48" s="1"/>
      <c r="E48" s="56">
        <v>40169300</v>
      </c>
      <c r="F48" s="56">
        <v>9</v>
      </c>
      <c r="G48" s="57" t="s">
        <v>386</v>
      </c>
      <c r="H48" s="58" t="s">
        <v>387</v>
      </c>
      <c r="I48" s="55">
        <v>624</v>
      </c>
      <c r="J48" s="55">
        <v>0.69000000000000006</v>
      </c>
      <c r="K48" s="39" t="s">
        <v>150</v>
      </c>
      <c r="L48" s="55"/>
    </row>
    <row r="49" spans="1:12" x14ac:dyDescent="0.3">
      <c r="A49" s="3">
        <v>45</v>
      </c>
      <c r="B49" s="3"/>
      <c r="C49" s="3" t="s">
        <v>368</v>
      </c>
      <c r="D49" s="1"/>
      <c r="E49" s="56">
        <v>40169300</v>
      </c>
      <c r="F49" s="56">
        <v>10</v>
      </c>
      <c r="G49" s="57" t="s">
        <v>388</v>
      </c>
      <c r="H49" s="58" t="s">
        <v>389</v>
      </c>
      <c r="I49" s="55">
        <v>300</v>
      </c>
      <c r="J49" s="55">
        <v>0.72</v>
      </c>
      <c r="K49" s="39" t="s">
        <v>150</v>
      </c>
      <c r="L49" s="55"/>
    </row>
    <row r="50" spans="1:12" x14ac:dyDescent="0.3">
      <c r="A50" s="3">
        <v>46</v>
      </c>
      <c r="B50" s="3"/>
      <c r="C50" s="3" t="s">
        <v>368</v>
      </c>
      <c r="D50" s="1"/>
      <c r="E50" s="56">
        <v>40169300</v>
      </c>
      <c r="F50" s="56">
        <v>11</v>
      </c>
      <c r="G50" s="57" t="s">
        <v>390</v>
      </c>
      <c r="H50" s="58" t="s">
        <v>391</v>
      </c>
      <c r="I50" s="55">
        <v>500</v>
      </c>
      <c r="J50" s="55">
        <v>0.74</v>
      </c>
      <c r="K50" s="39" t="s">
        <v>150</v>
      </c>
      <c r="L50" s="55"/>
    </row>
    <row r="51" spans="1:12" x14ac:dyDescent="0.3">
      <c r="A51" s="3">
        <v>47</v>
      </c>
      <c r="B51" s="3"/>
      <c r="C51" s="3" t="s">
        <v>368</v>
      </c>
      <c r="D51" s="1"/>
      <c r="E51" s="56">
        <v>40169300</v>
      </c>
      <c r="F51" s="56">
        <v>12</v>
      </c>
      <c r="G51" s="57" t="s">
        <v>392</v>
      </c>
      <c r="H51" s="58" t="s">
        <v>322</v>
      </c>
      <c r="I51" s="55">
        <v>1500</v>
      </c>
      <c r="J51" s="55">
        <v>0.72</v>
      </c>
      <c r="K51" s="39" t="s">
        <v>150</v>
      </c>
      <c r="L51" s="55"/>
    </row>
    <row r="52" spans="1:12" x14ac:dyDescent="0.3">
      <c r="A52" s="3">
        <v>48</v>
      </c>
      <c r="B52" s="3"/>
      <c r="C52" s="3" t="s">
        <v>368</v>
      </c>
      <c r="D52" s="1"/>
      <c r="E52" s="63">
        <v>39173990</v>
      </c>
      <c r="F52" s="64">
        <v>13</v>
      </c>
      <c r="G52" s="65" t="s">
        <v>393</v>
      </c>
      <c r="H52" s="63" t="s">
        <v>394</v>
      </c>
      <c r="I52" s="55">
        <v>72</v>
      </c>
      <c r="J52" s="55">
        <v>70.699999999999989</v>
      </c>
      <c r="K52" s="39" t="s">
        <v>150</v>
      </c>
      <c r="L52" s="55"/>
    </row>
    <row r="53" spans="1:12" x14ac:dyDescent="0.3">
      <c r="A53" s="3">
        <v>49</v>
      </c>
      <c r="B53" s="3"/>
      <c r="C53" s="3" t="s">
        <v>368</v>
      </c>
      <c r="D53" s="1"/>
      <c r="E53" s="63">
        <v>39173990</v>
      </c>
      <c r="F53" s="64">
        <v>14</v>
      </c>
      <c r="G53" s="65" t="s">
        <v>395</v>
      </c>
      <c r="H53" s="63" t="s">
        <v>396</v>
      </c>
      <c r="I53" s="55">
        <v>48</v>
      </c>
      <c r="J53" s="55">
        <v>82.08</v>
      </c>
      <c r="K53" s="39" t="s">
        <v>150</v>
      </c>
      <c r="L53" s="55"/>
    </row>
    <row r="54" spans="1:12" x14ac:dyDescent="0.3">
      <c r="A54" s="3">
        <v>50</v>
      </c>
      <c r="B54" s="3"/>
      <c r="C54" s="3" t="s">
        <v>368</v>
      </c>
      <c r="D54" s="1"/>
      <c r="E54" s="63">
        <v>39173990</v>
      </c>
      <c r="F54" s="64">
        <v>15</v>
      </c>
      <c r="G54" s="65" t="s">
        <v>397</v>
      </c>
      <c r="H54" s="63" t="s">
        <v>396</v>
      </c>
      <c r="I54" s="55">
        <v>24</v>
      </c>
      <c r="J54" s="55">
        <v>65.5</v>
      </c>
      <c r="K54" s="39" t="s">
        <v>150</v>
      </c>
      <c r="L54" s="55"/>
    </row>
    <row r="55" spans="1:12" x14ac:dyDescent="0.3">
      <c r="A55" s="3">
        <v>51</v>
      </c>
      <c r="B55" s="3"/>
      <c r="C55" s="3" t="s">
        <v>368</v>
      </c>
      <c r="D55" s="1"/>
      <c r="E55" s="63">
        <v>39173990</v>
      </c>
      <c r="F55" s="64">
        <v>16</v>
      </c>
      <c r="G55" s="65" t="s">
        <v>398</v>
      </c>
      <c r="H55" s="63" t="s">
        <v>399</v>
      </c>
      <c r="I55" s="55">
        <v>24</v>
      </c>
      <c r="J55" s="55">
        <v>115.3</v>
      </c>
      <c r="K55" s="39" t="s">
        <v>150</v>
      </c>
      <c r="L55" s="55"/>
    </row>
    <row r="56" spans="1:12" x14ac:dyDescent="0.3">
      <c r="A56" s="3">
        <v>52</v>
      </c>
      <c r="B56" s="3"/>
      <c r="C56" s="3" t="s">
        <v>368</v>
      </c>
      <c r="D56" s="1"/>
      <c r="E56" s="63">
        <v>39173990</v>
      </c>
      <c r="F56" s="64">
        <v>17</v>
      </c>
      <c r="G56" s="65" t="s">
        <v>400</v>
      </c>
      <c r="H56" s="63" t="s">
        <v>401</v>
      </c>
      <c r="I56" s="55">
        <v>30</v>
      </c>
      <c r="J56" s="55">
        <v>58.559999999999995</v>
      </c>
      <c r="K56" s="39" t="s">
        <v>150</v>
      </c>
      <c r="L56" s="55"/>
    </row>
    <row r="57" spans="1:12" x14ac:dyDescent="0.3">
      <c r="A57" s="3">
        <v>53</v>
      </c>
      <c r="B57" s="3"/>
      <c r="C57" s="3" t="s">
        <v>368</v>
      </c>
      <c r="D57" s="1"/>
      <c r="E57" s="66">
        <v>84818070</v>
      </c>
      <c r="F57" s="67">
        <v>18</v>
      </c>
      <c r="G57" s="68" t="s">
        <v>402</v>
      </c>
      <c r="H57" s="66" t="s">
        <v>403</v>
      </c>
      <c r="I57" s="55">
        <v>72</v>
      </c>
      <c r="J57" s="55">
        <v>612.45000000000005</v>
      </c>
      <c r="K57" s="39" t="s">
        <v>150</v>
      </c>
      <c r="L57" s="55"/>
    </row>
    <row r="58" spans="1:12" x14ac:dyDescent="0.3">
      <c r="A58" s="3">
        <v>54</v>
      </c>
      <c r="B58" s="3"/>
      <c r="C58" s="3" t="s">
        <v>368</v>
      </c>
      <c r="D58" s="1"/>
      <c r="E58" s="69">
        <v>84818090</v>
      </c>
      <c r="F58" s="69">
        <v>19</v>
      </c>
      <c r="G58" s="70" t="s">
        <v>404</v>
      </c>
      <c r="H58" s="71" t="s">
        <v>405</v>
      </c>
      <c r="I58" s="55">
        <v>6</v>
      </c>
      <c r="J58" s="55">
        <v>547.08000000000004</v>
      </c>
      <c r="K58" s="39" t="s">
        <v>150</v>
      </c>
      <c r="L58" s="55"/>
    </row>
    <row r="59" spans="1:12" x14ac:dyDescent="0.3">
      <c r="A59" s="3">
        <v>55</v>
      </c>
      <c r="B59" s="3"/>
      <c r="C59" s="3" t="s">
        <v>368</v>
      </c>
      <c r="D59" s="1"/>
      <c r="E59" s="69">
        <v>84818090</v>
      </c>
      <c r="F59" s="69">
        <v>20</v>
      </c>
      <c r="G59" s="70" t="s">
        <v>406</v>
      </c>
      <c r="H59" s="71" t="s">
        <v>407</v>
      </c>
      <c r="I59" s="55">
        <v>124</v>
      </c>
      <c r="J59" s="55">
        <v>781.41</v>
      </c>
      <c r="K59" s="39" t="s">
        <v>150</v>
      </c>
      <c r="L59" s="55"/>
    </row>
    <row r="60" spans="1:12" x14ac:dyDescent="0.3">
      <c r="A60" s="3">
        <v>56</v>
      </c>
      <c r="B60" s="3"/>
      <c r="C60" s="3" t="s">
        <v>368</v>
      </c>
      <c r="D60" s="1"/>
      <c r="E60" s="39"/>
      <c r="F60" s="39">
        <v>21</v>
      </c>
      <c r="G60" s="72" t="s">
        <v>408</v>
      </c>
      <c r="H60" s="39" t="s">
        <v>409</v>
      </c>
      <c r="I60" s="55">
        <v>3</v>
      </c>
      <c r="J60" s="55">
        <v>6680.72</v>
      </c>
      <c r="K60" s="39" t="s">
        <v>150</v>
      </c>
      <c r="L60" s="55"/>
    </row>
    <row r="61" spans="1:12" x14ac:dyDescent="0.3">
      <c r="A61" s="3">
        <v>57</v>
      </c>
      <c r="B61" s="3"/>
      <c r="C61" s="3" t="s">
        <v>368</v>
      </c>
      <c r="D61" s="1"/>
      <c r="E61" s="73">
        <v>84825000</v>
      </c>
      <c r="F61" s="73">
        <v>22</v>
      </c>
      <c r="G61" s="74" t="s">
        <v>410</v>
      </c>
      <c r="H61" s="75" t="s">
        <v>411</v>
      </c>
      <c r="I61" s="55">
        <v>12</v>
      </c>
      <c r="J61" s="55">
        <v>405.71000000000004</v>
      </c>
      <c r="K61" s="39" t="s">
        <v>150</v>
      </c>
      <c r="L61" s="55"/>
    </row>
    <row r="62" spans="1:12" x14ac:dyDescent="0.3">
      <c r="A62" s="3">
        <v>58</v>
      </c>
      <c r="B62" s="3"/>
      <c r="C62" s="3" t="s">
        <v>368</v>
      </c>
      <c r="D62" s="1"/>
      <c r="E62" s="56">
        <v>40169300</v>
      </c>
      <c r="F62" s="56">
        <v>23</v>
      </c>
      <c r="G62" s="57" t="s">
        <v>412</v>
      </c>
      <c r="H62" s="58" t="s">
        <v>413</v>
      </c>
      <c r="I62" s="55">
        <v>6</v>
      </c>
      <c r="J62" s="55">
        <v>27.5</v>
      </c>
      <c r="K62" s="39" t="s">
        <v>150</v>
      </c>
      <c r="L62" s="55"/>
    </row>
    <row r="63" spans="1:12" x14ac:dyDescent="0.3">
      <c r="A63" s="3">
        <v>59</v>
      </c>
      <c r="B63" s="3"/>
      <c r="C63" s="3" t="s">
        <v>368</v>
      </c>
      <c r="D63" s="1"/>
      <c r="E63" s="73">
        <v>84825000</v>
      </c>
      <c r="F63" s="73">
        <v>24</v>
      </c>
      <c r="G63" s="74" t="s">
        <v>414</v>
      </c>
      <c r="H63" s="75" t="s">
        <v>415</v>
      </c>
      <c r="I63" s="55">
        <v>6</v>
      </c>
      <c r="J63" s="55">
        <v>950.86</v>
      </c>
      <c r="K63" s="39" t="s">
        <v>150</v>
      </c>
      <c r="L63" s="55"/>
    </row>
    <row r="64" spans="1:12" x14ac:dyDescent="0.3">
      <c r="A64" s="3">
        <v>60</v>
      </c>
      <c r="B64" s="3"/>
      <c r="C64" s="3" t="s">
        <v>368</v>
      </c>
      <c r="D64" s="1"/>
      <c r="E64" s="56">
        <v>40169300</v>
      </c>
      <c r="F64" s="56">
        <v>25</v>
      </c>
      <c r="G64" s="57" t="s">
        <v>416</v>
      </c>
      <c r="H64" s="58" t="s">
        <v>417</v>
      </c>
      <c r="I64" s="55">
        <v>12</v>
      </c>
      <c r="J64" s="55">
        <v>34.4</v>
      </c>
      <c r="K64" s="39" t="s">
        <v>150</v>
      </c>
      <c r="L64" s="55"/>
    </row>
    <row r="65" spans="1:12" x14ac:dyDescent="0.3">
      <c r="A65" s="3">
        <v>61</v>
      </c>
      <c r="B65" s="3"/>
      <c r="C65" s="3" t="s">
        <v>368</v>
      </c>
      <c r="D65" s="1"/>
      <c r="E65" s="1"/>
      <c r="F65" s="1">
        <v>26</v>
      </c>
      <c r="G65" s="37" t="s">
        <v>418</v>
      </c>
      <c r="H65" s="1" t="s">
        <v>419</v>
      </c>
      <c r="I65" s="55">
        <v>12</v>
      </c>
      <c r="J65" s="55">
        <v>27.2</v>
      </c>
      <c r="K65" s="39" t="s">
        <v>150</v>
      </c>
      <c r="L65" s="55"/>
    </row>
    <row r="66" spans="1:12" x14ac:dyDescent="0.3">
      <c r="A66" s="3">
        <v>62</v>
      </c>
      <c r="B66" s="3"/>
      <c r="C66" s="3" t="s">
        <v>368</v>
      </c>
      <c r="D66" s="1"/>
      <c r="E66" s="1"/>
      <c r="F66" s="1">
        <v>27</v>
      </c>
      <c r="G66" s="76" t="s">
        <v>420</v>
      </c>
      <c r="H66" s="77" t="s">
        <v>421</v>
      </c>
      <c r="I66" s="55">
        <v>12</v>
      </c>
      <c r="J66" s="55">
        <v>0.49</v>
      </c>
      <c r="K66" s="39" t="s">
        <v>150</v>
      </c>
      <c r="L66" s="55"/>
    </row>
    <row r="67" spans="1:12" x14ac:dyDescent="0.3">
      <c r="A67" s="3">
        <v>63</v>
      </c>
      <c r="B67" s="3"/>
      <c r="C67" s="3" t="s">
        <v>368</v>
      </c>
      <c r="D67" s="1"/>
      <c r="E67" s="1"/>
      <c r="F67" s="1">
        <v>28</v>
      </c>
      <c r="G67" s="76" t="s">
        <v>422</v>
      </c>
      <c r="H67" s="77" t="s">
        <v>423</v>
      </c>
      <c r="I67" s="55">
        <v>3</v>
      </c>
      <c r="J67" s="55">
        <v>40.839999999999996</v>
      </c>
      <c r="K67" s="39" t="s">
        <v>150</v>
      </c>
      <c r="L67" s="55"/>
    </row>
    <row r="68" spans="1:12" x14ac:dyDescent="0.3">
      <c r="A68" s="3">
        <v>64</v>
      </c>
      <c r="B68" s="3"/>
      <c r="C68" s="3" t="s">
        <v>368</v>
      </c>
      <c r="D68" s="1"/>
      <c r="E68" s="1"/>
      <c r="F68" s="1">
        <v>29</v>
      </c>
      <c r="G68" s="76" t="s">
        <v>424</v>
      </c>
      <c r="H68" s="77" t="s">
        <v>425</v>
      </c>
      <c r="I68" s="55">
        <v>3</v>
      </c>
      <c r="J68" s="55">
        <v>0.28999999999999998</v>
      </c>
      <c r="K68" s="39" t="s">
        <v>150</v>
      </c>
      <c r="L68" s="55"/>
    </row>
    <row r="69" spans="1:12" x14ac:dyDescent="0.3">
      <c r="A69" s="3">
        <v>65</v>
      </c>
      <c r="B69" s="3"/>
      <c r="C69" s="3" t="s">
        <v>368</v>
      </c>
      <c r="D69" s="1"/>
      <c r="E69" s="1"/>
      <c r="F69" s="1">
        <v>30</v>
      </c>
      <c r="G69" s="76" t="s">
        <v>426</v>
      </c>
      <c r="H69" s="77" t="s">
        <v>427</v>
      </c>
      <c r="I69" s="55">
        <v>2</v>
      </c>
      <c r="J69" s="55">
        <v>9.2799999999999994</v>
      </c>
      <c r="K69" s="39" t="s">
        <v>150</v>
      </c>
      <c r="L69" s="55"/>
    </row>
    <row r="70" spans="1:12" x14ac:dyDescent="0.3">
      <c r="A70" s="3">
        <v>66</v>
      </c>
      <c r="B70" s="3"/>
      <c r="C70" s="3" t="s">
        <v>368</v>
      </c>
      <c r="D70" s="1"/>
      <c r="E70" s="56">
        <v>40169300</v>
      </c>
      <c r="F70" s="56">
        <v>31</v>
      </c>
      <c r="G70" s="57" t="s">
        <v>428</v>
      </c>
      <c r="H70" s="58" t="s">
        <v>429</v>
      </c>
      <c r="I70" s="55">
        <v>1</v>
      </c>
      <c r="J70" s="55">
        <v>0.41</v>
      </c>
      <c r="K70" s="39" t="s">
        <v>150</v>
      </c>
      <c r="L70" s="55"/>
    </row>
    <row r="71" spans="1:12" x14ac:dyDescent="0.3">
      <c r="A71" s="3">
        <v>67</v>
      </c>
      <c r="B71" s="3"/>
      <c r="C71" s="3" t="s">
        <v>368</v>
      </c>
      <c r="D71" s="1"/>
      <c r="E71" s="1"/>
      <c r="F71" s="1">
        <v>32</v>
      </c>
      <c r="G71" s="76" t="s">
        <v>430</v>
      </c>
      <c r="H71" s="77" t="s">
        <v>431</v>
      </c>
      <c r="I71" s="55">
        <v>3</v>
      </c>
      <c r="J71" s="55">
        <v>590.62</v>
      </c>
      <c r="K71" s="39" t="s">
        <v>150</v>
      </c>
      <c r="L71" s="55"/>
    </row>
    <row r="72" spans="1:12" x14ac:dyDescent="0.3">
      <c r="A72" s="3">
        <v>68</v>
      </c>
      <c r="B72" s="3"/>
      <c r="C72" s="3" t="s">
        <v>368</v>
      </c>
      <c r="D72" s="1"/>
      <c r="E72" s="1"/>
      <c r="F72" s="1">
        <v>33</v>
      </c>
      <c r="G72" s="37" t="s">
        <v>432</v>
      </c>
      <c r="H72" s="1" t="s">
        <v>433</v>
      </c>
      <c r="I72" s="55">
        <v>3</v>
      </c>
      <c r="J72" s="55">
        <v>549.88</v>
      </c>
      <c r="K72" s="39" t="s">
        <v>150</v>
      </c>
      <c r="L72" s="55"/>
    </row>
    <row r="73" spans="1:12" x14ac:dyDescent="0.3">
      <c r="A73" s="3">
        <v>69</v>
      </c>
      <c r="B73" s="3"/>
      <c r="C73" s="3" t="s">
        <v>368</v>
      </c>
      <c r="D73" s="1"/>
      <c r="E73" s="78">
        <v>85366990</v>
      </c>
      <c r="F73" s="78">
        <v>34</v>
      </c>
      <c r="G73" s="79" t="s">
        <v>434</v>
      </c>
      <c r="H73" s="80" t="s">
        <v>435</v>
      </c>
      <c r="I73" s="55">
        <v>3</v>
      </c>
      <c r="J73" s="55">
        <v>344.83</v>
      </c>
      <c r="K73" s="39" t="s">
        <v>150</v>
      </c>
      <c r="L73" s="55"/>
    </row>
    <row r="74" spans="1:12" x14ac:dyDescent="0.3">
      <c r="A74" s="3">
        <v>70</v>
      </c>
      <c r="B74" s="3"/>
      <c r="C74" s="3" t="s">
        <v>368</v>
      </c>
      <c r="D74" s="1"/>
      <c r="E74" s="1"/>
      <c r="F74" s="1">
        <v>35</v>
      </c>
      <c r="G74" s="37" t="s">
        <v>436</v>
      </c>
      <c r="H74" s="1" t="s">
        <v>437</v>
      </c>
      <c r="I74" s="55">
        <v>3</v>
      </c>
      <c r="J74" s="55">
        <v>2512.33</v>
      </c>
      <c r="K74" s="39" t="s">
        <v>150</v>
      </c>
      <c r="L74" s="55"/>
    </row>
    <row r="75" spans="1:12" x14ac:dyDescent="0.3">
      <c r="A75" s="3">
        <v>71</v>
      </c>
      <c r="B75" s="3"/>
      <c r="C75" s="3" t="s">
        <v>368</v>
      </c>
      <c r="D75" s="1"/>
      <c r="E75" s="1"/>
      <c r="F75" s="1">
        <v>36</v>
      </c>
      <c r="G75" s="37" t="s">
        <v>438</v>
      </c>
      <c r="H75" s="1" t="s">
        <v>439</v>
      </c>
      <c r="I75" s="55">
        <v>2</v>
      </c>
      <c r="J75" s="55">
        <v>2659.32</v>
      </c>
      <c r="K75" s="39" t="s">
        <v>150</v>
      </c>
      <c r="L75" s="55"/>
    </row>
    <row r="76" spans="1:12" x14ac:dyDescent="0.3">
      <c r="A76" s="3">
        <v>72</v>
      </c>
      <c r="B76" s="3"/>
      <c r="C76" s="3" t="s">
        <v>368</v>
      </c>
      <c r="D76" s="1"/>
      <c r="E76" s="1"/>
      <c r="F76" s="1">
        <v>37</v>
      </c>
      <c r="G76" s="76" t="s">
        <v>440</v>
      </c>
      <c r="H76" s="77" t="s">
        <v>441</v>
      </c>
      <c r="I76" s="55">
        <v>2</v>
      </c>
      <c r="J76" s="55">
        <v>110.91</v>
      </c>
      <c r="K76" s="39" t="s">
        <v>150</v>
      </c>
      <c r="L76" s="55"/>
    </row>
    <row r="77" spans="1:12" x14ac:dyDescent="0.3">
      <c r="A77" s="3">
        <v>73</v>
      </c>
      <c r="B77" s="3"/>
      <c r="C77" s="3" t="s">
        <v>368</v>
      </c>
      <c r="D77" s="1"/>
      <c r="E77" s="1"/>
      <c r="F77" s="1">
        <v>38</v>
      </c>
      <c r="G77" s="76" t="s">
        <v>442</v>
      </c>
      <c r="H77" s="77" t="s">
        <v>443</v>
      </c>
      <c r="I77" s="55">
        <v>2</v>
      </c>
      <c r="J77" s="55">
        <v>298.58</v>
      </c>
      <c r="K77" s="39" t="s">
        <v>150</v>
      </c>
      <c r="L77" s="55"/>
    </row>
    <row r="78" spans="1:12" x14ac:dyDescent="0.3">
      <c r="A78" s="3">
        <v>74</v>
      </c>
      <c r="B78" s="3"/>
      <c r="C78" s="3" t="s">
        <v>368</v>
      </c>
      <c r="D78" s="1"/>
      <c r="E78" s="1"/>
      <c r="F78" s="1">
        <v>39</v>
      </c>
      <c r="G78" s="76" t="s">
        <v>444</v>
      </c>
      <c r="H78" s="77" t="s">
        <v>445</v>
      </c>
      <c r="I78" s="55">
        <v>3</v>
      </c>
      <c r="J78" s="55">
        <v>4138.37</v>
      </c>
      <c r="K78" s="39" t="s">
        <v>150</v>
      </c>
      <c r="L78" s="55"/>
    </row>
    <row r="79" spans="1:12" x14ac:dyDescent="0.3">
      <c r="A79" s="3">
        <v>75</v>
      </c>
      <c r="B79" s="3"/>
      <c r="C79" s="3" t="s">
        <v>368</v>
      </c>
      <c r="D79" s="1"/>
      <c r="E79" s="1"/>
      <c r="F79" s="1">
        <v>40</v>
      </c>
      <c r="G79" s="76" t="s">
        <v>446</v>
      </c>
      <c r="H79" s="77" t="s">
        <v>447</v>
      </c>
      <c r="I79" s="55">
        <v>3</v>
      </c>
      <c r="J79" s="55">
        <v>1877.3400000000001</v>
      </c>
      <c r="K79" s="39" t="s">
        <v>150</v>
      </c>
      <c r="L79" s="55"/>
    </row>
    <row r="80" spans="1:12" x14ac:dyDescent="0.3">
      <c r="A80" s="3">
        <v>76</v>
      </c>
      <c r="B80" s="3"/>
      <c r="C80" s="3" t="s">
        <v>368</v>
      </c>
      <c r="D80" s="1"/>
      <c r="E80" s="73">
        <v>84825000</v>
      </c>
      <c r="F80" s="73">
        <v>41</v>
      </c>
      <c r="G80" s="74" t="s">
        <v>448</v>
      </c>
      <c r="H80" s="75" t="s">
        <v>449</v>
      </c>
      <c r="I80" s="55">
        <v>6</v>
      </c>
      <c r="J80" s="55">
        <v>134.56</v>
      </c>
      <c r="K80" s="39" t="s">
        <v>150</v>
      </c>
      <c r="L80" s="55"/>
    </row>
    <row r="81" spans="1:12" x14ac:dyDescent="0.3">
      <c r="A81" s="3">
        <v>77</v>
      </c>
      <c r="B81" s="3"/>
      <c r="C81" s="3" t="s">
        <v>368</v>
      </c>
      <c r="D81" s="1"/>
      <c r="E81" s="73">
        <v>84825000</v>
      </c>
      <c r="F81" s="73">
        <v>42</v>
      </c>
      <c r="G81" s="74" t="s">
        <v>450</v>
      </c>
      <c r="H81" s="75" t="s">
        <v>451</v>
      </c>
      <c r="I81" s="55">
        <v>3</v>
      </c>
      <c r="J81" s="55">
        <v>118.07</v>
      </c>
      <c r="K81" s="39" t="s">
        <v>150</v>
      </c>
      <c r="L81" s="55"/>
    </row>
    <row r="82" spans="1:12" x14ac:dyDescent="0.3">
      <c r="A82" s="3">
        <v>78</v>
      </c>
      <c r="B82" s="3"/>
      <c r="C82" s="3" t="s">
        <v>368</v>
      </c>
      <c r="D82" s="1"/>
      <c r="E82" s="73">
        <v>84825000</v>
      </c>
      <c r="F82" s="73">
        <v>43</v>
      </c>
      <c r="G82" s="74" t="s">
        <v>452</v>
      </c>
      <c r="H82" s="75" t="s">
        <v>451</v>
      </c>
      <c r="I82" s="55">
        <v>6</v>
      </c>
      <c r="J82" s="55">
        <v>175.26</v>
      </c>
      <c r="K82" s="39" t="s">
        <v>150</v>
      </c>
      <c r="L82" s="55"/>
    </row>
    <row r="83" spans="1:12" x14ac:dyDescent="0.3">
      <c r="A83" s="3">
        <v>79</v>
      </c>
      <c r="B83" s="3"/>
      <c r="C83" s="3" t="s">
        <v>368</v>
      </c>
      <c r="D83" s="1"/>
      <c r="E83" s="1"/>
      <c r="F83" s="1">
        <v>44</v>
      </c>
      <c r="G83" s="76" t="s">
        <v>453</v>
      </c>
      <c r="H83" s="77" t="s">
        <v>454</v>
      </c>
      <c r="I83" s="55">
        <v>6</v>
      </c>
      <c r="J83" s="55">
        <v>1827.8999999999999</v>
      </c>
      <c r="K83" s="39" t="s">
        <v>150</v>
      </c>
      <c r="L83" s="55"/>
    </row>
    <row r="84" spans="1:12" x14ac:dyDescent="0.3">
      <c r="A84" s="3">
        <v>80</v>
      </c>
      <c r="B84" s="3"/>
      <c r="C84" s="3" t="s">
        <v>368</v>
      </c>
      <c r="D84" s="1"/>
      <c r="E84" s="1"/>
      <c r="F84" s="1">
        <v>45</v>
      </c>
      <c r="G84" s="76" t="s">
        <v>455</v>
      </c>
      <c r="H84" s="77" t="s">
        <v>454</v>
      </c>
      <c r="I84" s="55">
        <v>6</v>
      </c>
      <c r="J84" s="55">
        <v>1933.3999999999999</v>
      </c>
      <c r="K84" s="39" t="s">
        <v>150</v>
      </c>
      <c r="L84" s="55"/>
    </row>
    <row r="85" spans="1:12" x14ac:dyDescent="0.3">
      <c r="A85" s="3">
        <v>81</v>
      </c>
      <c r="B85" s="3"/>
      <c r="C85" s="3" t="s">
        <v>368</v>
      </c>
      <c r="D85" s="1"/>
      <c r="E85" s="1"/>
      <c r="F85" s="1">
        <v>46</v>
      </c>
      <c r="G85" s="76" t="s">
        <v>456</v>
      </c>
      <c r="H85" s="77" t="s">
        <v>457</v>
      </c>
      <c r="I85" s="55">
        <v>2</v>
      </c>
      <c r="J85" s="55">
        <v>1412.04</v>
      </c>
      <c r="K85" s="39" t="s">
        <v>150</v>
      </c>
      <c r="L85" s="55"/>
    </row>
    <row r="86" spans="1:12" x14ac:dyDescent="0.3">
      <c r="A86" s="3">
        <v>82</v>
      </c>
      <c r="B86" s="3"/>
      <c r="C86" s="3" t="s">
        <v>368</v>
      </c>
      <c r="D86" s="1"/>
      <c r="E86" s="1"/>
      <c r="F86" s="1">
        <v>47</v>
      </c>
      <c r="G86" s="37" t="s">
        <v>458</v>
      </c>
      <c r="H86" s="1" t="s">
        <v>459</v>
      </c>
      <c r="I86" s="55">
        <v>1</v>
      </c>
      <c r="J86" s="55">
        <v>2970.6</v>
      </c>
      <c r="K86" s="39" t="s">
        <v>150</v>
      </c>
      <c r="L86" s="55"/>
    </row>
    <row r="87" spans="1:12" x14ac:dyDescent="0.3">
      <c r="A87" s="3">
        <v>83</v>
      </c>
      <c r="B87" s="3"/>
      <c r="C87" s="3" t="s">
        <v>368</v>
      </c>
      <c r="D87" s="1"/>
      <c r="E87" s="73">
        <v>84825000</v>
      </c>
      <c r="F87" s="73">
        <v>48</v>
      </c>
      <c r="G87" s="74" t="s">
        <v>460</v>
      </c>
      <c r="H87" s="75" t="s">
        <v>461</v>
      </c>
      <c r="I87" s="55">
        <v>6</v>
      </c>
      <c r="J87" s="55">
        <v>106.37</v>
      </c>
      <c r="K87" s="39" t="s">
        <v>150</v>
      </c>
      <c r="L87" s="55"/>
    </row>
    <row r="88" spans="1:12" x14ac:dyDescent="0.3">
      <c r="A88" s="3">
        <v>84</v>
      </c>
      <c r="B88" s="3"/>
      <c r="C88" s="3" t="s">
        <v>368</v>
      </c>
      <c r="D88" s="1"/>
      <c r="E88" s="73">
        <v>84825000</v>
      </c>
      <c r="F88" s="73">
        <v>49</v>
      </c>
      <c r="G88" s="74" t="s">
        <v>462</v>
      </c>
      <c r="H88" s="75" t="s">
        <v>463</v>
      </c>
      <c r="I88" s="55">
        <v>6</v>
      </c>
      <c r="J88" s="55">
        <v>102.2</v>
      </c>
      <c r="K88" s="39" t="s">
        <v>150</v>
      </c>
      <c r="L88" s="55"/>
    </row>
    <row r="89" spans="1:12" x14ac:dyDescent="0.3">
      <c r="A89" s="3">
        <v>85</v>
      </c>
      <c r="B89" s="3"/>
      <c r="C89" s="3" t="s">
        <v>368</v>
      </c>
      <c r="D89" s="1"/>
      <c r="E89" s="56">
        <v>40169300</v>
      </c>
      <c r="F89" s="56">
        <v>50</v>
      </c>
      <c r="G89" s="57" t="s">
        <v>464</v>
      </c>
      <c r="H89" s="58" t="s">
        <v>465</v>
      </c>
      <c r="I89" s="55">
        <v>6</v>
      </c>
      <c r="J89" s="55">
        <v>3.3699999999999997</v>
      </c>
      <c r="K89" s="39" t="s">
        <v>150</v>
      </c>
      <c r="L89" s="55"/>
    </row>
    <row r="90" spans="1:12" x14ac:dyDescent="0.3">
      <c r="A90" s="3">
        <v>86</v>
      </c>
      <c r="B90" s="3"/>
      <c r="C90" s="3" t="s">
        <v>368</v>
      </c>
      <c r="D90" s="1"/>
      <c r="E90" s="1"/>
      <c r="F90" s="1">
        <v>51</v>
      </c>
      <c r="G90" s="76" t="s">
        <v>466</v>
      </c>
      <c r="H90" s="77" t="s">
        <v>467</v>
      </c>
      <c r="I90" s="55">
        <v>3</v>
      </c>
      <c r="J90" s="55">
        <v>2325.5</v>
      </c>
      <c r="K90" s="39" t="s">
        <v>150</v>
      </c>
      <c r="L90" s="55"/>
    </row>
    <row r="91" spans="1:12" x14ac:dyDescent="0.3">
      <c r="A91" s="3">
        <v>87</v>
      </c>
      <c r="B91" s="3"/>
      <c r="C91" s="3" t="s">
        <v>368</v>
      </c>
      <c r="D91" s="1"/>
      <c r="E91" s="1"/>
      <c r="F91" s="1">
        <v>52</v>
      </c>
      <c r="G91" s="76" t="s">
        <v>468</v>
      </c>
      <c r="H91" s="77" t="s">
        <v>469</v>
      </c>
      <c r="I91" s="55">
        <v>3</v>
      </c>
      <c r="J91" s="55">
        <v>5495.32</v>
      </c>
      <c r="K91" s="39" t="s">
        <v>150</v>
      </c>
      <c r="L91" s="55"/>
    </row>
    <row r="92" spans="1:12" x14ac:dyDescent="0.3">
      <c r="A92" s="3">
        <v>88</v>
      </c>
      <c r="B92" s="3"/>
      <c r="C92" s="3" t="s">
        <v>368</v>
      </c>
      <c r="D92" s="1"/>
      <c r="E92" s="1"/>
      <c r="F92" s="1">
        <v>53</v>
      </c>
      <c r="G92" s="76" t="s">
        <v>470</v>
      </c>
      <c r="H92" s="77" t="s">
        <v>471</v>
      </c>
      <c r="I92" s="55">
        <v>3</v>
      </c>
      <c r="J92" s="55">
        <v>5670.6699999999992</v>
      </c>
      <c r="K92" s="39" t="s">
        <v>150</v>
      </c>
      <c r="L92" s="55"/>
    </row>
    <row r="93" spans="1:12" x14ac:dyDescent="0.3">
      <c r="A93" s="3">
        <v>89</v>
      </c>
      <c r="B93" s="3"/>
      <c r="C93" s="3" t="s">
        <v>368</v>
      </c>
      <c r="D93" s="1"/>
      <c r="E93" s="56">
        <v>40169300</v>
      </c>
      <c r="F93" s="56">
        <v>54</v>
      </c>
      <c r="G93" s="57" t="s">
        <v>472</v>
      </c>
      <c r="H93" s="58" t="s">
        <v>473</v>
      </c>
      <c r="I93" s="55">
        <v>1</v>
      </c>
      <c r="J93" s="55">
        <v>617.80999999999995</v>
      </c>
      <c r="K93" s="39" t="s">
        <v>150</v>
      </c>
      <c r="L93" s="55"/>
    </row>
    <row r="94" spans="1:12" ht="15.6" x14ac:dyDescent="0.3">
      <c r="A94" s="3">
        <v>90</v>
      </c>
      <c r="B94" s="3"/>
      <c r="C94" s="3" t="s">
        <v>368</v>
      </c>
      <c r="D94" s="1"/>
      <c r="E94" s="1"/>
      <c r="F94" s="1">
        <v>55</v>
      </c>
      <c r="G94" s="81" t="s">
        <v>474</v>
      </c>
      <c r="H94" s="82" t="s">
        <v>475</v>
      </c>
      <c r="I94" s="55">
        <v>10</v>
      </c>
      <c r="J94" s="55">
        <v>27.98</v>
      </c>
      <c r="K94" s="39" t="s">
        <v>150</v>
      </c>
      <c r="L94" s="55"/>
    </row>
    <row r="95" spans="1:12" x14ac:dyDescent="0.3">
      <c r="A95" s="3">
        <v>91</v>
      </c>
      <c r="B95" s="3"/>
      <c r="C95" s="3" t="s">
        <v>368</v>
      </c>
      <c r="D95" s="1"/>
      <c r="E95" s="56">
        <v>40169300</v>
      </c>
      <c r="F95" s="56">
        <v>56</v>
      </c>
      <c r="G95" s="57" t="s">
        <v>476</v>
      </c>
      <c r="H95" s="58" t="s">
        <v>417</v>
      </c>
      <c r="I95" s="55">
        <v>10</v>
      </c>
      <c r="J95" s="55">
        <v>23.240000000000002</v>
      </c>
      <c r="K95" s="39" t="s">
        <v>150</v>
      </c>
      <c r="L95" s="55"/>
    </row>
    <row r="96" spans="1:12" x14ac:dyDescent="0.3">
      <c r="A96" s="3">
        <v>92</v>
      </c>
      <c r="B96" s="3"/>
      <c r="C96" s="3" t="s">
        <v>368</v>
      </c>
      <c r="D96" s="1"/>
      <c r="E96" s="56">
        <v>40169300</v>
      </c>
      <c r="F96" s="56">
        <v>57</v>
      </c>
      <c r="G96" s="57" t="s">
        <v>477</v>
      </c>
      <c r="H96" s="58" t="s">
        <v>465</v>
      </c>
      <c r="I96" s="55">
        <v>10</v>
      </c>
      <c r="J96" s="55">
        <v>2.4300000000000002</v>
      </c>
      <c r="K96" s="39" t="s">
        <v>150</v>
      </c>
      <c r="L96" s="55"/>
    </row>
    <row r="97" spans="1:12" x14ac:dyDescent="0.3">
      <c r="A97" s="3">
        <v>93</v>
      </c>
      <c r="B97" s="3"/>
      <c r="C97" s="3" t="s">
        <v>368</v>
      </c>
      <c r="D97" s="1"/>
      <c r="E97" s="1"/>
      <c r="F97" s="1">
        <v>58</v>
      </c>
      <c r="G97" s="76" t="s">
        <v>478</v>
      </c>
      <c r="H97" s="77" t="s">
        <v>479</v>
      </c>
      <c r="I97" s="55">
        <v>1</v>
      </c>
      <c r="J97" s="55">
        <v>118.57</v>
      </c>
      <c r="K97" s="39" t="s">
        <v>150</v>
      </c>
      <c r="L97" s="55"/>
    </row>
    <row r="98" spans="1:12" x14ac:dyDescent="0.3">
      <c r="A98" s="3">
        <v>94</v>
      </c>
      <c r="B98" s="3"/>
      <c r="C98" s="3" t="s">
        <v>368</v>
      </c>
      <c r="D98" s="1"/>
      <c r="E98" s="1"/>
      <c r="F98" s="1">
        <v>59</v>
      </c>
      <c r="G98" s="76" t="s">
        <v>480</v>
      </c>
      <c r="H98" s="77" t="s">
        <v>481</v>
      </c>
      <c r="I98" s="55">
        <v>1</v>
      </c>
      <c r="J98" s="55">
        <v>23.8</v>
      </c>
      <c r="K98" s="39" t="s">
        <v>150</v>
      </c>
      <c r="L98" s="55"/>
    </row>
    <row r="99" spans="1:12" x14ac:dyDescent="0.3">
      <c r="A99" s="3">
        <v>95</v>
      </c>
      <c r="B99" s="3"/>
      <c r="C99" s="3" t="s">
        <v>368</v>
      </c>
      <c r="D99" s="1"/>
      <c r="E99" s="1"/>
      <c r="F99" s="1">
        <v>60</v>
      </c>
      <c r="G99" s="76" t="s">
        <v>482</v>
      </c>
      <c r="H99" s="77" t="s">
        <v>483</v>
      </c>
      <c r="I99" s="55">
        <v>1</v>
      </c>
      <c r="J99" s="55">
        <v>1975.6</v>
      </c>
      <c r="K99" s="39" t="s">
        <v>150</v>
      </c>
      <c r="L99" s="55"/>
    </row>
    <row r="100" spans="1:12" x14ac:dyDescent="0.3">
      <c r="A100" s="3">
        <v>96</v>
      </c>
      <c r="B100" s="3"/>
      <c r="C100" s="3" t="s">
        <v>368</v>
      </c>
      <c r="D100" s="1"/>
      <c r="E100" s="1"/>
      <c r="F100" s="1">
        <v>61</v>
      </c>
      <c r="G100" s="76" t="s">
        <v>484</v>
      </c>
      <c r="H100" s="77" t="s">
        <v>485</v>
      </c>
      <c r="I100" s="55">
        <v>6</v>
      </c>
      <c r="J100" s="55">
        <v>247.67</v>
      </c>
      <c r="K100" s="39" t="s">
        <v>150</v>
      </c>
      <c r="L100" s="55"/>
    </row>
    <row r="101" spans="1:12" x14ac:dyDescent="0.3">
      <c r="A101" s="3">
        <v>97</v>
      </c>
      <c r="B101" s="3"/>
      <c r="C101" s="3" t="s">
        <v>368</v>
      </c>
      <c r="D101" s="1"/>
      <c r="E101" s="56">
        <v>40169300</v>
      </c>
      <c r="F101" s="56">
        <v>62</v>
      </c>
      <c r="G101" s="57" t="s">
        <v>486</v>
      </c>
      <c r="H101" s="58" t="s">
        <v>487</v>
      </c>
      <c r="I101" s="55">
        <v>20</v>
      </c>
      <c r="J101" s="55">
        <v>4.8600000000000003</v>
      </c>
      <c r="K101" s="39" t="s">
        <v>150</v>
      </c>
      <c r="L101" s="55"/>
    </row>
    <row r="102" spans="1:12" x14ac:dyDescent="0.3">
      <c r="A102" s="3">
        <v>98</v>
      </c>
      <c r="B102" s="3"/>
      <c r="C102" s="3" t="s">
        <v>368</v>
      </c>
      <c r="D102" s="1"/>
      <c r="E102" s="56">
        <v>40169300</v>
      </c>
      <c r="F102" s="56">
        <v>63</v>
      </c>
      <c r="G102" s="57" t="s">
        <v>488</v>
      </c>
      <c r="H102" s="58" t="s">
        <v>417</v>
      </c>
      <c r="I102" s="55">
        <v>24</v>
      </c>
      <c r="J102" s="55">
        <v>408.05</v>
      </c>
      <c r="K102" s="39" t="s">
        <v>150</v>
      </c>
      <c r="L102" s="55"/>
    </row>
    <row r="103" spans="1:12" x14ac:dyDescent="0.3">
      <c r="A103" s="3">
        <v>99</v>
      </c>
      <c r="B103" s="3"/>
      <c r="C103" s="3" t="s">
        <v>368</v>
      </c>
      <c r="D103" s="1"/>
      <c r="E103" s="73">
        <v>84825000</v>
      </c>
      <c r="F103" s="73">
        <v>64</v>
      </c>
      <c r="G103" s="74" t="s">
        <v>489</v>
      </c>
      <c r="H103" s="75" t="s">
        <v>490</v>
      </c>
      <c r="I103" s="55">
        <v>12</v>
      </c>
      <c r="J103" s="55">
        <v>143</v>
      </c>
      <c r="K103" s="39" t="s">
        <v>150</v>
      </c>
      <c r="L103" s="55"/>
    </row>
    <row r="104" spans="1:12" x14ac:dyDescent="0.3">
      <c r="A104" s="3">
        <v>100</v>
      </c>
      <c r="B104" s="3"/>
      <c r="C104" s="3" t="s">
        <v>368</v>
      </c>
      <c r="D104" s="1"/>
      <c r="E104" s="1"/>
      <c r="F104" s="1">
        <v>65</v>
      </c>
      <c r="G104" s="76" t="s">
        <v>491</v>
      </c>
      <c r="H104" s="77" t="s">
        <v>492</v>
      </c>
      <c r="I104" s="55">
        <v>6</v>
      </c>
      <c r="J104" s="55">
        <v>191.79</v>
      </c>
      <c r="K104" s="39" t="s">
        <v>150</v>
      </c>
      <c r="L104" s="55"/>
    </row>
    <row r="105" spans="1:12" x14ac:dyDescent="0.3">
      <c r="A105" s="3">
        <v>101</v>
      </c>
      <c r="B105" s="3"/>
      <c r="C105" s="3" t="s">
        <v>368</v>
      </c>
      <c r="D105" s="1"/>
      <c r="E105" s="1"/>
      <c r="F105" s="1">
        <v>66</v>
      </c>
      <c r="G105" s="76" t="s">
        <v>493</v>
      </c>
      <c r="H105" s="77" t="s">
        <v>457</v>
      </c>
      <c r="I105" s="55">
        <v>3</v>
      </c>
      <c r="J105" s="55">
        <v>1925.95</v>
      </c>
      <c r="K105" s="39" t="s">
        <v>150</v>
      </c>
      <c r="L105" s="55"/>
    </row>
    <row r="106" spans="1:12" x14ac:dyDescent="0.3">
      <c r="A106" s="3">
        <v>102</v>
      </c>
      <c r="B106" s="3"/>
      <c r="C106" s="3" t="s">
        <v>368</v>
      </c>
      <c r="D106" s="1"/>
      <c r="E106" s="1"/>
      <c r="F106" s="1">
        <v>67</v>
      </c>
      <c r="G106" s="76" t="s">
        <v>494</v>
      </c>
      <c r="H106" s="77" t="s">
        <v>495</v>
      </c>
      <c r="I106" s="55">
        <v>3</v>
      </c>
      <c r="J106" s="55">
        <v>7776.55</v>
      </c>
      <c r="K106" s="39" t="s">
        <v>150</v>
      </c>
      <c r="L106" s="55"/>
    </row>
    <row r="107" spans="1:12" x14ac:dyDescent="0.3">
      <c r="A107" s="3">
        <v>103</v>
      </c>
      <c r="B107" s="3"/>
      <c r="C107" s="3" t="s">
        <v>368</v>
      </c>
      <c r="D107" s="1"/>
      <c r="E107" s="1"/>
      <c r="F107" s="1">
        <v>68</v>
      </c>
      <c r="G107" s="76" t="s">
        <v>496</v>
      </c>
      <c r="H107" s="77" t="s">
        <v>497</v>
      </c>
      <c r="I107" s="55">
        <v>3</v>
      </c>
      <c r="J107" s="55">
        <v>24095.47</v>
      </c>
      <c r="K107" s="39" t="s">
        <v>150</v>
      </c>
      <c r="L107" s="55"/>
    </row>
    <row r="108" spans="1:12" x14ac:dyDescent="0.3">
      <c r="A108" s="3">
        <v>104</v>
      </c>
      <c r="B108" s="3"/>
      <c r="C108" s="3" t="s">
        <v>368</v>
      </c>
      <c r="D108" s="1"/>
      <c r="E108" s="1"/>
      <c r="F108" s="1">
        <v>69</v>
      </c>
      <c r="G108" s="76" t="s">
        <v>498</v>
      </c>
      <c r="H108" s="77" t="s">
        <v>499</v>
      </c>
      <c r="I108" s="55">
        <v>1</v>
      </c>
      <c r="J108" s="55">
        <v>8121</v>
      </c>
      <c r="K108" s="39" t="s">
        <v>150</v>
      </c>
      <c r="L108" s="55"/>
    </row>
    <row r="109" spans="1:12" x14ac:dyDescent="0.3">
      <c r="A109" s="3">
        <v>105</v>
      </c>
      <c r="B109" s="3"/>
      <c r="C109" s="3" t="s">
        <v>368</v>
      </c>
      <c r="D109" s="1"/>
      <c r="E109" s="1"/>
      <c r="F109" s="1">
        <v>70</v>
      </c>
      <c r="G109" s="76" t="s">
        <v>500</v>
      </c>
      <c r="H109" s="77" t="s">
        <v>501</v>
      </c>
      <c r="I109" s="55">
        <v>1</v>
      </c>
      <c r="J109" s="55">
        <v>10398.11</v>
      </c>
      <c r="K109" s="39" t="s">
        <v>150</v>
      </c>
      <c r="L109" s="55"/>
    </row>
    <row r="110" spans="1:12" x14ac:dyDescent="0.3">
      <c r="A110" s="3">
        <v>106</v>
      </c>
      <c r="B110" s="3"/>
      <c r="C110" s="3" t="s">
        <v>368</v>
      </c>
      <c r="D110" s="1"/>
      <c r="E110" s="69">
        <v>84818090</v>
      </c>
      <c r="F110" s="69">
        <v>71</v>
      </c>
      <c r="G110" s="70" t="s">
        <v>502</v>
      </c>
      <c r="H110" s="71" t="s">
        <v>503</v>
      </c>
      <c r="I110" s="55">
        <v>14</v>
      </c>
      <c r="J110" s="55">
        <v>680.34</v>
      </c>
      <c r="K110" s="39" t="s">
        <v>150</v>
      </c>
      <c r="L110" s="55"/>
    </row>
    <row r="111" spans="1:12" ht="16.2" thickBot="1" x14ac:dyDescent="0.35">
      <c r="A111" s="46">
        <v>107</v>
      </c>
      <c r="B111" s="46"/>
      <c r="C111" s="46" t="s">
        <v>368</v>
      </c>
      <c r="D111" s="1"/>
      <c r="E111" s="30"/>
      <c r="F111" s="30">
        <v>72</v>
      </c>
      <c r="G111" s="83" t="s">
        <v>504</v>
      </c>
      <c r="H111" s="84" t="s">
        <v>505</v>
      </c>
      <c r="I111" s="40">
        <v>1</v>
      </c>
      <c r="J111" s="40">
        <v>2378.6799999999998</v>
      </c>
      <c r="K111" s="84" t="s">
        <v>150</v>
      </c>
      <c r="L111" s="85"/>
    </row>
    <row r="112" spans="1:12" x14ac:dyDescent="0.3">
      <c r="A112" s="3">
        <v>108</v>
      </c>
      <c r="B112" s="3"/>
      <c r="C112" s="1" t="s">
        <v>187</v>
      </c>
      <c r="D112" s="1"/>
      <c r="E112" s="3">
        <v>85015190</v>
      </c>
      <c r="F112" s="3">
        <v>1</v>
      </c>
      <c r="G112" s="37" t="s">
        <v>506</v>
      </c>
      <c r="H112" s="1" t="s">
        <v>507</v>
      </c>
      <c r="I112" s="36">
        <v>1</v>
      </c>
      <c r="J112" s="1">
        <v>1150</v>
      </c>
      <c r="K112" s="39" t="s">
        <v>150</v>
      </c>
      <c r="L112" s="39"/>
    </row>
    <row r="113" spans="1:12" x14ac:dyDescent="0.3">
      <c r="A113" s="3">
        <v>109</v>
      </c>
      <c r="B113" s="3"/>
      <c r="C113" s="1" t="s">
        <v>187</v>
      </c>
      <c r="D113" s="1"/>
      <c r="E113" s="3">
        <v>85015190</v>
      </c>
      <c r="F113" s="1">
        <v>2</v>
      </c>
      <c r="G113" s="34" t="s">
        <v>508</v>
      </c>
      <c r="H113" s="1" t="s">
        <v>507</v>
      </c>
      <c r="I113" s="39">
        <v>1</v>
      </c>
      <c r="J113" s="1">
        <v>1140</v>
      </c>
      <c r="K113" s="39" t="s">
        <v>150</v>
      </c>
      <c r="L113" s="39"/>
    </row>
    <row r="114" spans="1:12" x14ac:dyDescent="0.3">
      <c r="A114" s="3">
        <v>110</v>
      </c>
      <c r="B114" s="3"/>
      <c r="C114" s="1" t="s">
        <v>187</v>
      </c>
      <c r="D114" s="1"/>
      <c r="E114" s="3">
        <v>85015190</v>
      </c>
      <c r="F114" s="3">
        <v>3</v>
      </c>
      <c r="G114" s="37" t="s">
        <v>509</v>
      </c>
      <c r="H114" s="1" t="s">
        <v>507</v>
      </c>
      <c r="I114" s="39">
        <v>1</v>
      </c>
      <c r="J114" s="1">
        <v>910</v>
      </c>
      <c r="K114" s="39" t="s">
        <v>150</v>
      </c>
      <c r="L114" s="39"/>
    </row>
    <row r="115" spans="1:12" x14ac:dyDescent="0.3">
      <c r="A115" s="3">
        <v>111</v>
      </c>
      <c r="B115" s="3"/>
      <c r="C115" s="1" t="s">
        <v>187</v>
      </c>
      <c r="D115" s="1"/>
      <c r="E115" s="3">
        <v>85015190</v>
      </c>
      <c r="F115" s="1">
        <v>4</v>
      </c>
      <c r="G115" s="34" t="s">
        <v>510</v>
      </c>
      <c r="H115" s="1" t="s">
        <v>507</v>
      </c>
      <c r="I115" s="39">
        <v>3</v>
      </c>
      <c r="J115" s="1">
        <v>850</v>
      </c>
      <c r="K115" s="39" t="s">
        <v>150</v>
      </c>
      <c r="L115" s="39"/>
    </row>
    <row r="116" spans="1:12" x14ac:dyDescent="0.3">
      <c r="A116" s="3">
        <v>112</v>
      </c>
      <c r="B116" s="3"/>
      <c r="C116" s="1" t="s">
        <v>187</v>
      </c>
      <c r="D116" s="1"/>
      <c r="E116" s="3">
        <v>85015190</v>
      </c>
      <c r="F116" s="3">
        <v>5</v>
      </c>
      <c r="G116" s="34" t="s">
        <v>511</v>
      </c>
      <c r="H116" s="1" t="s">
        <v>507</v>
      </c>
      <c r="I116" s="1">
        <v>2</v>
      </c>
      <c r="J116" s="1">
        <v>1200</v>
      </c>
      <c r="K116" s="39" t="s">
        <v>150</v>
      </c>
      <c r="L116" s="39"/>
    </row>
    <row r="117" spans="1:12" x14ac:dyDescent="0.3">
      <c r="A117" s="3">
        <v>113</v>
      </c>
      <c r="B117" s="3"/>
      <c r="C117" s="1" t="s">
        <v>187</v>
      </c>
      <c r="D117" s="1"/>
      <c r="E117" s="3">
        <v>85015190</v>
      </c>
      <c r="F117" s="1">
        <v>6</v>
      </c>
      <c r="G117" s="34" t="s">
        <v>512</v>
      </c>
      <c r="H117" s="1" t="s">
        <v>507</v>
      </c>
      <c r="I117" s="1">
        <v>1</v>
      </c>
      <c r="J117" s="1">
        <v>1620</v>
      </c>
      <c r="K117" s="39" t="s">
        <v>150</v>
      </c>
      <c r="L117" s="39"/>
    </row>
    <row r="118" spans="1:12" x14ac:dyDescent="0.3">
      <c r="A118" s="3">
        <v>114</v>
      </c>
      <c r="B118" s="3"/>
      <c r="C118" s="1" t="s">
        <v>187</v>
      </c>
      <c r="D118" s="1"/>
      <c r="E118" s="3">
        <v>85015190</v>
      </c>
      <c r="F118" s="3">
        <v>7</v>
      </c>
      <c r="G118" s="34" t="s">
        <v>513</v>
      </c>
      <c r="H118" s="1" t="s">
        <v>507</v>
      </c>
      <c r="I118" s="1">
        <v>3</v>
      </c>
      <c r="J118" s="1">
        <v>1020</v>
      </c>
      <c r="K118" s="39" t="s">
        <v>150</v>
      </c>
      <c r="L118" s="39"/>
    </row>
    <row r="119" spans="1:12" x14ac:dyDescent="0.3">
      <c r="A119" s="3">
        <v>115</v>
      </c>
      <c r="B119" s="3"/>
      <c r="C119" s="1" t="s">
        <v>187</v>
      </c>
      <c r="D119" s="1"/>
      <c r="E119" s="3">
        <v>85015190</v>
      </c>
      <c r="F119" s="1">
        <v>8</v>
      </c>
      <c r="G119" s="34" t="s">
        <v>514</v>
      </c>
      <c r="H119" s="1" t="s">
        <v>507</v>
      </c>
      <c r="I119" s="1">
        <v>1</v>
      </c>
      <c r="J119" s="1">
        <v>2240</v>
      </c>
      <c r="K119" s="39" t="s">
        <v>150</v>
      </c>
      <c r="L119" s="39"/>
    </row>
    <row r="120" spans="1:12" x14ac:dyDescent="0.3">
      <c r="A120" s="3">
        <v>116</v>
      </c>
      <c r="B120" s="3"/>
      <c r="C120" s="1" t="s">
        <v>187</v>
      </c>
      <c r="D120" s="1"/>
      <c r="E120" s="3">
        <v>85015190</v>
      </c>
      <c r="F120" s="3">
        <v>9</v>
      </c>
      <c r="G120" s="34" t="s">
        <v>515</v>
      </c>
      <c r="H120" s="1" t="s">
        <v>507</v>
      </c>
      <c r="I120" s="1">
        <v>1</v>
      </c>
      <c r="J120" s="1">
        <v>3290</v>
      </c>
      <c r="K120" s="39" t="s">
        <v>150</v>
      </c>
      <c r="L120" s="39"/>
    </row>
    <row r="121" spans="1:12" x14ac:dyDescent="0.3">
      <c r="A121" s="3">
        <v>117</v>
      </c>
      <c r="B121" s="3"/>
      <c r="C121" s="1" t="s">
        <v>187</v>
      </c>
      <c r="D121" s="1"/>
      <c r="E121" s="3">
        <v>85015190</v>
      </c>
      <c r="F121" s="1">
        <v>10</v>
      </c>
      <c r="G121" s="34" t="s">
        <v>516</v>
      </c>
      <c r="H121" s="1" t="s">
        <v>507</v>
      </c>
      <c r="I121" s="1">
        <v>1</v>
      </c>
      <c r="J121" s="1">
        <v>2570</v>
      </c>
      <c r="K121" s="39" t="s">
        <v>150</v>
      </c>
      <c r="L121" s="39"/>
    </row>
    <row r="122" spans="1:12" x14ac:dyDescent="0.3">
      <c r="A122" s="3">
        <v>118</v>
      </c>
      <c r="B122" s="3"/>
      <c r="C122" s="1" t="s">
        <v>187</v>
      </c>
      <c r="D122" s="1"/>
      <c r="E122" s="3">
        <v>85015190</v>
      </c>
      <c r="F122" s="3">
        <v>11</v>
      </c>
      <c r="G122" s="34" t="s">
        <v>517</v>
      </c>
      <c r="H122" s="1" t="s">
        <v>507</v>
      </c>
      <c r="I122" s="1">
        <v>2</v>
      </c>
      <c r="J122" s="1">
        <v>1060</v>
      </c>
      <c r="K122" s="39" t="s">
        <v>150</v>
      </c>
      <c r="L122" s="39"/>
    </row>
    <row r="123" spans="1:12" x14ac:dyDescent="0.3">
      <c r="A123" s="3">
        <v>119</v>
      </c>
      <c r="B123" s="3"/>
      <c r="C123" s="1" t="s">
        <v>187</v>
      </c>
      <c r="D123" s="1"/>
      <c r="E123" s="3">
        <v>85015190</v>
      </c>
      <c r="F123" s="1">
        <v>12</v>
      </c>
      <c r="G123" s="34" t="s">
        <v>518</v>
      </c>
      <c r="H123" s="1" t="s">
        <v>507</v>
      </c>
      <c r="I123" s="1">
        <v>1</v>
      </c>
      <c r="J123" s="1">
        <v>6880</v>
      </c>
      <c r="K123" s="39" t="s">
        <v>150</v>
      </c>
      <c r="L123" s="39"/>
    </row>
    <row r="124" spans="1:12" x14ac:dyDescent="0.3">
      <c r="A124" s="3">
        <v>120</v>
      </c>
      <c r="B124" s="3"/>
      <c r="C124" s="1" t="s">
        <v>187</v>
      </c>
      <c r="D124" s="1"/>
      <c r="E124" s="3">
        <v>85015190</v>
      </c>
      <c r="F124" s="3">
        <v>13</v>
      </c>
      <c r="G124" s="34" t="s">
        <v>519</v>
      </c>
      <c r="H124" s="1" t="s">
        <v>507</v>
      </c>
      <c r="I124" s="1">
        <v>1</v>
      </c>
      <c r="J124" s="1">
        <v>4890</v>
      </c>
      <c r="K124" s="39" t="s">
        <v>150</v>
      </c>
      <c r="L124" s="39"/>
    </row>
    <row r="125" spans="1:12" x14ac:dyDescent="0.3">
      <c r="A125" s="3">
        <v>121</v>
      </c>
      <c r="B125" s="3"/>
      <c r="C125" s="1" t="s">
        <v>187</v>
      </c>
      <c r="D125" s="1"/>
      <c r="E125" s="3">
        <v>85015190</v>
      </c>
      <c r="F125" s="1">
        <v>14</v>
      </c>
      <c r="G125" s="34" t="s">
        <v>520</v>
      </c>
      <c r="H125" s="1" t="s">
        <v>507</v>
      </c>
      <c r="I125" s="1">
        <v>1</v>
      </c>
      <c r="J125" s="1">
        <v>4630</v>
      </c>
      <c r="K125" s="39" t="s">
        <v>150</v>
      </c>
      <c r="L125" s="39"/>
    </row>
    <row r="126" spans="1:12" x14ac:dyDescent="0.3">
      <c r="A126" s="3">
        <v>122</v>
      </c>
      <c r="B126" s="3"/>
      <c r="C126" s="1" t="s">
        <v>187</v>
      </c>
      <c r="D126" s="1"/>
      <c r="E126" s="3">
        <v>85015190</v>
      </c>
      <c r="F126" s="3">
        <v>15</v>
      </c>
      <c r="G126" s="34" t="s">
        <v>521</v>
      </c>
      <c r="H126" s="1" t="s">
        <v>507</v>
      </c>
      <c r="I126" s="1">
        <v>1</v>
      </c>
      <c r="J126" s="1">
        <v>7440</v>
      </c>
      <c r="K126" s="39" t="s">
        <v>150</v>
      </c>
      <c r="L126" s="39"/>
    </row>
    <row r="127" spans="1:12" x14ac:dyDescent="0.3">
      <c r="A127" s="3">
        <v>123</v>
      </c>
      <c r="B127" s="3"/>
      <c r="C127" s="1" t="s">
        <v>187</v>
      </c>
      <c r="D127" s="1"/>
      <c r="E127" s="3">
        <v>85015190</v>
      </c>
      <c r="F127" s="1">
        <v>16</v>
      </c>
      <c r="G127" s="34" t="s">
        <v>522</v>
      </c>
      <c r="H127" s="1" t="s">
        <v>507</v>
      </c>
      <c r="I127" s="1">
        <v>1</v>
      </c>
      <c r="J127" s="1">
        <v>3810</v>
      </c>
      <c r="K127" s="39" t="s">
        <v>150</v>
      </c>
      <c r="L127" s="39"/>
    </row>
    <row r="128" spans="1:12" x14ac:dyDescent="0.3">
      <c r="A128" s="3">
        <v>124</v>
      </c>
      <c r="B128" s="3"/>
      <c r="C128" s="1" t="s">
        <v>187</v>
      </c>
      <c r="D128" s="1"/>
      <c r="E128" s="3">
        <v>85015190</v>
      </c>
      <c r="F128" s="3">
        <v>17</v>
      </c>
      <c r="G128" s="34" t="s">
        <v>523</v>
      </c>
      <c r="H128" s="1" t="s">
        <v>507</v>
      </c>
      <c r="I128" s="1">
        <v>1</v>
      </c>
      <c r="J128" s="1">
        <v>11300</v>
      </c>
      <c r="K128" s="39" t="s">
        <v>150</v>
      </c>
      <c r="L128" s="39"/>
    </row>
    <row r="129" spans="1:12" ht="28.8" x14ac:dyDescent="0.3">
      <c r="A129" s="3">
        <v>125</v>
      </c>
      <c r="B129" s="3"/>
      <c r="C129" s="1" t="s">
        <v>187</v>
      </c>
      <c r="D129" s="1"/>
      <c r="E129" s="3">
        <v>85015190</v>
      </c>
      <c r="F129" s="1">
        <v>18</v>
      </c>
      <c r="G129" s="34" t="s">
        <v>524</v>
      </c>
      <c r="H129" s="1" t="s">
        <v>507</v>
      </c>
      <c r="I129" s="1">
        <v>2</v>
      </c>
      <c r="J129" s="1">
        <v>350</v>
      </c>
      <c r="K129" s="39" t="s">
        <v>150</v>
      </c>
      <c r="L129" s="39"/>
    </row>
    <row r="130" spans="1:12" ht="28.8" x14ac:dyDescent="0.3">
      <c r="A130" s="3">
        <v>126</v>
      </c>
      <c r="B130" s="3"/>
      <c r="C130" s="1" t="s">
        <v>187</v>
      </c>
      <c r="D130" s="1"/>
      <c r="E130" s="3">
        <v>85015190</v>
      </c>
      <c r="F130" s="3">
        <v>19</v>
      </c>
      <c r="G130" s="34" t="s">
        <v>525</v>
      </c>
      <c r="H130" s="1" t="s">
        <v>507</v>
      </c>
      <c r="I130" s="1">
        <v>1</v>
      </c>
      <c r="J130" s="1">
        <v>830</v>
      </c>
      <c r="K130" s="39" t="s">
        <v>150</v>
      </c>
      <c r="L130" s="39"/>
    </row>
    <row r="131" spans="1:12" ht="28.8" x14ac:dyDescent="0.3">
      <c r="A131" s="3">
        <v>127</v>
      </c>
      <c r="B131" s="3"/>
      <c r="C131" s="1" t="s">
        <v>187</v>
      </c>
      <c r="D131" s="1"/>
      <c r="E131" s="3">
        <v>85015190</v>
      </c>
      <c r="F131" s="1">
        <v>20</v>
      </c>
      <c r="G131" s="34" t="s">
        <v>526</v>
      </c>
      <c r="H131" s="1" t="s">
        <v>507</v>
      </c>
      <c r="I131" s="1">
        <v>1</v>
      </c>
      <c r="J131" s="1">
        <v>950</v>
      </c>
      <c r="K131" s="39" t="s">
        <v>150</v>
      </c>
      <c r="L131" s="39"/>
    </row>
    <row r="132" spans="1:12" x14ac:dyDescent="0.3">
      <c r="A132" s="3">
        <v>128</v>
      </c>
      <c r="B132" s="3"/>
      <c r="C132" s="1" t="s">
        <v>187</v>
      </c>
      <c r="D132" s="1"/>
      <c r="E132" s="1">
        <v>84818090</v>
      </c>
      <c r="F132" s="3">
        <v>21</v>
      </c>
      <c r="G132" s="37" t="s">
        <v>527</v>
      </c>
      <c r="H132" s="1" t="s">
        <v>528</v>
      </c>
      <c r="I132" s="1">
        <v>3</v>
      </c>
      <c r="J132" s="1">
        <v>810</v>
      </c>
      <c r="K132" s="39" t="s">
        <v>150</v>
      </c>
      <c r="L132" s="1"/>
    </row>
    <row r="133" spans="1:12" x14ac:dyDescent="0.3">
      <c r="A133" s="3">
        <v>129</v>
      </c>
      <c r="B133" s="3"/>
      <c r="C133" s="1" t="s">
        <v>187</v>
      </c>
      <c r="D133" s="1"/>
      <c r="E133" s="1">
        <v>84818090</v>
      </c>
      <c r="F133" s="1">
        <v>22</v>
      </c>
      <c r="G133" s="37" t="s">
        <v>529</v>
      </c>
      <c r="H133" s="1" t="s">
        <v>528</v>
      </c>
      <c r="I133" s="1">
        <v>3</v>
      </c>
      <c r="J133" s="1">
        <v>380</v>
      </c>
      <c r="K133" s="39" t="s">
        <v>150</v>
      </c>
      <c r="L133" s="1"/>
    </row>
    <row r="134" spans="1:12" x14ac:dyDescent="0.3">
      <c r="A134" s="3">
        <v>130</v>
      </c>
      <c r="B134" s="3"/>
      <c r="C134" s="1" t="s">
        <v>187</v>
      </c>
      <c r="D134" s="1"/>
      <c r="E134" s="1">
        <v>84818090</v>
      </c>
      <c r="F134" s="3">
        <v>23</v>
      </c>
      <c r="G134" s="37" t="s">
        <v>530</v>
      </c>
      <c r="H134" s="1" t="s">
        <v>528</v>
      </c>
      <c r="I134" s="1">
        <v>2</v>
      </c>
      <c r="J134" s="1">
        <v>460</v>
      </c>
      <c r="K134" s="39" t="s">
        <v>150</v>
      </c>
      <c r="L134" s="1"/>
    </row>
    <row r="135" spans="1:12" ht="28.8" x14ac:dyDescent="0.3">
      <c r="A135" s="3">
        <v>131</v>
      </c>
      <c r="B135" s="3"/>
      <c r="C135" s="1" t="s">
        <v>187</v>
      </c>
      <c r="D135" s="1"/>
      <c r="E135" s="1">
        <v>90328100</v>
      </c>
      <c r="F135" s="1">
        <v>24</v>
      </c>
      <c r="G135" s="37" t="s">
        <v>531</v>
      </c>
      <c r="H135" s="1" t="s">
        <v>532</v>
      </c>
      <c r="I135" s="1">
        <v>2</v>
      </c>
      <c r="J135" s="1">
        <v>260</v>
      </c>
      <c r="K135" s="39" t="s">
        <v>150</v>
      </c>
      <c r="L135" s="1"/>
    </row>
    <row r="136" spans="1:12" x14ac:dyDescent="0.3">
      <c r="A136" s="3">
        <v>132</v>
      </c>
      <c r="B136" s="3"/>
      <c r="C136" s="1" t="s">
        <v>187</v>
      </c>
      <c r="D136" s="1"/>
      <c r="E136" s="1">
        <v>90328100</v>
      </c>
      <c r="F136" s="3">
        <v>25</v>
      </c>
      <c r="G136" s="37" t="s">
        <v>533</v>
      </c>
      <c r="H136" s="1" t="s">
        <v>534</v>
      </c>
      <c r="I136" s="1">
        <v>3</v>
      </c>
      <c r="J136" s="1">
        <v>310</v>
      </c>
      <c r="K136" s="39" t="s">
        <v>150</v>
      </c>
      <c r="L136" s="1"/>
    </row>
    <row r="137" spans="1:12" x14ac:dyDescent="0.3">
      <c r="A137" s="3">
        <v>133</v>
      </c>
      <c r="B137" s="3"/>
      <c r="C137" s="1" t="s">
        <v>187</v>
      </c>
      <c r="D137" s="1"/>
      <c r="E137" s="1">
        <v>90328100</v>
      </c>
      <c r="F137" s="1">
        <v>26</v>
      </c>
      <c r="G137" s="37" t="s">
        <v>535</v>
      </c>
      <c r="H137" s="1" t="s">
        <v>536</v>
      </c>
      <c r="I137" s="1">
        <v>2</v>
      </c>
      <c r="J137" s="1">
        <v>150</v>
      </c>
      <c r="K137" s="39" t="s">
        <v>150</v>
      </c>
      <c r="L137" s="1"/>
    </row>
    <row r="138" spans="1:12" x14ac:dyDescent="0.3">
      <c r="A138" s="3">
        <v>134</v>
      </c>
      <c r="B138" s="3"/>
      <c r="C138" s="1" t="s">
        <v>187</v>
      </c>
      <c r="D138" s="1"/>
      <c r="E138" s="1">
        <v>90318030</v>
      </c>
      <c r="F138" s="3">
        <v>27</v>
      </c>
      <c r="G138" s="37" t="s">
        <v>537</v>
      </c>
      <c r="H138" s="1" t="s">
        <v>538</v>
      </c>
      <c r="I138" s="1">
        <v>2</v>
      </c>
      <c r="J138" s="1">
        <v>770</v>
      </c>
      <c r="K138" s="39" t="s">
        <v>150</v>
      </c>
      <c r="L138" s="1"/>
    </row>
    <row r="139" spans="1:12" x14ac:dyDescent="0.3">
      <c r="A139" s="3">
        <v>135</v>
      </c>
      <c r="B139" s="3"/>
      <c r="C139" s="1" t="s">
        <v>187</v>
      </c>
      <c r="D139" s="1"/>
      <c r="E139" s="1">
        <v>90318030</v>
      </c>
      <c r="F139" s="1">
        <v>28</v>
      </c>
      <c r="G139" s="37" t="s">
        <v>539</v>
      </c>
      <c r="H139" s="1" t="s">
        <v>538</v>
      </c>
      <c r="I139" s="1">
        <v>2</v>
      </c>
      <c r="J139" s="1">
        <v>660</v>
      </c>
      <c r="K139" s="39" t="s">
        <v>150</v>
      </c>
      <c r="L139" s="1"/>
    </row>
    <row r="140" spans="1:12" x14ac:dyDescent="0.3">
      <c r="A140" s="3">
        <v>136</v>
      </c>
      <c r="B140" s="3"/>
      <c r="C140" s="1" t="s">
        <v>187</v>
      </c>
      <c r="D140" s="1"/>
      <c r="E140" s="1">
        <v>90318030</v>
      </c>
      <c r="F140" s="3">
        <v>29</v>
      </c>
      <c r="G140" s="37" t="s">
        <v>540</v>
      </c>
      <c r="H140" s="1" t="s">
        <v>538</v>
      </c>
      <c r="I140" s="1">
        <v>2</v>
      </c>
      <c r="J140" s="1">
        <v>760</v>
      </c>
      <c r="K140" s="39" t="s">
        <v>150</v>
      </c>
      <c r="L140" s="1"/>
    </row>
    <row r="141" spans="1:12" x14ac:dyDescent="0.3">
      <c r="A141" s="3">
        <v>137</v>
      </c>
      <c r="B141" s="3"/>
      <c r="C141" s="1" t="s">
        <v>187</v>
      </c>
      <c r="D141" s="1"/>
      <c r="E141" s="1">
        <v>85340000</v>
      </c>
      <c r="F141" s="1">
        <v>30</v>
      </c>
      <c r="G141" s="37" t="s">
        <v>541</v>
      </c>
      <c r="H141" s="1" t="s">
        <v>542</v>
      </c>
      <c r="I141" s="1">
        <v>2</v>
      </c>
      <c r="J141" s="1">
        <v>270</v>
      </c>
      <c r="K141" s="39" t="s">
        <v>150</v>
      </c>
      <c r="L141" s="1"/>
    </row>
    <row r="142" spans="1:12" x14ac:dyDescent="0.3">
      <c r="A142" s="3">
        <v>138</v>
      </c>
      <c r="B142" s="3"/>
      <c r="C142" s="1" t="s">
        <v>187</v>
      </c>
      <c r="D142" s="1"/>
      <c r="E142" s="1"/>
      <c r="F142" s="3">
        <v>31</v>
      </c>
      <c r="G142" s="37" t="s">
        <v>543</v>
      </c>
      <c r="H142" s="1" t="s">
        <v>544</v>
      </c>
      <c r="I142" s="1">
        <v>2</v>
      </c>
      <c r="J142" s="1">
        <v>520</v>
      </c>
      <c r="K142" s="39" t="s">
        <v>150</v>
      </c>
      <c r="L142" s="1"/>
    </row>
    <row r="143" spans="1:12" x14ac:dyDescent="0.3">
      <c r="A143" s="3">
        <v>139</v>
      </c>
      <c r="B143" s="3"/>
      <c r="C143" s="1" t="s">
        <v>187</v>
      </c>
      <c r="D143" s="1"/>
      <c r="E143" s="3"/>
      <c r="F143" s="1">
        <v>32</v>
      </c>
      <c r="G143" s="37" t="s">
        <v>545</v>
      </c>
      <c r="H143" s="1" t="s">
        <v>544</v>
      </c>
      <c r="I143" s="1">
        <v>2</v>
      </c>
      <c r="J143" s="3">
        <v>700</v>
      </c>
      <c r="K143" s="39" t="s">
        <v>150</v>
      </c>
      <c r="L143" s="1"/>
    </row>
    <row r="144" spans="1:12" x14ac:dyDescent="0.3">
      <c r="A144" s="3">
        <v>140</v>
      </c>
      <c r="B144" s="3"/>
      <c r="C144" s="1" t="s">
        <v>187</v>
      </c>
      <c r="D144" s="1"/>
      <c r="E144" s="1">
        <v>90318030</v>
      </c>
      <c r="F144" s="3">
        <v>33</v>
      </c>
      <c r="G144" s="37" t="s">
        <v>546</v>
      </c>
      <c r="H144" s="1" t="s">
        <v>547</v>
      </c>
      <c r="I144" s="1">
        <v>2</v>
      </c>
      <c r="J144" s="1">
        <v>3320</v>
      </c>
      <c r="K144" s="39" t="s">
        <v>150</v>
      </c>
      <c r="L144" s="1"/>
    </row>
    <row r="145" spans="1:12" x14ac:dyDescent="0.3">
      <c r="A145" s="3">
        <v>141</v>
      </c>
      <c r="B145" s="3"/>
      <c r="C145" s="1" t="s">
        <v>187</v>
      </c>
      <c r="D145" s="1"/>
      <c r="E145" s="1">
        <v>90318050</v>
      </c>
      <c r="F145" s="1">
        <v>34</v>
      </c>
      <c r="G145" s="37" t="s">
        <v>548</v>
      </c>
      <c r="H145" s="1" t="s">
        <v>549</v>
      </c>
      <c r="I145" s="1">
        <v>10</v>
      </c>
      <c r="J145" s="1">
        <v>110</v>
      </c>
      <c r="K145" s="39" t="s">
        <v>150</v>
      </c>
      <c r="L145" s="1"/>
    </row>
    <row r="146" spans="1:12" ht="15" thickBot="1" x14ac:dyDescent="0.35">
      <c r="A146" s="30">
        <v>142</v>
      </c>
      <c r="B146" s="30"/>
      <c r="C146" s="30" t="s">
        <v>187</v>
      </c>
      <c r="D146" s="30"/>
      <c r="E146" s="30">
        <v>84282000</v>
      </c>
      <c r="F146" s="30">
        <v>35</v>
      </c>
      <c r="G146" s="31" t="s">
        <v>550</v>
      </c>
      <c r="H146" s="30" t="s">
        <v>551</v>
      </c>
      <c r="I146" s="30">
        <v>2</v>
      </c>
      <c r="J146" s="30">
        <v>450</v>
      </c>
      <c r="K146" s="40" t="s">
        <v>150</v>
      </c>
      <c r="L146" s="30"/>
    </row>
    <row r="147" spans="1:12" x14ac:dyDescent="0.3">
      <c r="A147" s="3">
        <v>143</v>
      </c>
      <c r="B147" s="3"/>
      <c r="C147" s="3" t="s">
        <v>552</v>
      </c>
      <c r="D147" s="3"/>
      <c r="E147" s="3"/>
      <c r="F147" s="3"/>
      <c r="G147" s="34" t="s">
        <v>553</v>
      </c>
      <c r="H147" s="3" t="s">
        <v>554</v>
      </c>
      <c r="I147" s="3">
        <v>4</v>
      </c>
      <c r="J147" s="3"/>
      <c r="K147" s="86"/>
      <c r="L147" s="3"/>
    </row>
    <row r="148" spans="1:12" ht="43.2" x14ac:dyDescent="0.3">
      <c r="A148" s="1">
        <v>144</v>
      </c>
      <c r="B148" s="1"/>
      <c r="C148" s="1" t="s">
        <v>552</v>
      </c>
      <c r="D148" s="1"/>
      <c r="E148" s="1"/>
      <c r="F148" s="1"/>
      <c r="G148" s="37" t="s">
        <v>555</v>
      </c>
      <c r="H148" s="1" t="s">
        <v>556</v>
      </c>
      <c r="I148" s="1">
        <v>4</v>
      </c>
      <c r="J148" s="1"/>
      <c r="K148" s="14"/>
      <c r="L148" s="1"/>
    </row>
    <row r="149" spans="1:12" x14ac:dyDescent="0.3">
      <c r="A149" s="1">
        <v>145</v>
      </c>
      <c r="B149" s="1"/>
      <c r="C149" s="1" t="s">
        <v>552</v>
      </c>
      <c r="D149" s="1"/>
      <c r="E149" s="1"/>
      <c r="F149" s="1"/>
      <c r="G149" s="37"/>
      <c r="H149" s="1" t="s">
        <v>557</v>
      </c>
      <c r="I149" s="1">
        <v>4</v>
      </c>
      <c r="J149" s="1"/>
      <c r="K149" s="14"/>
      <c r="L149" s="1"/>
    </row>
    <row r="150" spans="1:12" x14ac:dyDescent="0.3">
      <c r="A150" s="1">
        <v>146</v>
      </c>
      <c r="B150" s="1"/>
      <c r="C150" s="1" t="s">
        <v>552</v>
      </c>
      <c r="D150" s="1"/>
      <c r="E150" s="1"/>
      <c r="F150" s="1"/>
      <c r="G150" s="37"/>
      <c r="H150" s="1" t="s">
        <v>558</v>
      </c>
      <c r="I150" s="1">
        <v>2</v>
      </c>
      <c r="J150" s="1"/>
      <c r="K150" s="14"/>
      <c r="L150" s="1"/>
    </row>
    <row r="151" spans="1:12" x14ac:dyDescent="0.3">
      <c r="A151" s="1">
        <v>147</v>
      </c>
      <c r="B151" s="1"/>
      <c r="C151" s="1" t="s">
        <v>552</v>
      </c>
      <c r="D151" s="1"/>
      <c r="E151" s="1"/>
      <c r="F151" s="1"/>
      <c r="G151" s="37"/>
      <c r="H151" s="1" t="s">
        <v>559</v>
      </c>
      <c r="I151" s="1">
        <v>6</v>
      </c>
      <c r="J151" s="1"/>
      <c r="K151" s="14"/>
      <c r="L151" s="1"/>
    </row>
    <row r="152" spans="1:12" x14ac:dyDescent="0.3">
      <c r="A152" s="1">
        <v>148</v>
      </c>
      <c r="B152" s="1"/>
      <c r="C152" s="1" t="s">
        <v>552</v>
      </c>
      <c r="D152" s="1"/>
      <c r="E152" s="1"/>
      <c r="F152" s="1"/>
      <c r="G152" s="37"/>
      <c r="H152" s="1" t="s">
        <v>560</v>
      </c>
      <c r="I152" s="1">
        <v>2</v>
      </c>
      <c r="J152" s="1"/>
      <c r="K152" s="14"/>
      <c r="L152" s="1"/>
    </row>
    <row r="153" spans="1:12" x14ac:dyDescent="0.3">
      <c r="A153" s="1">
        <v>149</v>
      </c>
      <c r="B153" s="1"/>
      <c r="C153" s="1" t="s">
        <v>552</v>
      </c>
      <c r="D153" s="1"/>
      <c r="E153" s="1"/>
      <c r="F153" s="1"/>
      <c r="G153" s="37"/>
      <c r="H153" s="1" t="s">
        <v>561</v>
      </c>
      <c r="I153" s="1">
        <v>2</v>
      </c>
      <c r="J153" s="1"/>
      <c r="K153" s="14"/>
      <c r="L153" s="1"/>
    </row>
    <row r="154" spans="1:12" x14ac:dyDescent="0.3">
      <c r="A154" s="1">
        <v>150</v>
      </c>
      <c r="B154" s="1"/>
      <c r="C154" s="1" t="s">
        <v>552</v>
      </c>
      <c r="D154" s="1"/>
      <c r="E154" s="1"/>
      <c r="F154" s="1"/>
      <c r="G154" s="37"/>
      <c r="H154" s="1" t="s">
        <v>562</v>
      </c>
      <c r="I154" s="1">
        <v>2</v>
      </c>
      <c r="J154" s="1"/>
      <c r="K154" s="14"/>
      <c r="L154" s="1"/>
    </row>
    <row r="155" spans="1:12" ht="28.8" x14ac:dyDescent="0.3">
      <c r="A155" s="1">
        <v>151</v>
      </c>
      <c r="B155" s="1"/>
      <c r="C155" s="1" t="s">
        <v>552</v>
      </c>
      <c r="D155" s="1"/>
      <c r="E155" s="1"/>
      <c r="F155" s="1"/>
      <c r="G155" s="37" t="s">
        <v>563</v>
      </c>
      <c r="H155" s="1" t="s">
        <v>556</v>
      </c>
      <c r="I155" s="1">
        <v>2</v>
      </c>
      <c r="J155" s="1"/>
      <c r="K155" s="14"/>
      <c r="L155" s="1"/>
    </row>
    <row r="156" spans="1:12" x14ac:dyDescent="0.3">
      <c r="A156" s="1">
        <v>152</v>
      </c>
      <c r="B156" s="1"/>
      <c r="C156" s="1" t="s">
        <v>552</v>
      </c>
      <c r="D156" s="1"/>
      <c r="E156" s="1"/>
      <c r="F156" s="1"/>
      <c r="G156" s="37" t="s">
        <v>553</v>
      </c>
      <c r="H156" s="14" t="s">
        <v>564</v>
      </c>
      <c r="I156" s="1">
        <v>4</v>
      </c>
      <c r="J156" s="1"/>
      <c r="K156" s="14"/>
      <c r="L156" s="1"/>
    </row>
    <row r="157" spans="1:12" x14ac:dyDescent="0.3">
      <c r="A157" s="1">
        <v>153</v>
      </c>
      <c r="B157" s="1"/>
      <c r="C157" s="1" t="s">
        <v>552</v>
      </c>
      <c r="D157" s="1"/>
      <c r="E157" s="1"/>
      <c r="F157" s="1"/>
      <c r="G157" s="37"/>
      <c r="H157" s="14" t="s">
        <v>565</v>
      </c>
      <c r="I157" s="1">
        <v>4</v>
      </c>
      <c r="J157" s="1"/>
      <c r="K157" s="14"/>
      <c r="L157" s="1"/>
    </row>
    <row r="158" spans="1:12" x14ac:dyDescent="0.3">
      <c r="A158" s="1">
        <v>154</v>
      </c>
      <c r="B158" s="1"/>
      <c r="C158" s="1" t="s">
        <v>552</v>
      </c>
      <c r="D158" s="1"/>
      <c r="E158" s="1"/>
      <c r="F158" s="1"/>
      <c r="G158" s="37"/>
      <c r="H158" s="14" t="s">
        <v>566</v>
      </c>
      <c r="I158" s="1">
        <v>2</v>
      </c>
      <c r="J158" s="1"/>
      <c r="K158" s="14"/>
      <c r="L158" s="1"/>
    </row>
    <row r="159" spans="1:12" x14ac:dyDescent="0.3">
      <c r="A159" s="1">
        <v>155</v>
      </c>
      <c r="B159" s="1"/>
      <c r="C159" s="1" t="s">
        <v>552</v>
      </c>
      <c r="D159" s="1"/>
      <c r="E159" s="1"/>
      <c r="F159" s="1"/>
      <c r="G159" s="37"/>
      <c r="H159" s="14" t="s">
        <v>567</v>
      </c>
      <c r="I159" s="1">
        <v>6</v>
      </c>
      <c r="J159" s="1"/>
      <c r="K159" s="14"/>
      <c r="L159" s="1"/>
    </row>
    <row r="160" spans="1:12" x14ac:dyDescent="0.3">
      <c r="A160" s="1">
        <v>156</v>
      </c>
      <c r="B160" s="1"/>
      <c r="C160" s="1" t="s">
        <v>552</v>
      </c>
      <c r="D160" s="1"/>
      <c r="E160" s="1"/>
      <c r="F160" s="1"/>
      <c r="G160" s="37"/>
      <c r="H160" s="14" t="s">
        <v>568</v>
      </c>
      <c r="I160" s="1">
        <v>2</v>
      </c>
      <c r="J160" s="1"/>
      <c r="K160" s="14"/>
      <c r="L160" s="1"/>
    </row>
    <row r="161" spans="1:12" x14ac:dyDescent="0.3">
      <c r="A161" s="1">
        <v>157</v>
      </c>
      <c r="B161" s="1"/>
      <c r="C161" s="1" t="s">
        <v>552</v>
      </c>
      <c r="D161" s="1"/>
      <c r="E161" s="1"/>
      <c r="F161" s="1"/>
      <c r="G161" s="37"/>
      <c r="H161" s="14" t="s">
        <v>569</v>
      </c>
      <c r="I161" s="1">
        <v>2</v>
      </c>
      <c r="J161" s="1"/>
      <c r="K161" s="14"/>
      <c r="L161" s="1"/>
    </row>
    <row r="162" spans="1:12" x14ac:dyDescent="0.3">
      <c r="A162" s="1">
        <v>158</v>
      </c>
      <c r="B162" s="1"/>
      <c r="C162" s="1" t="s">
        <v>552</v>
      </c>
      <c r="D162" s="1"/>
      <c r="E162" s="1"/>
      <c r="F162" s="1"/>
      <c r="G162" s="37"/>
      <c r="H162" s="14" t="s">
        <v>570</v>
      </c>
      <c r="I162" s="1">
        <v>2</v>
      </c>
      <c r="J162" s="1"/>
      <c r="K162" s="14"/>
      <c r="L162" s="1"/>
    </row>
    <row r="163" spans="1:12" x14ac:dyDescent="0.3">
      <c r="A163" s="1">
        <v>159</v>
      </c>
      <c r="B163" s="1"/>
      <c r="C163" s="1" t="s">
        <v>552</v>
      </c>
      <c r="D163" s="1"/>
      <c r="E163" s="1"/>
      <c r="F163" s="1"/>
      <c r="G163" s="37"/>
      <c r="H163" s="14" t="s">
        <v>571</v>
      </c>
      <c r="I163" s="1">
        <v>2</v>
      </c>
      <c r="J163" s="1"/>
      <c r="K163" s="14"/>
      <c r="L163" s="1"/>
    </row>
    <row r="164" spans="1:12" x14ac:dyDescent="0.3">
      <c r="A164" s="1">
        <v>160</v>
      </c>
      <c r="B164" s="1"/>
      <c r="C164" s="1" t="s">
        <v>552</v>
      </c>
      <c r="D164" s="1"/>
      <c r="E164" s="1"/>
      <c r="F164" s="1"/>
      <c r="G164" s="37"/>
      <c r="H164" s="14" t="s">
        <v>556</v>
      </c>
      <c r="I164" s="1">
        <v>2</v>
      </c>
      <c r="J164" s="1"/>
      <c r="K164" s="14"/>
      <c r="L164" s="1"/>
    </row>
    <row r="165" spans="1:12" x14ac:dyDescent="0.3">
      <c r="A165" s="1">
        <v>161</v>
      </c>
      <c r="B165" s="1"/>
      <c r="C165" s="1" t="s">
        <v>552</v>
      </c>
      <c r="D165" s="1"/>
      <c r="E165" s="1"/>
      <c r="F165" s="1"/>
      <c r="G165" s="37"/>
      <c r="H165" s="14" t="s">
        <v>572</v>
      </c>
      <c r="I165" s="1">
        <v>4</v>
      </c>
      <c r="J165" s="1"/>
      <c r="K165" s="14"/>
      <c r="L165" s="1"/>
    </row>
    <row r="166" spans="1:12" x14ac:dyDescent="0.3">
      <c r="A166" s="1">
        <v>162</v>
      </c>
      <c r="B166" s="1"/>
      <c r="C166" s="1" t="s">
        <v>552</v>
      </c>
      <c r="D166" s="1"/>
      <c r="E166" s="1"/>
      <c r="F166" s="1"/>
      <c r="G166" s="37"/>
      <c r="H166" s="14" t="s">
        <v>573</v>
      </c>
      <c r="I166" s="1">
        <v>4</v>
      </c>
      <c r="J166" s="1"/>
      <c r="K166" s="14"/>
      <c r="L166" s="1"/>
    </row>
    <row r="167" spans="1:12" x14ac:dyDescent="0.3">
      <c r="A167" s="1">
        <v>163</v>
      </c>
      <c r="B167" s="1"/>
      <c r="C167" s="1" t="s">
        <v>552</v>
      </c>
      <c r="D167" s="1"/>
      <c r="E167" s="1"/>
      <c r="F167" s="1"/>
      <c r="G167" s="37"/>
      <c r="H167" s="14" t="s">
        <v>574</v>
      </c>
      <c r="I167" s="1">
        <v>2</v>
      </c>
      <c r="J167" s="1"/>
      <c r="K167" s="14"/>
      <c r="L167" s="1"/>
    </row>
    <row r="168" spans="1:12" x14ac:dyDescent="0.3">
      <c r="A168" s="1">
        <v>164</v>
      </c>
      <c r="B168" s="1"/>
      <c r="C168" s="1" t="s">
        <v>552</v>
      </c>
      <c r="D168" s="1"/>
      <c r="E168" s="1"/>
      <c r="F168" s="1"/>
      <c r="G168" s="37"/>
      <c r="H168" s="14" t="s">
        <v>567</v>
      </c>
      <c r="I168" s="1">
        <v>6</v>
      </c>
      <c r="J168" s="1"/>
      <c r="K168" s="14"/>
      <c r="L168" s="1"/>
    </row>
    <row r="169" spans="1:12" x14ac:dyDescent="0.3">
      <c r="A169" s="1">
        <v>165</v>
      </c>
      <c r="B169" s="1"/>
      <c r="C169" s="1" t="s">
        <v>552</v>
      </c>
      <c r="D169" s="1"/>
      <c r="E169" s="1"/>
      <c r="F169" s="1"/>
      <c r="G169" s="37"/>
      <c r="H169" s="14" t="s">
        <v>568</v>
      </c>
      <c r="I169" s="1">
        <v>2</v>
      </c>
      <c r="J169" s="1"/>
      <c r="K169" s="14"/>
      <c r="L169" s="1"/>
    </row>
    <row r="170" spans="1:12" x14ac:dyDescent="0.3">
      <c r="A170" s="1">
        <v>166</v>
      </c>
      <c r="B170" s="1"/>
      <c r="C170" s="1" t="s">
        <v>552</v>
      </c>
      <c r="D170" s="1"/>
      <c r="E170" s="1"/>
      <c r="F170" s="1"/>
      <c r="G170" s="37"/>
      <c r="H170" s="14" t="s">
        <v>569</v>
      </c>
      <c r="I170" s="1">
        <v>2</v>
      </c>
      <c r="J170" s="1"/>
      <c r="K170" s="14"/>
      <c r="L170" s="1"/>
    </row>
    <row r="171" spans="1:12" x14ac:dyDescent="0.3">
      <c r="A171" s="1">
        <v>167</v>
      </c>
      <c r="B171" s="1"/>
      <c r="C171" s="1" t="s">
        <v>552</v>
      </c>
      <c r="D171" s="1"/>
      <c r="E171" s="1"/>
      <c r="F171" s="1"/>
      <c r="G171" s="37"/>
      <c r="H171" s="14" t="s">
        <v>570</v>
      </c>
      <c r="I171" s="1">
        <v>2</v>
      </c>
      <c r="J171" s="1"/>
      <c r="K171" s="14"/>
      <c r="L171" s="1"/>
    </row>
    <row r="172" spans="1:12" x14ac:dyDescent="0.3">
      <c r="A172" s="1">
        <v>168</v>
      </c>
      <c r="B172" s="1"/>
      <c r="C172" s="1" t="s">
        <v>552</v>
      </c>
      <c r="D172" s="1"/>
      <c r="E172" s="1"/>
      <c r="F172" s="1"/>
      <c r="G172" s="37"/>
      <c r="H172" s="14" t="s">
        <v>571</v>
      </c>
      <c r="I172" s="1">
        <v>2</v>
      </c>
      <c r="J172" s="1"/>
      <c r="K172" s="14"/>
      <c r="L172" s="1"/>
    </row>
    <row r="173" spans="1:12" x14ac:dyDescent="0.3">
      <c r="A173" s="1">
        <v>169</v>
      </c>
      <c r="B173" s="1"/>
      <c r="C173" s="1" t="s">
        <v>552</v>
      </c>
      <c r="D173" s="1"/>
      <c r="E173" s="1"/>
      <c r="F173" s="1"/>
      <c r="G173" s="72" t="s">
        <v>575</v>
      </c>
      <c r="H173" s="14" t="s">
        <v>554</v>
      </c>
      <c r="I173" s="1">
        <v>4</v>
      </c>
      <c r="J173" s="1"/>
      <c r="K173" s="14"/>
      <c r="L173" s="1"/>
    </row>
    <row r="174" spans="1:12" x14ac:dyDescent="0.3">
      <c r="A174" s="1">
        <v>170</v>
      </c>
      <c r="B174" s="1"/>
      <c r="C174" s="1" t="s">
        <v>552</v>
      </c>
      <c r="D174" s="1"/>
      <c r="E174" s="1"/>
      <c r="F174" s="1"/>
      <c r="G174" s="37"/>
      <c r="H174" s="14" t="s">
        <v>572</v>
      </c>
      <c r="I174" s="1">
        <v>4</v>
      </c>
      <c r="J174" s="1"/>
      <c r="K174" s="14"/>
      <c r="L174" s="1"/>
    </row>
    <row r="175" spans="1:12" x14ac:dyDescent="0.3">
      <c r="A175" s="1">
        <v>171</v>
      </c>
      <c r="B175" s="1"/>
      <c r="C175" s="1" t="s">
        <v>552</v>
      </c>
      <c r="D175" s="1"/>
      <c r="E175" s="1"/>
      <c r="F175" s="1"/>
      <c r="G175" s="37"/>
      <c r="H175" s="14" t="s">
        <v>573</v>
      </c>
      <c r="I175" s="1">
        <v>4</v>
      </c>
      <c r="J175" s="1"/>
      <c r="K175" s="14"/>
      <c r="L175" s="1"/>
    </row>
    <row r="176" spans="1:12" x14ac:dyDescent="0.3">
      <c r="A176" s="1">
        <v>172</v>
      </c>
      <c r="B176" s="1"/>
      <c r="C176" s="1" t="s">
        <v>552</v>
      </c>
      <c r="D176" s="1"/>
      <c r="E176" s="1"/>
      <c r="F176" s="1"/>
      <c r="G176" s="37"/>
      <c r="H176" s="14" t="s">
        <v>574</v>
      </c>
      <c r="I176" s="1">
        <v>2</v>
      </c>
      <c r="J176" s="1"/>
      <c r="K176" s="14"/>
      <c r="L176" s="1"/>
    </row>
    <row r="177" spans="1:12" x14ac:dyDescent="0.3">
      <c r="A177" s="1">
        <v>173</v>
      </c>
      <c r="B177" s="1"/>
      <c r="C177" s="1" t="s">
        <v>552</v>
      </c>
      <c r="D177" s="1"/>
      <c r="E177" s="1"/>
      <c r="F177" s="1"/>
      <c r="G177" s="37"/>
      <c r="H177" s="14" t="s">
        <v>567</v>
      </c>
      <c r="I177" s="1">
        <v>6</v>
      </c>
      <c r="J177" s="1"/>
      <c r="K177" s="14"/>
      <c r="L177" s="1"/>
    </row>
    <row r="178" spans="1:12" x14ac:dyDescent="0.3">
      <c r="A178" s="1">
        <v>174</v>
      </c>
      <c r="B178" s="1"/>
      <c r="C178" s="1" t="s">
        <v>552</v>
      </c>
      <c r="D178" s="1"/>
      <c r="E178" s="1"/>
      <c r="F178" s="1"/>
      <c r="G178" s="37"/>
      <c r="H178" s="14" t="s">
        <v>568</v>
      </c>
      <c r="I178" s="1">
        <v>2</v>
      </c>
      <c r="J178" s="1"/>
      <c r="K178" s="14"/>
      <c r="L178" s="1"/>
    </row>
    <row r="179" spans="1:12" x14ac:dyDescent="0.3">
      <c r="A179" s="1">
        <v>175</v>
      </c>
      <c r="B179" s="1"/>
      <c r="C179" s="1" t="s">
        <v>552</v>
      </c>
      <c r="D179" s="1"/>
      <c r="E179" s="1"/>
      <c r="F179" s="1"/>
      <c r="G179" s="37"/>
      <c r="H179" s="14" t="s">
        <v>569</v>
      </c>
      <c r="I179" s="1">
        <v>2</v>
      </c>
      <c r="J179" s="1"/>
      <c r="K179" s="14"/>
      <c r="L179" s="1"/>
    </row>
    <row r="180" spans="1:12" x14ac:dyDescent="0.3">
      <c r="A180" s="1">
        <v>176</v>
      </c>
      <c r="B180" s="1"/>
      <c r="C180" s="1" t="s">
        <v>552</v>
      </c>
      <c r="D180" s="1"/>
      <c r="E180" s="1"/>
      <c r="F180" s="1"/>
      <c r="G180" s="37"/>
      <c r="H180" s="14" t="s">
        <v>570</v>
      </c>
      <c r="I180" s="1">
        <v>2</v>
      </c>
      <c r="J180" s="1"/>
      <c r="K180" s="14"/>
      <c r="L180" s="1"/>
    </row>
    <row r="181" spans="1:12" x14ac:dyDescent="0.3">
      <c r="A181" s="1">
        <v>177</v>
      </c>
      <c r="B181" s="1"/>
      <c r="C181" s="1" t="s">
        <v>552</v>
      </c>
      <c r="D181" s="1"/>
      <c r="E181" s="1"/>
      <c r="F181" s="1"/>
      <c r="G181" s="37"/>
      <c r="H181" s="1" t="s">
        <v>576</v>
      </c>
      <c r="I181" s="1">
        <v>2</v>
      </c>
      <c r="J181" s="1"/>
      <c r="K181" s="14"/>
      <c r="L181" s="1"/>
    </row>
    <row r="182" spans="1:12" x14ac:dyDescent="0.3">
      <c r="A182" s="1">
        <v>178</v>
      </c>
      <c r="B182" s="1"/>
      <c r="C182" s="1" t="s">
        <v>552</v>
      </c>
      <c r="D182" s="1"/>
      <c r="E182" s="1"/>
      <c r="F182" s="1"/>
      <c r="G182" s="72" t="s">
        <v>575</v>
      </c>
      <c r="H182" s="14" t="s">
        <v>554</v>
      </c>
      <c r="I182" s="1">
        <v>2</v>
      </c>
      <c r="J182" s="1"/>
      <c r="K182" s="14"/>
      <c r="L182" s="1"/>
    </row>
    <row r="183" spans="1:12" x14ac:dyDescent="0.3">
      <c r="A183" s="1">
        <v>179</v>
      </c>
      <c r="B183" s="1"/>
      <c r="C183" s="1" t="s">
        <v>552</v>
      </c>
      <c r="D183" s="1"/>
      <c r="E183" s="1"/>
      <c r="F183" s="1"/>
      <c r="G183" s="37"/>
      <c r="H183" s="14" t="s">
        <v>577</v>
      </c>
      <c r="I183" s="1">
        <v>2</v>
      </c>
      <c r="J183" s="1"/>
      <c r="K183" s="14"/>
      <c r="L183" s="1"/>
    </row>
    <row r="184" spans="1:12" x14ac:dyDescent="0.3">
      <c r="A184" s="1">
        <v>180</v>
      </c>
      <c r="B184" s="1"/>
      <c r="C184" s="1" t="s">
        <v>552</v>
      </c>
      <c r="D184" s="1"/>
      <c r="E184" s="1"/>
      <c r="F184" s="1"/>
      <c r="G184" s="37"/>
      <c r="H184" s="14" t="s">
        <v>578</v>
      </c>
      <c r="I184" s="1"/>
      <c r="J184" s="1"/>
      <c r="K184" s="14"/>
      <c r="L184" s="1"/>
    </row>
    <row r="185" spans="1:12" x14ac:dyDescent="0.3">
      <c r="A185" s="1">
        <v>181</v>
      </c>
      <c r="B185" s="1"/>
      <c r="C185" s="1" t="s">
        <v>552</v>
      </c>
      <c r="D185" s="1"/>
      <c r="E185" s="1"/>
      <c r="F185" s="1"/>
      <c r="G185" s="37"/>
      <c r="H185" s="14" t="s">
        <v>579</v>
      </c>
      <c r="I185" s="1">
        <v>2</v>
      </c>
      <c r="J185" s="1"/>
      <c r="K185" s="14"/>
      <c r="L185" s="1"/>
    </row>
    <row r="186" spans="1:12" x14ac:dyDescent="0.3">
      <c r="A186" s="1">
        <v>182</v>
      </c>
      <c r="B186" s="1"/>
      <c r="C186" s="1" t="s">
        <v>552</v>
      </c>
      <c r="D186" s="1"/>
      <c r="E186" s="1"/>
      <c r="F186" s="1"/>
      <c r="G186" s="37"/>
      <c r="H186" s="1" t="s">
        <v>580</v>
      </c>
      <c r="I186" s="1">
        <v>2</v>
      </c>
      <c r="J186" s="1"/>
      <c r="K186" s="14"/>
      <c r="L186" s="1"/>
    </row>
    <row r="187" spans="1:12" x14ac:dyDescent="0.3">
      <c r="A187" s="1">
        <v>183</v>
      </c>
      <c r="B187" s="1"/>
      <c r="C187" s="1" t="s">
        <v>552</v>
      </c>
      <c r="D187" s="1"/>
      <c r="E187" s="1"/>
      <c r="F187" s="1"/>
      <c r="G187" s="37"/>
      <c r="H187" s="14" t="s">
        <v>567</v>
      </c>
      <c r="I187" s="1">
        <v>3</v>
      </c>
      <c r="J187" s="1"/>
      <c r="K187" s="14"/>
      <c r="L187" s="1"/>
    </row>
    <row r="188" spans="1:12" x14ac:dyDescent="0.3">
      <c r="A188" s="1">
        <v>184</v>
      </c>
      <c r="B188" s="1"/>
      <c r="C188" s="1" t="s">
        <v>552</v>
      </c>
      <c r="D188" s="1"/>
      <c r="E188" s="1"/>
      <c r="F188" s="1"/>
      <c r="G188" s="37"/>
      <c r="H188" s="14" t="s">
        <v>568</v>
      </c>
      <c r="I188" s="1">
        <v>1</v>
      </c>
      <c r="J188" s="1"/>
      <c r="K188" s="14"/>
      <c r="L188" s="1"/>
    </row>
    <row r="189" spans="1:12" x14ac:dyDescent="0.3">
      <c r="A189" s="1">
        <v>185</v>
      </c>
      <c r="B189" s="1"/>
      <c r="C189" s="1" t="s">
        <v>552</v>
      </c>
      <c r="D189" s="1"/>
      <c r="E189" s="1"/>
      <c r="F189" s="1"/>
      <c r="G189" s="37"/>
      <c r="H189" s="14" t="s">
        <v>569</v>
      </c>
      <c r="I189" s="1">
        <v>1</v>
      </c>
      <c r="J189" s="1"/>
      <c r="K189" s="14"/>
      <c r="L189" s="1"/>
    </row>
    <row r="190" spans="1:12" x14ac:dyDescent="0.3">
      <c r="A190" s="1">
        <v>186</v>
      </c>
      <c r="B190" s="1"/>
      <c r="C190" s="1" t="s">
        <v>552</v>
      </c>
      <c r="D190" s="1"/>
      <c r="E190" s="1"/>
      <c r="F190" s="1"/>
      <c r="G190" s="37"/>
      <c r="H190" s="14" t="s">
        <v>571</v>
      </c>
      <c r="I190" s="1">
        <v>1</v>
      </c>
      <c r="J190" s="1"/>
      <c r="K190" s="14"/>
      <c r="L190" s="1"/>
    </row>
    <row r="191" spans="1:12" x14ac:dyDescent="0.3">
      <c r="A191" s="1">
        <v>187</v>
      </c>
      <c r="B191" s="1"/>
      <c r="C191" s="1" t="s">
        <v>552</v>
      </c>
      <c r="D191" s="1"/>
      <c r="E191" s="1"/>
      <c r="F191" s="1"/>
      <c r="G191" s="37"/>
      <c r="H191" s="1"/>
      <c r="I191" s="1"/>
      <c r="J191" s="1"/>
      <c r="K191" s="14"/>
      <c r="L191" s="1"/>
    </row>
    <row r="192" spans="1:12" ht="15" thickBot="1" x14ac:dyDescent="0.35">
      <c r="A192" s="30">
        <v>188</v>
      </c>
      <c r="B192" s="30"/>
      <c r="C192" s="30" t="s">
        <v>552</v>
      </c>
      <c r="D192" s="30"/>
      <c r="E192" s="30"/>
      <c r="F192" s="30"/>
      <c r="G192" s="31"/>
      <c r="H192" s="30" t="s">
        <v>581</v>
      </c>
      <c r="I192" s="30">
        <v>6</v>
      </c>
      <c r="J192" s="30"/>
      <c r="K192" s="40"/>
      <c r="L192" s="30"/>
    </row>
    <row r="193" spans="1:12" x14ac:dyDescent="0.3">
      <c r="A193" s="1">
        <v>189</v>
      </c>
      <c r="B193" s="1"/>
      <c r="C193" s="1" t="s">
        <v>582</v>
      </c>
      <c r="D193" s="1"/>
      <c r="E193" s="1"/>
      <c r="F193" s="39">
        <v>1</v>
      </c>
      <c r="G193" s="87">
        <v>86060762</v>
      </c>
      <c r="H193" s="39" t="s">
        <v>583</v>
      </c>
      <c r="I193" s="39">
        <v>2</v>
      </c>
      <c r="J193" s="39">
        <v>537800</v>
      </c>
      <c r="K193" s="39" t="s">
        <v>150</v>
      </c>
      <c r="L193" s="39"/>
    </row>
    <row r="194" spans="1:12" x14ac:dyDescent="0.3">
      <c r="A194" s="1">
        <v>190</v>
      </c>
      <c r="B194" s="1"/>
      <c r="C194" s="1" t="s">
        <v>582</v>
      </c>
      <c r="D194" s="1"/>
      <c r="E194" s="1"/>
      <c r="F194" s="39">
        <v>2</v>
      </c>
      <c r="G194" s="87">
        <v>86060812</v>
      </c>
      <c r="H194" s="39" t="s">
        <v>584</v>
      </c>
      <c r="I194" s="39">
        <v>3</v>
      </c>
      <c r="J194" s="39">
        <v>584600</v>
      </c>
      <c r="K194" s="39" t="s">
        <v>150</v>
      </c>
      <c r="L194" s="39"/>
    </row>
    <row r="195" spans="1:12" x14ac:dyDescent="0.3">
      <c r="A195" s="1">
        <v>191</v>
      </c>
      <c r="B195" s="1"/>
      <c r="C195" s="1" t="s">
        <v>582</v>
      </c>
      <c r="D195" s="1"/>
      <c r="E195" s="1"/>
      <c r="F195" s="39">
        <v>3</v>
      </c>
      <c r="G195" s="87">
        <v>86060862</v>
      </c>
      <c r="H195" s="39" t="s">
        <v>585</v>
      </c>
      <c r="I195" s="39">
        <v>1</v>
      </c>
      <c r="J195" s="39">
        <v>649100</v>
      </c>
      <c r="K195" s="39" t="s">
        <v>150</v>
      </c>
      <c r="L195" s="39"/>
    </row>
    <row r="196" spans="1:12" x14ac:dyDescent="0.3">
      <c r="A196" s="1">
        <v>192</v>
      </c>
      <c r="B196" s="1"/>
      <c r="C196" s="1" t="s">
        <v>582</v>
      </c>
      <c r="D196" s="1"/>
      <c r="E196" s="1"/>
      <c r="F196" s="39">
        <v>4</v>
      </c>
      <c r="G196" s="87" t="s">
        <v>586</v>
      </c>
      <c r="H196" s="39" t="s">
        <v>587</v>
      </c>
      <c r="I196" s="39">
        <v>3</v>
      </c>
      <c r="J196" s="39"/>
      <c r="K196" s="39" t="s">
        <v>150</v>
      </c>
      <c r="L196" s="39"/>
    </row>
    <row r="197" spans="1:12" x14ac:dyDescent="0.3">
      <c r="A197" s="1">
        <v>193</v>
      </c>
      <c r="B197" s="1"/>
      <c r="C197" s="1" t="s">
        <v>582</v>
      </c>
      <c r="D197" s="1"/>
      <c r="E197" s="1"/>
      <c r="F197" s="39">
        <v>5</v>
      </c>
      <c r="G197" s="87" t="s">
        <v>586</v>
      </c>
      <c r="H197" s="39" t="s">
        <v>588</v>
      </c>
      <c r="I197" s="39">
        <v>3</v>
      </c>
      <c r="J197" s="39"/>
      <c r="K197" s="39" t="s">
        <v>150</v>
      </c>
      <c r="L197" s="39"/>
    </row>
    <row r="198" spans="1:12" x14ac:dyDescent="0.3">
      <c r="A198" s="1">
        <v>194</v>
      </c>
      <c r="B198" s="1"/>
      <c r="C198" s="1" t="s">
        <v>582</v>
      </c>
      <c r="D198" s="1"/>
      <c r="E198" s="1"/>
      <c r="F198" s="39">
        <v>6</v>
      </c>
      <c r="G198" s="87" t="s">
        <v>586</v>
      </c>
      <c r="H198" s="39" t="s">
        <v>589</v>
      </c>
      <c r="I198" s="39">
        <v>3</v>
      </c>
      <c r="J198" s="39"/>
      <c r="K198" s="39" t="s">
        <v>150</v>
      </c>
      <c r="L198" s="39"/>
    </row>
    <row r="199" spans="1:12" ht="15" thickBot="1" x14ac:dyDescent="0.35">
      <c r="A199" s="30">
        <v>195</v>
      </c>
      <c r="B199" s="30"/>
      <c r="C199" s="30" t="s">
        <v>582</v>
      </c>
      <c r="D199" s="30"/>
      <c r="E199" s="30"/>
      <c r="F199" s="30">
        <v>7</v>
      </c>
      <c r="G199" s="31"/>
      <c r="H199" s="30" t="s">
        <v>590</v>
      </c>
      <c r="I199" s="30">
        <v>1</v>
      </c>
      <c r="J199" s="30"/>
      <c r="K199" s="40" t="s">
        <v>150</v>
      </c>
      <c r="L199" s="30"/>
    </row>
    <row r="200" spans="1:12" x14ac:dyDescent="0.3">
      <c r="A200" s="4">
        <v>196</v>
      </c>
      <c r="B200" s="4"/>
      <c r="C200" s="4" t="s">
        <v>591</v>
      </c>
      <c r="D200" s="4"/>
      <c r="E200" s="4"/>
      <c r="F200" s="4">
        <v>1</v>
      </c>
      <c r="G200" s="37">
        <v>1701160</v>
      </c>
      <c r="H200" s="4" t="s">
        <v>592</v>
      </c>
      <c r="I200" s="4">
        <v>1</v>
      </c>
      <c r="J200" s="4">
        <v>1052000</v>
      </c>
      <c r="K200" s="4" t="s">
        <v>593</v>
      </c>
      <c r="L200" s="4"/>
    </row>
    <row r="201" spans="1:12" x14ac:dyDescent="0.3">
      <c r="A201" s="4">
        <v>197</v>
      </c>
      <c r="B201" s="4"/>
      <c r="C201" s="4" t="s">
        <v>591</v>
      </c>
      <c r="D201" s="4"/>
      <c r="E201" s="4"/>
      <c r="F201" s="4">
        <v>2</v>
      </c>
      <c r="G201" s="37">
        <v>1700414</v>
      </c>
      <c r="H201" s="4" t="s">
        <v>595</v>
      </c>
      <c r="I201" s="4">
        <v>1</v>
      </c>
      <c r="J201" s="4">
        <v>160000</v>
      </c>
      <c r="K201" s="4" t="s">
        <v>593</v>
      </c>
      <c r="L201" s="4"/>
    </row>
    <row r="202" spans="1:12" x14ac:dyDescent="0.3">
      <c r="A202" s="4">
        <v>198</v>
      </c>
      <c r="B202" s="4"/>
      <c r="C202" s="4" t="s">
        <v>591</v>
      </c>
      <c r="D202" s="4"/>
      <c r="E202" s="4"/>
      <c r="F202" s="4">
        <v>3</v>
      </c>
      <c r="G202" s="37">
        <v>1700176</v>
      </c>
      <c r="H202" s="4" t="s">
        <v>596</v>
      </c>
      <c r="I202" s="4">
        <v>1</v>
      </c>
      <c r="J202" s="4">
        <v>33000</v>
      </c>
      <c r="K202" s="4" t="s">
        <v>593</v>
      </c>
      <c r="L202" s="4"/>
    </row>
    <row r="203" spans="1:12" x14ac:dyDescent="0.3">
      <c r="A203" s="4">
        <v>199</v>
      </c>
      <c r="B203" s="4"/>
      <c r="C203" s="4" t="s">
        <v>591</v>
      </c>
      <c r="D203" s="4"/>
      <c r="E203" s="4"/>
      <c r="F203" s="4">
        <v>4</v>
      </c>
      <c r="G203" s="37">
        <v>1700789</v>
      </c>
      <c r="H203" s="4" t="s">
        <v>597</v>
      </c>
      <c r="I203" s="4">
        <v>1</v>
      </c>
      <c r="J203" s="4">
        <v>263000</v>
      </c>
      <c r="K203" s="4" t="s">
        <v>593</v>
      </c>
      <c r="L203" s="4"/>
    </row>
    <row r="204" spans="1:12" x14ac:dyDescent="0.3">
      <c r="A204" s="4">
        <v>200</v>
      </c>
      <c r="B204" s="4"/>
      <c r="C204" s="4" t="s">
        <v>591</v>
      </c>
      <c r="D204" s="4"/>
      <c r="E204" s="4"/>
      <c r="F204" s="4">
        <v>5</v>
      </c>
      <c r="G204" s="37">
        <v>1700177</v>
      </c>
      <c r="H204" s="4" t="s">
        <v>598</v>
      </c>
      <c r="I204" s="4">
        <v>1</v>
      </c>
      <c r="J204" s="4">
        <v>140000</v>
      </c>
      <c r="K204" s="4" t="s">
        <v>593</v>
      </c>
      <c r="L204" s="4"/>
    </row>
    <row r="205" spans="1:12" x14ac:dyDescent="0.3">
      <c r="A205" s="4">
        <v>201</v>
      </c>
      <c r="B205" s="4"/>
      <c r="C205" s="4" t="s">
        <v>591</v>
      </c>
      <c r="D205" s="4"/>
      <c r="E205" s="4"/>
      <c r="F205" s="4">
        <v>6</v>
      </c>
      <c r="G205" s="37">
        <v>1700938</v>
      </c>
      <c r="H205" s="4" t="s">
        <v>599</v>
      </c>
      <c r="I205" s="4">
        <v>1</v>
      </c>
      <c r="J205" s="4">
        <v>352000</v>
      </c>
      <c r="K205" s="4" t="s">
        <v>593</v>
      </c>
      <c r="L205" s="4"/>
    </row>
    <row r="206" spans="1:12" x14ac:dyDescent="0.3">
      <c r="A206" s="4">
        <v>202</v>
      </c>
      <c r="B206" s="4"/>
      <c r="C206" s="4" t="s">
        <v>591</v>
      </c>
      <c r="D206" s="4"/>
      <c r="E206" s="4"/>
      <c r="F206" s="4">
        <v>7</v>
      </c>
      <c r="G206" s="37">
        <v>1700943</v>
      </c>
      <c r="H206" s="4" t="s">
        <v>600</v>
      </c>
      <c r="I206" s="4">
        <v>1</v>
      </c>
      <c r="J206" s="4">
        <v>222000</v>
      </c>
      <c r="K206" s="4" t="s">
        <v>593</v>
      </c>
      <c r="L206" s="4"/>
    </row>
    <row r="207" spans="1:12" x14ac:dyDescent="0.3">
      <c r="A207" s="4">
        <v>203</v>
      </c>
      <c r="B207" s="4"/>
      <c r="C207" s="4" t="s">
        <v>591</v>
      </c>
      <c r="D207" s="4"/>
      <c r="E207" s="4"/>
      <c r="F207" s="4">
        <v>8</v>
      </c>
      <c r="G207" s="37">
        <v>1700381</v>
      </c>
      <c r="H207" s="4" t="s">
        <v>601</v>
      </c>
      <c r="I207" s="4">
        <v>1</v>
      </c>
      <c r="J207" s="4">
        <v>102000</v>
      </c>
      <c r="K207" s="4" t="s">
        <v>593</v>
      </c>
      <c r="L207" s="4"/>
    </row>
    <row r="208" spans="1:12" x14ac:dyDescent="0.3">
      <c r="A208" s="4">
        <v>204</v>
      </c>
      <c r="B208" s="4"/>
      <c r="C208" s="4" t="s">
        <v>591</v>
      </c>
      <c r="D208" s="4"/>
      <c r="E208" s="4"/>
      <c r="F208" s="4">
        <v>9</v>
      </c>
      <c r="G208" s="37">
        <v>1700384</v>
      </c>
      <c r="H208" s="4" t="s">
        <v>602</v>
      </c>
      <c r="I208" s="4">
        <v>1</v>
      </c>
      <c r="J208" s="4">
        <v>197000</v>
      </c>
      <c r="K208" s="4" t="s">
        <v>593</v>
      </c>
      <c r="L208" s="4"/>
    </row>
    <row r="209" spans="1:12" x14ac:dyDescent="0.3">
      <c r="A209" s="4">
        <v>205</v>
      </c>
      <c r="B209" s="4"/>
      <c r="C209" s="4" t="s">
        <v>591</v>
      </c>
      <c r="D209" s="4"/>
      <c r="E209" s="4"/>
      <c r="F209" s="4">
        <v>10</v>
      </c>
      <c r="G209" s="37">
        <v>1700383</v>
      </c>
      <c r="H209" s="4" t="s">
        <v>603</v>
      </c>
      <c r="I209" s="4">
        <v>1</v>
      </c>
      <c r="J209" s="4">
        <v>206000</v>
      </c>
      <c r="K209" s="4" t="s">
        <v>593</v>
      </c>
      <c r="L209" s="4"/>
    </row>
    <row r="210" spans="1:12" x14ac:dyDescent="0.3">
      <c r="A210" s="4">
        <v>206</v>
      </c>
      <c r="B210" s="4"/>
      <c r="C210" s="4" t="s">
        <v>591</v>
      </c>
      <c r="D210" s="4"/>
      <c r="E210" s="4"/>
      <c r="F210" s="4">
        <v>11</v>
      </c>
      <c r="G210" s="37">
        <v>1653832</v>
      </c>
      <c r="H210" s="4" t="s">
        <v>604</v>
      </c>
      <c r="I210" s="4">
        <v>10</v>
      </c>
      <c r="J210" s="4">
        <v>3000</v>
      </c>
      <c r="K210" s="4" t="s">
        <v>593</v>
      </c>
      <c r="L210" s="4"/>
    </row>
    <row r="211" spans="1:12" x14ac:dyDescent="0.3">
      <c r="A211" s="4">
        <v>207</v>
      </c>
      <c r="B211" s="4"/>
      <c r="C211" s="4" t="s">
        <v>591</v>
      </c>
      <c r="D211" s="4"/>
      <c r="E211" s="4"/>
      <c r="F211" s="4">
        <v>12</v>
      </c>
      <c r="G211" s="37">
        <v>1700785</v>
      </c>
      <c r="H211" s="4" t="s">
        <v>605</v>
      </c>
      <c r="I211" s="4">
        <v>1</v>
      </c>
      <c r="J211" s="4">
        <v>33000</v>
      </c>
      <c r="K211" s="4" t="s">
        <v>593</v>
      </c>
      <c r="L211" s="4"/>
    </row>
    <row r="212" spans="1:12" x14ac:dyDescent="0.3">
      <c r="A212" s="4">
        <v>208</v>
      </c>
      <c r="B212" s="4"/>
      <c r="C212" s="4" t="s">
        <v>591</v>
      </c>
      <c r="D212" s="4"/>
      <c r="E212" s="4"/>
      <c r="F212" s="4">
        <v>13</v>
      </c>
      <c r="G212" s="37">
        <v>1701069</v>
      </c>
      <c r="H212" s="4" t="s">
        <v>606</v>
      </c>
      <c r="I212" s="4">
        <v>1</v>
      </c>
      <c r="J212" s="4">
        <v>56000</v>
      </c>
      <c r="K212" s="4" t="s">
        <v>593</v>
      </c>
      <c r="L212" s="4"/>
    </row>
    <row r="213" spans="1:12" x14ac:dyDescent="0.3">
      <c r="A213" s="4">
        <v>209</v>
      </c>
      <c r="B213" s="4"/>
      <c r="C213" s="4" t="s">
        <v>591</v>
      </c>
      <c r="D213" s="4"/>
      <c r="E213" s="4"/>
      <c r="F213" s="4">
        <v>14</v>
      </c>
      <c r="G213" s="37">
        <v>1654401</v>
      </c>
      <c r="H213" s="4" t="s">
        <v>607</v>
      </c>
      <c r="I213" s="4">
        <v>1</v>
      </c>
      <c r="J213" s="4">
        <v>27000</v>
      </c>
      <c r="K213" s="4" t="s">
        <v>593</v>
      </c>
      <c r="L213" s="4"/>
    </row>
    <row r="214" spans="1:12" x14ac:dyDescent="0.3">
      <c r="A214" s="4">
        <v>210</v>
      </c>
      <c r="B214" s="4"/>
      <c r="C214" s="4" t="s">
        <v>591</v>
      </c>
      <c r="D214" s="4"/>
      <c r="E214" s="4"/>
      <c r="F214" s="4">
        <v>15</v>
      </c>
      <c r="G214" s="37">
        <v>1700355</v>
      </c>
      <c r="H214" s="4" t="s">
        <v>608</v>
      </c>
      <c r="I214" s="4">
        <v>1</v>
      </c>
      <c r="J214" s="4">
        <v>39000</v>
      </c>
      <c r="K214" s="4" t="s">
        <v>593</v>
      </c>
      <c r="L214" s="4"/>
    </row>
    <row r="215" spans="1:12" x14ac:dyDescent="0.3">
      <c r="A215" s="4">
        <v>211</v>
      </c>
      <c r="B215" s="4"/>
      <c r="C215" s="4" t="s">
        <v>591</v>
      </c>
      <c r="D215" s="4"/>
      <c r="E215" s="4"/>
      <c r="F215" s="4">
        <v>16</v>
      </c>
      <c r="G215" s="37">
        <v>1700388</v>
      </c>
      <c r="H215" s="4" t="s">
        <v>609</v>
      </c>
      <c r="I215" s="4">
        <v>1</v>
      </c>
      <c r="J215" s="4">
        <v>86000</v>
      </c>
      <c r="K215" s="4" t="s">
        <v>593</v>
      </c>
      <c r="L215" s="4"/>
    </row>
    <row r="216" spans="1:12" x14ac:dyDescent="0.3">
      <c r="A216" s="4">
        <v>212</v>
      </c>
      <c r="B216" s="4"/>
      <c r="C216" s="4" t="s">
        <v>591</v>
      </c>
      <c r="D216" s="4"/>
      <c r="E216" s="4"/>
      <c r="F216" s="4">
        <v>17</v>
      </c>
      <c r="G216" s="37">
        <v>1700325</v>
      </c>
      <c r="H216" s="4" t="s">
        <v>610</v>
      </c>
      <c r="I216" s="4">
        <v>1</v>
      </c>
      <c r="J216" s="4">
        <v>13000</v>
      </c>
      <c r="K216" s="4" t="s">
        <v>593</v>
      </c>
      <c r="L216" s="4"/>
    </row>
    <row r="217" spans="1:12" x14ac:dyDescent="0.3">
      <c r="A217" s="4">
        <v>213</v>
      </c>
      <c r="B217" s="4"/>
      <c r="C217" s="4" t="s">
        <v>591</v>
      </c>
      <c r="D217" s="4"/>
      <c r="E217" s="4"/>
      <c r="F217" s="4">
        <v>18</v>
      </c>
      <c r="G217" s="37">
        <v>1700714</v>
      </c>
      <c r="H217" s="4" t="s">
        <v>611</v>
      </c>
      <c r="I217" s="4">
        <v>1</v>
      </c>
      <c r="J217" s="4">
        <v>3000</v>
      </c>
      <c r="K217" s="4" t="s">
        <v>593</v>
      </c>
      <c r="L217" s="4"/>
    </row>
    <row r="218" spans="1:12" x14ac:dyDescent="0.3">
      <c r="A218" s="4">
        <v>214</v>
      </c>
      <c r="B218" s="4"/>
      <c r="C218" s="4" t="s">
        <v>591</v>
      </c>
      <c r="D218" s="4"/>
      <c r="E218" s="4"/>
      <c r="F218" s="4">
        <v>19</v>
      </c>
      <c r="G218" s="37">
        <v>1700794</v>
      </c>
      <c r="H218" s="4" t="s">
        <v>612</v>
      </c>
      <c r="I218" s="4">
        <v>1</v>
      </c>
      <c r="J218" s="4">
        <v>77000</v>
      </c>
      <c r="K218" s="4" t="s">
        <v>593</v>
      </c>
      <c r="L218" s="4"/>
    </row>
    <row r="219" spans="1:12" x14ac:dyDescent="0.3">
      <c r="A219" s="4">
        <v>215</v>
      </c>
      <c r="B219" s="4"/>
      <c r="C219" s="4" t="s">
        <v>591</v>
      </c>
      <c r="D219" s="4"/>
      <c r="E219" s="4"/>
      <c r="F219" s="4">
        <v>20</v>
      </c>
      <c r="G219" s="37">
        <v>1700793</v>
      </c>
      <c r="H219" s="4" t="s">
        <v>613</v>
      </c>
      <c r="I219" s="4">
        <v>1</v>
      </c>
      <c r="J219" s="4">
        <v>90000</v>
      </c>
      <c r="K219" s="4" t="s">
        <v>593</v>
      </c>
      <c r="L219" s="4"/>
    </row>
    <row r="220" spans="1:12" x14ac:dyDescent="0.3">
      <c r="A220" s="4">
        <v>216</v>
      </c>
      <c r="B220" s="4"/>
      <c r="C220" s="4" t="s">
        <v>591</v>
      </c>
      <c r="D220" s="4"/>
      <c r="E220" s="4"/>
      <c r="F220" s="4">
        <v>21</v>
      </c>
      <c r="G220" s="37">
        <v>1700715</v>
      </c>
      <c r="H220" s="4" t="s">
        <v>614</v>
      </c>
      <c r="I220" s="4">
        <v>1</v>
      </c>
      <c r="J220" s="4">
        <v>11000</v>
      </c>
      <c r="K220" s="4" t="s">
        <v>593</v>
      </c>
      <c r="L220" s="4"/>
    </row>
    <row r="221" spans="1:12" x14ac:dyDescent="0.3">
      <c r="A221" s="4">
        <v>217</v>
      </c>
      <c r="B221" s="4"/>
      <c r="C221" s="4" t="s">
        <v>591</v>
      </c>
      <c r="D221" s="4"/>
      <c r="E221" s="4"/>
      <c r="F221" s="4">
        <v>22</v>
      </c>
      <c r="G221" s="37">
        <v>1700326</v>
      </c>
      <c r="H221" s="4" t="s">
        <v>615</v>
      </c>
      <c r="I221" s="4">
        <v>1</v>
      </c>
      <c r="J221" s="4">
        <v>16000</v>
      </c>
      <c r="K221" s="4" t="s">
        <v>593</v>
      </c>
      <c r="L221" s="4"/>
    </row>
    <row r="222" spans="1:12" x14ac:dyDescent="0.3">
      <c r="A222" s="4">
        <v>218</v>
      </c>
      <c r="B222" s="4"/>
      <c r="C222" s="4" t="s">
        <v>591</v>
      </c>
      <c r="D222" s="4"/>
      <c r="E222" s="4"/>
      <c r="F222" s="4">
        <v>23</v>
      </c>
      <c r="G222" s="37">
        <v>1700392</v>
      </c>
      <c r="H222" s="4" t="s">
        <v>616</v>
      </c>
      <c r="I222" s="4">
        <v>1</v>
      </c>
      <c r="J222" s="4">
        <v>18000</v>
      </c>
      <c r="K222" s="4" t="s">
        <v>593</v>
      </c>
      <c r="L222" s="4"/>
    </row>
    <row r="223" spans="1:12" x14ac:dyDescent="0.3">
      <c r="A223" s="4">
        <v>219</v>
      </c>
      <c r="B223" s="4"/>
      <c r="C223" s="4" t="s">
        <v>591</v>
      </c>
      <c r="D223" s="4"/>
      <c r="E223" s="4"/>
      <c r="F223" s="4">
        <v>24</v>
      </c>
      <c r="G223" s="37">
        <v>1700366</v>
      </c>
      <c r="H223" s="4" t="s">
        <v>617</v>
      </c>
      <c r="I223" s="4">
        <v>1</v>
      </c>
      <c r="J223" s="4">
        <v>47000</v>
      </c>
      <c r="K223" s="4" t="s">
        <v>593</v>
      </c>
      <c r="L223" s="4"/>
    </row>
    <row r="224" spans="1:12" x14ac:dyDescent="0.3">
      <c r="A224" s="4">
        <v>220</v>
      </c>
      <c r="B224" s="4"/>
      <c r="C224" s="4" t="s">
        <v>591</v>
      </c>
      <c r="D224" s="4"/>
      <c r="E224" s="4"/>
      <c r="F224" s="4">
        <v>25</v>
      </c>
      <c r="G224" s="37">
        <v>1700713</v>
      </c>
      <c r="H224" s="4" t="s">
        <v>618</v>
      </c>
      <c r="I224" s="4">
        <v>1</v>
      </c>
      <c r="J224" s="4">
        <v>4000</v>
      </c>
      <c r="K224" s="4" t="s">
        <v>593</v>
      </c>
      <c r="L224" s="4"/>
    </row>
    <row r="225" spans="1:12" x14ac:dyDescent="0.3">
      <c r="A225" s="4">
        <v>221</v>
      </c>
      <c r="B225" s="4"/>
      <c r="C225" s="4" t="s">
        <v>591</v>
      </c>
      <c r="D225" s="4"/>
      <c r="E225" s="4"/>
      <c r="F225" s="4">
        <v>26</v>
      </c>
      <c r="G225" s="37">
        <v>1700901</v>
      </c>
      <c r="H225" s="4" t="s">
        <v>619</v>
      </c>
      <c r="I225" s="4">
        <v>1</v>
      </c>
      <c r="J225" s="4">
        <v>7000</v>
      </c>
      <c r="K225" s="4" t="s">
        <v>593</v>
      </c>
      <c r="L225" s="4"/>
    </row>
    <row r="226" spans="1:12" x14ac:dyDescent="0.3">
      <c r="A226" s="4">
        <v>222</v>
      </c>
      <c r="B226" s="4"/>
      <c r="C226" s="4" t="s">
        <v>591</v>
      </c>
      <c r="D226" s="4"/>
      <c r="E226" s="4"/>
      <c r="F226" s="4">
        <v>27</v>
      </c>
      <c r="G226" s="37">
        <v>1700903</v>
      </c>
      <c r="H226" s="4" t="s">
        <v>620</v>
      </c>
      <c r="I226" s="4">
        <v>1</v>
      </c>
      <c r="J226" s="4">
        <v>6000</v>
      </c>
      <c r="K226" s="4" t="s">
        <v>593</v>
      </c>
      <c r="L226" s="4"/>
    </row>
    <row r="227" spans="1:12" x14ac:dyDescent="0.3">
      <c r="A227" s="4">
        <v>223</v>
      </c>
      <c r="B227" s="4"/>
      <c r="C227" s="4" t="s">
        <v>591</v>
      </c>
      <c r="D227" s="4"/>
      <c r="E227" s="4"/>
      <c r="F227" s="4">
        <v>28</v>
      </c>
      <c r="G227" s="37">
        <v>1700387</v>
      </c>
      <c r="H227" s="4" t="s">
        <v>621</v>
      </c>
      <c r="I227" s="4">
        <v>1</v>
      </c>
      <c r="J227" s="4">
        <v>101000</v>
      </c>
      <c r="K227" s="4" t="s">
        <v>593</v>
      </c>
      <c r="L227" s="4"/>
    </row>
    <row r="228" spans="1:12" x14ac:dyDescent="0.3">
      <c r="A228" s="4">
        <v>224</v>
      </c>
      <c r="B228" s="4"/>
      <c r="C228" s="4" t="s">
        <v>591</v>
      </c>
      <c r="D228" s="4"/>
      <c r="E228" s="4"/>
      <c r="F228" s="4">
        <v>29</v>
      </c>
      <c r="G228" s="37">
        <v>1700391</v>
      </c>
      <c r="H228" s="4" t="s">
        <v>622</v>
      </c>
      <c r="I228" s="4">
        <v>1</v>
      </c>
      <c r="J228" s="4">
        <v>62000</v>
      </c>
      <c r="K228" s="4" t="s">
        <v>593</v>
      </c>
      <c r="L228" s="4"/>
    </row>
    <row r="229" spans="1:12" x14ac:dyDescent="0.3">
      <c r="A229" s="4">
        <v>225</v>
      </c>
      <c r="B229" s="4"/>
      <c r="C229" s="4" t="s">
        <v>591</v>
      </c>
      <c r="D229" s="4"/>
      <c r="E229" s="4"/>
      <c r="F229" s="4">
        <v>30</v>
      </c>
      <c r="G229" s="37">
        <v>1700424</v>
      </c>
      <c r="H229" s="4" t="s">
        <v>623</v>
      </c>
      <c r="I229" s="4">
        <v>1</v>
      </c>
      <c r="J229" s="4">
        <v>56000</v>
      </c>
      <c r="K229" s="4" t="s">
        <v>593</v>
      </c>
      <c r="L229" s="4"/>
    </row>
    <row r="230" spans="1:12" x14ac:dyDescent="0.3">
      <c r="A230" s="4">
        <v>226</v>
      </c>
      <c r="B230" s="4"/>
      <c r="C230" s="4" t="s">
        <v>591</v>
      </c>
      <c r="D230" s="4"/>
      <c r="E230" s="4"/>
      <c r="F230" s="4">
        <v>31</v>
      </c>
      <c r="G230" s="37">
        <v>1700818</v>
      </c>
      <c r="H230" s="4" t="s">
        <v>624</v>
      </c>
      <c r="I230" s="4">
        <v>1</v>
      </c>
      <c r="J230" s="4">
        <v>45000</v>
      </c>
      <c r="K230" s="4" t="s">
        <v>593</v>
      </c>
      <c r="L230" s="4"/>
    </row>
    <row r="231" spans="1:12" x14ac:dyDescent="0.3">
      <c r="A231" s="4">
        <v>227</v>
      </c>
      <c r="B231" s="4"/>
      <c r="C231" s="4" t="s">
        <v>591</v>
      </c>
      <c r="D231" s="4"/>
      <c r="E231" s="4"/>
      <c r="F231" s="4">
        <v>32</v>
      </c>
      <c r="G231" s="37">
        <v>1700951</v>
      </c>
      <c r="H231" s="4" t="s">
        <v>625</v>
      </c>
      <c r="I231" s="4">
        <v>1</v>
      </c>
      <c r="J231" s="4">
        <v>13000</v>
      </c>
      <c r="K231" s="4" t="s">
        <v>593</v>
      </c>
      <c r="L231" s="4"/>
    </row>
    <row r="232" spans="1:12" x14ac:dyDescent="0.3">
      <c r="A232" s="4">
        <v>228</v>
      </c>
      <c r="B232" s="4"/>
      <c r="C232" s="4" t="s">
        <v>591</v>
      </c>
      <c r="D232" s="4"/>
      <c r="E232" s="4"/>
      <c r="F232" s="4">
        <v>33</v>
      </c>
      <c r="G232" s="37">
        <v>1701048</v>
      </c>
      <c r="H232" s="4" t="s">
        <v>626</v>
      </c>
      <c r="I232" s="4">
        <v>1</v>
      </c>
      <c r="J232" s="4">
        <v>22000</v>
      </c>
      <c r="K232" s="4" t="s">
        <v>593</v>
      </c>
      <c r="L232" s="4"/>
    </row>
    <row r="233" spans="1:12" x14ac:dyDescent="0.3">
      <c r="A233" s="4">
        <v>229</v>
      </c>
      <c r="B233" s="4"/>
      <c r="C233" s="4" t="s">
        <v>591</v>
      </c>
      <c r="D233" s="4"/>
      <c r="E233" s="4"/>
      <c r="F233" s="4">
        <v>34</v>
      </c>
      <c r="G233" s="37">
        <v>1700077</v>
      </c>
      <c r="H233" s="4" t="s">
        <v>627</v>
      </c>
      <c r="I233" s="4">
        <v>1</v>
      </c>
      <c r="J233" s="4">
        <v>195000</v>
      </c>
      <c r="K233" s="4" t="s">
        <v>593</v>
      </c>
      <c r="L233" s="4"/>
    </row>
    <row r="234" spans="1:12" x14ac:dyDescent="0.3">
      <c r="A234" s="4">
        <v>230</v>
      </c>
      <c r="B234" s="4"/>
      <c r="C234" s="4" t="s">
        <v>591</v>
      </c>
      <c r="D234" s="4"/>
      <c r="E234" s="4"/>
      <c r="F234" s="4">
        <v>35</v>
      </c>
      <c r="G234" s="37">
        <v>1700815</v>
      </c>
      <c r="H234" s="4" t="s">
        <v>628</v>
      </c>
      <c r="I234" s="4">
        <v>1</v>
      </c>
      <c r="J234" s="4">
        <v>4000</v>
      </c>
      <c r="K234" s="4" t="s">
        <v>593</v>
      </c>
      <c r="L234" s="4"/>
    </row>
    <row r="235" spans="1:12" x14ac:dyDescent="0.3">
      <c r="A235" s="4">
        <v>231</v>
      </c>
      <c r="B235" s="4"/>
      <c r="C235" s="4" t="s">
        <v>591</v>
      </c>
      <c r="D235" s="4"/>
      <c r="E235" s="4"/>
      <c r="F235" s="4">
        <v>36</v>
      </c>
      <c r="G235" s="37">
        <v>1700816</v>
      </c>
      <c r="H235" s="4" t="s">
        <v>629</v>
      </c>
      <c r="I235" s="4">
        <v>1</v>
      </c>
      <c r="J235" s="4">
        <v>3000</v>
      </c>
      <c r="K235" s="4" t="s">
        <v>593</v>
      </c>
      <c r="L235" s="4"/>
    </row>
    <row r="236" spans="1:12" x14ac:dyDescent="0.3">
      <c r="A236" s="4">
        <v>232</v>
      </c>
      <c r="B236" s="4"/>
      <c r="C236" s="4" t="s">
        <v>591</v>
      </c>
      <c r="D236" s="4"/>
      <c r="E236" s="4"/>
      <c r="F236" s="4">
        <v>37</v>
      </c>
      <c r="G236" s="37">
        <v>1700948</v>
      </c>
      <c r="H236" s="4" t="s">
        <v>630</v>
      </c>
      <c r="I236" s="4">
        <v>1</v>
      </c>
      <c r="J236" s="4">
        <v>34000</v>
      </c>
      <c r="K236" s="4" t="s">
        <v>593</v>
      </c>
      <c r="L236" s="4"/>
    </row>
    <row r="237" spans="1:12" x14ac:dyDescent="0.3">
      <c r="A237" s="4">
        <v>233</v>
      </c>
      <c r="B237" s="4"/>
      <c r="C237" s="4" t="s">
        <v>591</v>
      </c>
      <c r="D237" s="4"/>
      <c r="E237" s="4"/>
      <c r="F237" s="4">
        <v>38</v>
      </c>
      <c r="G237" s="37">
        <v>1655114</v>
      </c>
      <c r="H237" s="4" t="s">
        <v>631</v>
      </c>
      <c r="I237" s="4">
        <v>1</v>
      </c>
      <c r="J237" s="4">
        <v>56000</v>
      </c>
      <c r="K237" s="4" t="s">
        <v>593</v>
      </c>
      <c r="L237" s="4"/>
    </row>
    <row r="238" spans="1:12" x14ac:dyDescent="0.3">
      <c r="A238" s="4">
        <v>234</v>
      </c>
      <c r="B238" s="4"/>
      <c r="C238" s="4" t="s">
        <v>591</v>
      </c>
      <c r="D238" s="4"/>
      <c r="E238" s="4"/>
      <c r="F238" s="4">
        <v>39</v>
      </c>
      <c r="G238" s="37">
        <v>1653636</v>
      </c>
      <c r="H238" s="4" t="s">
        <v>632</v>
      </c>
      <c r="I238" s="4">
        <v>1</v>
      </c>
      <c r="J238" s="4">
        <v>5000</v>
      </c>
      <c r="K238" s="4" t="s">
        <v>593</v>
      </c>
      <c r="L238" s="4"/>
    </row>
    <row r="239" spans="1:12" x14ac:dyDescent="0.3">
      <c r="A239" s="4">
        <v>235</v>
      </c>
      <c r="B239" s="4"/>
      <c r="C239" s="4" t="s">
        <v>591</v>
      </c>
      <c r="D239" s="4"/>
      <c r="E239" s="4"/>
      <c r="F239" s="4">
        <v>40</v>
      </c>
      <c r="G239" s="37">
        <v>1700950</v>
      </c>
      <c r="H239" s="4" t="s">
        <v>633</v>
      </c>
      <c r="I239" s="4">
        <v>1</v>
      </c>
      <c r="J239" s="4">
        <v>21000</v>
      </c>
      <c r="K239" s="4" t="s">
        <v>593</v>
      </c>
      <c r="L239" s="4"/>
    </row>
    <row r="240" spans="1:12" x14ac:dyDescent="0.3">
      <c r="A240" s="4">
        <v>236</v>
      </c>
      <c r="B240" s="4"/>
      <c r="C240" s="4" t="s">
        <v>591</v>
      </c>
      <c r="D240" s="4"/>
      <c r="E240" s="4"/>
      <c r="F240" s="4">
        <v>41</v>
      </c>
      <c r="G240" s="37">
        <v>1654849</v>
      </c>
      <c r="H240" s="4" t="s">
        <v>634</v>
      </c>
      <c r="I240" s="4">
        <v>1</v>
      </c>
      <c r="J240" s="4">
        <v>4000</v>
      </c>
      <c r="K240" s="4" t="s">
        <v>593</v>
      </c>
      <c r="L240" s="4"/>
    </row>
    <row r="241" spans="1:12" x14ac:dyDescent="0.3">
      <c r="A241" s="4">
        <v>237</v>
      </c>
      <c r="B241" s="4"/>
      <c r="C241" s="4" t="s">
        <v>591</v>
      </c>
      <c r="D241" s="4"/>
      <c r="E241" s="4"/>
      <c r="F241" s="4">
        <v>42</v>
      </c>
      <c r="G241" s="37">
        <v>1654123</v>
      </c>
      <c r="H241" s="4" t="s">
        <v>635</v>
      </c>
      <c r="I241" s="4">
        <v>1</v>
      </c>
      <c r="J241" s="4">
        <v>60000</v>
      </c>
      <c r="K241" s="4" t="s">
        <v>593</v>
      </c>
      <c r="L241" s="4"/>
    </row>
    <row r="242" spans="1:12" x14ac:dyDescent="0.3">
      <c r="A242" s="4">
        <v>238</v>
      </c>
      <c r="B242" s="4"/>
      <c r="C242" s="4" t="s">
        <v>591</v>
      </c>
      <c r="D242" s="4"/>
      <c r="E242" s="4"/>
      <c r="F242" s="4">
        <v>43</v>
      </c>
      <c r="G242" s="37">
        <v>1655101</v>
      </c>
      <c r="H242" s="4" t="s">
        <v>636</v>
      </c>
      <c r="I242" s="4">
        <v>1</v>
      </c>
      <c r="J242" s="4">
        <v>33000</v>
      </c>
      <c r="K242" s="4" t="s">
        <v>593</v>
      </c>
      <c r="L242" s="4"/>
    </row>
    <row r="243" spans="1:12" x14ac:dyDescent="0.3">
      <c r="A243" s="4">
        <v>239</v>
      </c>
      <c r="B243" s="4"/>
      <c r="C243" s="4" t="s">
        <v>591</v>
      </c>
      <c r="D243" s="4"/>
      <c r="E243" s="4"/>
      <c r="F243" s="4">
        <v>45</v>
      </c>
      <c r="G243" s="37">
        <v>1655235</v>
      </c>
      <c r="H243" s="4" t="s">
        <v>637</v>
      </c>
      <c r="I243" s="4">
        <v>1</v>
      </c>
      <c r="J243" s="4">
        <v>5000</v>
      </c>
      <c r="K243" s="4" t="s">
        <v>593</v>
      </c>
      <c r="L243" s="4"/>
    </row>
    <row r="244" spans="1:12" x14ac:dyDescent="0.3">
      <c r="A244" s="4">
        <v>240</v>
      </c>
      <c r="B244" s="4"/>
      <c r="C244" s="4" t="s">
        <v>591</v>
      </c>
      <c r="D244" s="4"/>
      <c r="E244" s="4"/>
      <c r="F244" s="4">
        <v>46</v>
      </c>
      <c r="G244" s="37">
        <v>1701048</v>
      </c>
      <c r="H244" s="4" t="s">
        <v>626</v>
      </c>
      <c r="I244" s="4">
        <v>1</v>
      </c>
      <c r="J244" s="4">
        <v>22000</v>
      </c>
      <c r="K244" s="4" t="s">
        <v>593</v>
      </c>
      <c r="L244" s="4"/>
    </row>
    <row r="245" spans="1:12" x14ac:dyDescent="0.3">
      <c r="A245" s="4">
        <v>241</v>
      </c>
      <c r="B245" s="4"/>
      <c r="C245" s="4" t="s">
        <v>591</v>
      </c>
      <c r="D245" s="4"/>
      <c r="E245" s="4"/>
      <c r="F245" s="4">
        <v>47</v>
      </c>
      <c r="G245" s="37">
        <v>1700367</v>
      </c>
      <c r="H245" s="4" t="s">
        <v>638</v>
      </c>
      <c r="I245" s="4">
        <v>1</v>
      </c>
      <c r="J245" s="4">
        <v>7000</v>
      </c>
      <c r="K245" s="4" t="s">
        <v>593</v>
      </c>
      <c r="L245" s="4"/>
    </row>
    <row r="246" spans="1:12" x14ac:dyDescent="0.3">
      <c r="A246" s="4">
        <v>242</v>
      </c>
      <c r="B246" s="4"/>
      <c r="C246" s="4" t="s">
        <v>591</v>
      </c>
      <c r="D246" s="4"/>
      <c r="E246" s="4"/>
      <c r="F246" s="4">
        <v>48</v>
      </c>
      <c r="G246" s="37">
        <v>1700454</v>
      </c>
      <c r="H246" s="4" t="s">
        <v>639</v>
      </c>
      <c r="I246" s="4">
        <v>1</v>
      </c>
      <c r="J246" s="4">
        <v>3000</v>
      </c>
      <c r="K246" s="4" t="s">
        <v>593</v>
      </c>
      <c r="L246" s="4"/>
    </row>
    <row r="247" spans="1:12" x14ac:dyDescent="0.3">
      <c r="A247" s="4">
        <v>243</v>
      </c>
      <c r="B247" s="4"/>
      <c r="C247" s="4" t="s">
        <v>591</v>
      </c>
      <c r="D247" s="4"/>
      <c r="E247" s="4"/>
      <c r="F247" s="4">
        <v>49</v>
      </c>
      <c r="G247" s="37">
        <v>1700455</v>
      </c>
      <c r="H247" s="4" t="s">
        <v>640</v>
      </c>
      <c r="I247" s="4">
        <v>1</v>
      </c>
      <c r="J247" s="4">
        <v>3000</v>
      </c>
      <c r="K247" s="4" t="s">
        <v>593</v>
      </c>
      <c r="L247" s="4"/>
    </row>
    <row r="248" spans="1:12" x14ac:dyDescent="0.3">
      <c r="A248" s="4">
        <v>244</v>
      </c>
      <c r="B248" s="4"/>
      <c r="C248" s="4" t="s">
        <v>591</v>
      </c>
      <c r="D248" s="4"/>
      <c r="E248" s="4"/>
      <c r="F248" s="4">
        <v>50</v>
      </c>
      <c r="G248" s="37">
        <v>5307174</v>
      </c>
      <c r="H248" s="4" t="s">
        <v>641</v>
      </c>
      <c r="I248" s="4">
        <v>2</v>
      </c>
      <c r="J248" s="4">
        <v>36000</v>
      </c>
      <c r="K248" s="4" t="s">
        <v>593</v>
      </c>
      <c r="L248" s="4"/>
    </row>
    <row r="249" spans="1:12" x14ac:dyDescent="0.3">
      <c r="A249" s="4">
        <v>245</v>
      </c>
      <c r="B249" s="4"/>
      <c r="C249" s="4" t="s">
        <v>591</v>
      </c>
      <c r="D249" s="4"/>
      <c r="E249" s="4"/>
      <c r="F249" s="4">
        <v>51</v>
      </c>
      <c r="G249" s="37">
        <v>5307117</v>
      </c>
      <c r="H249" s="4" t="s">
        <v>642</v>
      </c>
      <c r="I249" s="4">
        <v>1</v>
      </c>
      <c r="J249" s="4">
        <v>199000</v>
      </c>
      <c r="K249" s="4" t="s">
        <v>593</v>
      </c>
      <c r="L249" s="4"/>
    </row>
    <row r="250" spans="1:12" x14ac:dyDescent="0.3">
      <c r="A250" s="4">
        <v>246</v>
      </c>
      <c r="B250" s="4"/>
      <c r="C250" s="4" t="s">
        <v>591</v>
      </c>
      <c r="D250" s="4"/>
      <c r="E250" s="4"/>
      <c r="F250" s="4">
        <v>52</v>
      </c>
      <c r="G250" s="37">
        <v>5307115</v>
      </c>
      <c r="H250" s="4" t="s">
        <v>643</v>
      </c>
      <c r="I250" s="4">
        <v>1</v>
      </c>
      <c r="J250" s="4">
        <v>194000</v>
      </c>
      <c r="K250" s="4" t="s">
        <v>593</v>
      </c>
      <c r="L250" s="4"/>
    </row>
    <row r="251" spans="1:12" x14ac:dyDescent="0.3">
      <c r="A251" s="4">
        <v>247</v>
      </c>
      <c r="B251" s="4"/>
      <c r="C251" s="4" t="s">
        <v>591</v>
      </c>
      <c r="D251" s="4"/>
      <c r="E251" s="4"/>
      <c r="F251" s="4">
        <v>53</v>
      </c>
      <c r="G251" s="37">
        <v>5307558</v>
      </c>
      <c r="H251" s="4" t="s">
        <v>644</v>
      </c>
      <c r="I251" s="4">
        <v>1</v>
      </c>
      <c r="J251" s="4">
        <v>93000</v>
      </c>
      <c r="K251" s="4" t="s">
        <v>593</v>
      </c>
      <c r="L251" s="4"/>
    </row>
    <row r="252" spans="1:12" x14ac:dyDescent="0.3">
      <c r="A252" s="4">
        <v>248</v>
      </c>
      <c r="B252" s="4"/>
      <c r="C252" s="4" t="s">
        <v>591</v>
      </c>
      <c r="D252" s="4"/>
      <c r="E252" s="4"/>
      <c r="F252" s="4">
        <v>54</v>
      </c>
      <c r="G252" s="37">
        <v>9976472</v>
      </c>
      <c r="H252" s="4" t="s">
        <v>645</v>
      </c>
      <c r="I252" s="4">
        <v>2</v>
      </c>
      <c r="J252" s="4">
        <v>25000</v>
      </c>
      <c r="K252" s="4" t="s">
        <v>593</v>
      </c>
      <c r="L252" s="4"/>
    </row>
    <row r="253" spans="1:12" x14ac:dyDescent="0.3">
      <c r="A253" s="4">
        <v>249</v>
      </c>
      <c r="B253" s="4"/>
      <c r="C253" s="4" t="s">
        <v>591</v>
      </c>
      <c r="D253" s="4"/>
      <c r="E253" s="4"/>
      <c r="F253" s="4">
        <v>55</v>
      </c>
      <c r="G253" s="37">
        <v>1655085</v>
      </c>
      <c r="H253" s="4" t="s">
        <v>646</v>
      </c>
      <c r="I253" s="4">
        <v>100</v>
      </c>
      <c r="J253" s="4">
        <v>1000</v>
      </c>
      <c r="K253" s="4" t="s">
        <v>593</v>
      </c>
      <c r="L253" s="4"/>
    </row>
    <row r="254" spans="1:12" x14ac:dyDescent="0.3">
      <c r="A254" s="4">
        <v>250</v>
      </c>
      <c r="B254" s="4"/>
      <c r="C254" s="4" t="s">
        <v>591</v>
      </c>
      <c r="D254" s="4"/>
      <c r="E254" s="4"/>
      <c r="F254" s="4">
        <v>56</v>
      </c>
      <c r="G254" s="37">
        <v>9975634</v>
      </c>
      <c r="H254" s="4" t="s">
        <v>648</v>
      </c>
      <c r="I254" s="4">
        <v>2</v>
      </c>
      <c r="J254" s="4">
        <v>40000</v>
      </c>
      <c r="K254" s="4" t="s">
        <v>593</v>
      </c>
      <c r="L254" s="4"/>
    </row>
    <row r="255" spans="1:12" x14ac:dyDescent="0.3">
      <c r="A255" s="4">
        <v>251</v>
      </c>
      <c r="B255" s="4"/>
      <c r="C255" s="4" t="s">
        <v>591</v>
      </c>
      <c r="D255" s="4"/>
      <c r="E255" s="4"/>
      <c r="F255" s="4">
        <v>57</v>
      </c>
      <c r="G255" s="37">
        <v>9976532</v>
      </c>
      <c r="H255" s="4" t="s">
        <v>649</v>
      </c>
      <c r="I255" s="4">
        <v>2</v>
      </c>
      <c r="J255" s="4">
        <v>11000</v>
      </c>
      <c r="K255" s="4" t="s">
        <v>593</v>
      </c>
      <c r="L255" s="4"/>
    </row>
    <row r="256" spans="1:12" x14ac:dyDescent="0.3">
      <c r="A256" s="4">
        <v>252</v>
      </c>
      <c r="B256" s="4"/>
      <c r="C256" s="4" t="s">
        <v>591</v>
      </c>
      <c r="D256" s="4"/>
      <c r="E256" s="4"/>
      <c r="F256" s="4">
        <v>58</v>
      </c>
      <c r="G256" s="37">
        <v>1700483</v>
      </c>
      <c r="H256" s="4" t="s">
        <v>650</v>
      </c>
      <c r="I256" s="4">
        <v>2</v>
      </c>
      <c r="J256" s="4">
        <v>35000</v>
      </c>
      <c r="K256" s="4" t="s">
        <v>593</v>
      </c>
      <c r="L256" s="4"/>
    </row>
    <row r="257" spans="1:12" x14ac:dyDescent="0.3">
      <c r="A257" s="4">
        <v>253</v>
      </c>
      <c r="B257" s="4"/>
      <c r="C257" s="4" t="s">
        <v>591</v>
      </c>
      <c r="D257" s="4"/>
      <c r="E257" s="4"/>
      <c r="F257" s="4">
        <v>59</v>
      </c>
      <c r="G257" s="37">
        <v>9975649</v>
      </c>
      <c r="H257" s="4" t="s">
        <v>651</v>
      </c>
      <c r="I257" s="4">
        <v>2</v>
      </c>
      <c r="J257" s="4">
        <v>30000</v>
      </c>
      <c r="K257" s="4" t="s">
        <v>593</v>
      </c>
      <c r="L257" s="4"/>
    </row>
    <row r="258" spans="1:12" x14ac:dyDescent="0.3">
      <c r="A258" s="4">
        <v>254</v>
      </c>
      <c r="B258" s="4"/>
      <c r="C258" s="4" t="s">
        <v>591</v>
      </c>
      <c r="D258" s="4"/>
      <c r="E258" s="4"/>
      <c r="F258" s="4">
        <v>60</v>
      </c>
      <c r="G258" s="37">
        <v>4200479</v>
      </c>
      <c r="H258" s="4" t="s">
        <v>652</v>
      </c>
      <c r="I258" s="4">
        <v>1</v>
      </c>
      <c r="J258" s="4">
        <v>170000</v>
      </c>
      <c r="K258" s="4" t="s">
        <v>593</v>
      </c>
      <c r="L258" s="4"/>
    </row>
    <row r="259" spans="1:12" x14ac:dyDescent="0.3">
      <c r="A259" s="4">
        <v>255</v>
      </c>
      <c r="B259" s="4"/>
      <c r="C259" s="4" t="s">
        <v>591</v>
      </c>
      <c r="D259" s="4"/>
      <c r="E259" s="4"/>
      <c r="F259" s="4">
        <v>61</v>
      </c>
      <c r="G259" s="37">
        <v>5707627</v>
      </c>
      <c r="H259" s="4" t="s">
        <v>653</v>
      </c>
      <c r="I259" s="4">
        <v>1</v>
      </c>
      <c r="J259" s="4">
        <v>169000</v>
      </c>
      <c r="K259" s="4" t="s">
        <v>593</v>
      </c>
      <c r="L259" s="4"/>
    </row>
    <row r="260" spans="1:12" x14ac:dyDescent="0.3">
      <c r="A260" s="4">
        <v>256</v>
      </c>
      <c r="B260" s="4"/>
      <c r="C260" s="4" t="s">
        <v>591</v>
      </c>
      <c r="D260" s="4"/>
      <c r="E260" s="4"/>
      <c r="F260" s="4">
        <v>62</v>
      </c>
      <c r="G260" s="37">
        <v>1700835</v>
      </c>
      <c r="H260" s="4" t="s">
        <v>654</v>
      </c>
      <c r="I260" s="4">
        <v>1</v>
      </c>
      <c r="J260" s="4">
        <v>319000</v>
      </c>
      <c r="K260" s="4" t="s">
        <v>593</v>
      </c>
      <c r="L260" s="4"/>
    </row>
    <row r="261" spans="1:12" x14ac:dyDescent="0.3">
      <c r="A261" s="4">
        <v>257</v>
      </c>
      <c r="B261" s="4"/>
      <c r="C261" s="4" t="s">
        <v>591</v>
      </c>
      <c r="D261" s="4"/>
      <c r="E261" s="4"/>
      <c r="F261" s="4">
        <v>63</v>
      </c>
      <c r="G261" s="37">
        <v>1910135</v>
      </c>
      <c r="H261" s="4" t="s">
        <v>655</v>
      </c>
      <c r="I261" s="4">
        <v>1</v>
      </c>
      <c r="J261" s="4">
        <v>558000</v>
      </c>
      <c r="K261" s="4" t="s">
        <v>593</v>
      </c>
      <c r="L261" s="4"/>
    </row>
    <row r="262" spans="1:12" x14ac:dyDescent="0.3">
      <c r="A262" s="4">
        <v>258</v>
      </c>
      <c r="B262" s="4"/>
      <c r="C262" s="4" t="s">
        <v>591</v>
      </c>
      <c r="D262" s="4"/>
      <c r="E262" s="4"/>
      <c r="F262" s="4">
        <v>64</v>
      </c>
      <c r="G262" s="37">
        <v>1700932</v>
      </c>
      <c r="H262" s="4" t="s">
        <v>656</v>
      </c>
      <c r="I262" s="4">
        <v>1</v>
      </c>
      <c r="J262" s="4">
        <v>103000</v>
      </c>
      <c r="K262" s="4" t="s">
        <v>593</v>
      </c>
      <c r="L262" s="4"/>
    </row>
    <row r="263" spans="1:12" x14ac:dyDescent="0.3">
      <c r="A263" s="4">
        <v>259</v>
      </c>
      <c r="B263" s="4"/>
      <c r="C263" s="4" t="s">
        <v>591</v>
      </c>
      <c r="D263" s="4"/>
      <c r="E263" s="4"/>
      <c r="F263" s="4">
        <v>65</v>
      </c>
      <c r="G263" s="37">
        <v>1910081</v>
      </c>
      <c r="H263" s="4" t="s">
        <v>657</v>
      </c>
      <c r="I263" s="4">
        <v>1</v>
      </c>
      <c r="J263" s="4">
        <v>124000</v>
      </c>
      <c r="K263" s="4" t="s">
        <v>593</v>
      </c>
      <c r="L263" s="4"/>
    </row>
    <row r="264" spans="1:12" x14ac:dyDescent="0.3">
      <c r="A264" s="4">
        <v>260</v>
      </c>
      <c r="B264" s="4"/>
      <c r="C264" s="4" t="s">
        <v>591</v>
      </c>
      <c r="D264" s="4"/>
      <c r="E264" s="4"/>
      <c r="F264" s="4">
        <v>66</v>
      </c>
      <c r="G264" s="37">
        <v>1700928</v>
      </c>
      <c r="H264" s="4" t="s">
        <v>658</v>
      </c>
      <c r="I264" s="4">
        <v>1</v>
      </c>
      <c r="J264" s="4">
        <v>206000</v>
      </c>
      <c r="K264" s="4" t="s">
        <v>593</v>
      </c>
      <c r="L264" s="4"/>
    </row>
    <row r="265" spans="1:12" x14ac:dyDescent="0.3">
      <c r="A265" s="4">
        <v>261</v>
      </c>
      <c r="B265" s="4"/>
      <c r="C265" s="4" t="s">
        <v>591</v>
      </c>
      <c r="D265" s="4"/>
      <c r="E265" s="4"/>
      <c r="F265" s="4">
        <v>67</v>
      </c>
      <c r="G265" s="37">
        <v>1910081</v>
      </c>
      <c r="H265" s="4" t="s">
        <v>659</v>
      </c>
      <c r="I265" s="4">
        <v>1</v>
      </c>
      <c r="J265" s="4">
        <v>124000</v>
      </c>
      <c r="K265" s="4" t="s">
        <v>593</v>
      </c>
      <c r="L265" s="4"/>
    </row>
    <row r="266" spans="1:12" ht="28.8" x14ac:dyDescent="0.3">
      <c r="A266" s="4">
        <v>262</v>
      </c>
      <c r="B266" s="4"/>
      <c r="C266" s="4" t="s">
        <v>591</v>
      </c>
      <c r="D266" s="4"/>
      <c r="E266" s="4"/>
      <c r="F266" s="4">
        <v>68</v>
      </c>
      <c r="G266" s="37">
        <v>1701177</v>
      </c>
      <c r="H266" s="4" t="s">
        <v>660</v>
      </c>
      <c r="I266" s="4">
        <v>1</v>
      </c>
      <c r="J266" s="4">
        <v>102000</v>
      </c>
      <c r="K266" s="4" t="s">
        <v>593</v>
      </c>
      <c r="L266" s="4"/>
    </row>
    <row r="267" spans="1:12" x14ac:dyDescent="0.3">
      <c r="A267" s="4">
        <v>263</v>
      </c>
      <c r="B267" s="4"/>
      <c r="C267" s="4" t="s">
        <v>591</v>
      </c>
      <c r="D267" s="4"/>
      <c r="E267" s="4"/>
      <c r="F267" s="4">
        <v>69</v>
      </c>
      <c r="G267" s="37">
        <v>1700832</v>
      </c>
      <c r="H267" s="4" t="s">
        <v>661</v>
      </c>
      <c r="I267" s="4">
        <v>1</v>
      </c>
      <c r="J267" s="4">
        <v>116000</v>
      </c>
      <c r="K267" s="4" t="s">
        <v>593</v>
      </c>
      <c r="L267" s="4"/>
    </row>
    <row r="268" spans="1:12" x14ac:dyDescent="0.3">
      <c r="A268" s="4">
        <v>264</v>
      </c>
      <c r="B268" s="4"/>
      <c r="C268" s="4" t="s">
        <v>591</v>
      </c>
      <c r="D268" s="4"/>
      <c r="E268" s="4"/>
      <c r="F268" s="4">
        <v>70</v>
      </c>
      <c r="G268" s="37">
        <v>1910001</v>
      </c>
      <c r="H268" s="4" t="s">
        <v>662</v>
      </c>
      <c r="I268" s="4">
        <v>1</v>
      </c>
      <c r="J268" s="4">
        <v>133000</v>
      </c>
      <c r="K268" s="4" t="s">
        <v>593</v>
      </c>
      <c r="L268" s="4"/>
    </row>
    <row r="269" spans="1:12" x14ac:dyDescent="0.3">
      <c r="A269" s="4">
        <v>265</v>
      </c>
      <c r="B269" s="4"/>
      <c r="C269" s="4" t="s">
        <v>591</v>
      </c>
      <c r="D269" s="4"/>
      <c r="E269" s="4"/>
      <c r="F269" s="4">
        <v>71</v>
      </c>
      <c r="G269" s="37">
        <v>1701133</v>
      </c>
      <c r="H269" s="4" t="s">
        <v>663</v>
      </c>
      <c r="I269" s="4">
        <v>1</v>
      </c>
      <c r="J269" s="4">
        <v>161000</v>
      </c>
      <c r="K269" s="4" t="s">
        <v>593</v>
      </c>
      <c r="L269" s="4"/>
    </row>
    <row r="270" spans="1:12" x14ac:dyDescent="0.3">
      <c r="A270" s="4">
        <v>266</v>
      </c>
      <c r="B270" s="4"/>
      <c r="C270" s="4" t="s">
        <v>591</v>
      </c>
      <c r="D270" s="4"/>
      <c r="E270" s="4"/>
      <c r="F270" s="4">
        <v>72</v>
      </c>
      <c r="G270" s="37">
        <v>1701132</v>
      </c>
      <c r="H270" s="4" t="s">
        <v>664</v>
      </c>
      <c r="I270" s="4">
        <v>1</v>
      </c>
      <c r="J270" s="4">
        <v>136000</v>
      </c>
      <c r="K270" s="4" t="s">
        <v>593</v>
      </c>
      <c r="L270" s="4"/>
    </row>
    <row r="271" spans="1:12" x14ac:dyDescent="0.3">
      <c r="A271" s="4">
        <v>267</v>
      </c>
      <c r="B271" s="4"/>
      <c r="C271" s="4" t="s">
        <v>591</v>
      </c>
      <c r="D271" s="4"/>
      <c r="E271" s="4"/>
      <c r="F271" s="4">
        <v>73</v>
      </c>
      <c r="G271" s="37">
        <v>1700832</v>
      </c>
      <c r="H271" s="4" t="s">
        <v>665</v>
      </c>
      <c r="I271" s="4">
        <v>1</v>
      </c>
      <c r="J271" s="4">
        <v>115000</v>
      </c>
      <c r="K271" s="4" t="s">
        <v>593</v>
      </c>
      <c r="L271" s="4"/>
    </row>
    <row r="272" spans="1:12" x14ac:dyDescent="0.3">
      <c r="A272" s="4">
        <v>268</v>
      </c>
      <c r="B272" s="4"/>
      <c r="C272" s="4" t="s">
        <v>591</v>
      </c>
      <c r="D272" s="4"/>
      <c r="E272" s="4"/>
      <c r="F272" s="4">
        <v>74</v>
      </c>
      <c r="G272" s="37">
        <v>1700833</v>
      </c>
      <c r="H272" s="4" t="s">
        <v>666</v>
      </c>
      <c r="I272" s="4">
        <v>1</v>
      </c>
      <c r="J272" s="4">
        <v>166000</v>
      </c>
      <c r="K272" s="4" t="s">
        <v>593</v>
      </c>
      <c r="L272" s="4"/>
    </row>
    <row r="273" spans="1:12" x14ac:dyDescent="0.3">
      <c r="A273" s="4">
        <v>269</v>
      </c>
      <c r="B273" s="4"/>
      <c r="C273" s="4" t="s">
        <v>591</v>
      </c>
      <c r="D273" s="4"/>
      <c r="E273" s="4"/>
      <c r="F273" s="4">
        <v>75</v>
      </c>
      <c r="G273" s="37">
        <v>5300891</v>
      </c>
      <c r="H273" s="4" t="s">
        <v>667</v>
      </c>
      <c r="I273" s="4">
        <v>1</v>
      </c>
      <c r="J273" s="4">
        <v>76000</v>
      </c>
      <c r="K273" s="4" t="s">
        <v>593</v>
      </c>
      <c r="L273" s="4"/>
    </row>
    <row r="274" spans="1:12" x14ac:dyDescent="0.3">
      <c r="A274" s="4">
        <v>270</v>
      </c>
      <c r="B274" s="4"/>
      <c r="C274" s="4" t="s">
        <v>591</v>
      </c>
      <c r="D274" s="4"/>
      <c r="E274" s="4"/>
      <c r="F274" s="4">
        <v>76</v>
      </c>
      <c r="G274" s="37">
        <v>9970830</v>
      </c>
      <c r="H274" s="4" t="s">
        <v>668</v>
      </c>
      <c r="I274" s="4">
        <v>1</v>
      </c>
      <c r="J274" s="4">
        <v>534000</v>
      </c>
      <c r="K274" s="4" t="s">
        <v>593</v>
      </c>
      <c r="L274" s="4"/>
    </row>
    <row r="275" spans="1:12" x14ac:dyDescent="0.3">
      <c r="A275" s="4">
        <v>271</v>
      </c>
      <c r="B275" s="4"/>
      <c r="C275" s="4" t="s">
        <v>591</v>
      </c>
      <c r="D275" s="4"/>
      <c r="E275" s="4"/>
      <c r="F275" s="4">
        <v>77</v>
      </c>
      <c r="G275" s="37">
        <v>9972074</v>
      </c>
      <c r="H275" s="4" t="s">
        <v>669</v>
      </c>
      <c r="I275" s="4">
        <v>1</v>
      </c>
      <c r="J275" s="4">
        <v>42000</v>
      </c>
      <c r="K275" s="4" t="s">
        <v>593</v>
      </c>
      <c r="L275" s="4"/>
    </row>
    <row r="276" spans="1:12" x14ac:dyDescent="0.3">
      <c r="A276" s="4">
        <v>272</v>
      </c>
      <c r="B276" s="4"/>
      <c r="C276" s="4" t="s">
        <v>591</v>
      </c>
      <c r="D276" s="4"/>
      <c r="E276" s="4"/>
      <c r="F276" s="4">
        <v>78</v>
      </c>
      <c r="G276" s="37">
        <v>9972075</v>
      </c>
      <c r="H276" s="4" t="s">
        <v>670</v>
      </c>
      <c r="I276" s="4">
        <v>1</v>
      </c>
      <c r="J276" s="4">
        <v>42000</v>
      </c>
      <c r="K276" s="4" t="s">
        <v>593</v>
      </c>
      <c r="L276" s="4"/>
    </row>
    <row r="277" spans="1:12" x14ac:dyDescent="0.3">
      <c r="A277" s="4">
        <v>273</v>
      </c>
      <c r="B277" s="4"/>
      <c r="C277" s="4" t="s">
        <v>591</v>
      </c>
      <c r="D277" s="4"/>
      <c r="E277" s="4"/>
      <c r="F277" s="4">
        <v>79</v>
      </c>
      <c r="G277" s="37">
        <v>9972076</v>
      </c>
      <c r="H277" s="4" t="s">
        <v>671</v>
      </c>
      <c r="I277" s="4">
        <v>1</v>
      </c>
      <c r="J277" s="4">
        <v>61000</v>
      </c>
      <c r="K277" s="4" t="s">
        <v>593</v>
      </c>
      <c r="L277" s="4"/>
    </row>
    <row r="278" spans="1:12" x14ac:dyDescent="0.3">
      <c r="A278" s="4">
        <v>274</v>
      </c>
      <c r="B278" s="4"/>
      <c r="C278" s="4" t="s">
        <v>591</v>
      </c>
      <c r="D278" s="4"/>
      <c r="E278" s="4"/>
      <c r="F278" s="4">
        <v>80</v>
      </c>
      <c r="G278" s="37">
        <v>5300451</v>
      </c>
      <c r="H278" s="4" t="s">
        <v>672</v>
      </c>
      <c r="I278" s="4">
        <v>1</v>
      </c>
      <c r="J278" s="4">
        <v>44000</v>
      </c>
      <c r="K278" s="4" t="s">
        <v>593</v>
      </c>
      <c r="L278" s="4"/>
    </row>
    <row r="279" spans="1:12" x14ac:dyDescent="0.3">
      <c r="A279" s="4">
        <v>275</v>
      </c>
      <c r="B279" s="4"/>
      <c r="C279" s="4" t="s">
        <v>591</v>
      </c>
      <c r="D279" s="4"/>
      <c r="E279" s="4"/>
      <c r="F279" s="4">
        <v>81</v>
      </c>
      <c r="G279" s="37">
        <v>5307053</v>
      </c>
      <c r="H279" s="4" t="s">
        <v>673</v>
      </c>
      <c r="I279" s="4">
        <v>1</v>
      </c>
      <c r="J279" s="4">
        <v>20000</v>
      </c>
      <c r="K279" s="4" t="s">
        <v>593</v>
      </c>
      <c r="L279" s="4"/>
    </row>
    <row r="280" spans="1:12" x14ac:dyDescent="0.3">
      <c r="A280" s="4">
        <v>276</v>
      </c>
      <c r="B280" s="4"/>
      <c r="C280" s="4" t="s">
        <v>591</v>
      </c>
      <c r="D280" s="4"/>
      <c r="E280" s="4"/>
      <c r="F280" s="4">
        <v>82</v>
      </c>
      <c r="G280" s="37">
        <v>9972037</v>
      </c>
      <c r="H280" s="4" t="s">
        <v>674</v>
      </c>
      <c r="I280" s="4">
        <v>1</v>
      </c>
      <c r="J280" s="4">
        <v>303000</v>
      </c>
      <c r="K280" s="4" t="s">
        <v>593</v>
      </c>
      <c r="L280" s="4"/>
    </row>
    <row r="281" spans="1:12" ht="15" thickBot="1" x14ac:dyDescent="0.35">
      <c r="A281" s="30">
        <v>277</v>
      </c>
      <c r="B281" s="30"/>
      <c r="C281" s="30" t="s">
        <v>591</v>
      </c>
      <c r="D281" s="30"/>
      <c r="E281" s="30"/>
      <c r="F281" s="30">
        <v>83</v>
      </c>
      <c r="G281" s="88">
        <v>9972128</v>
      </c>
      <c r="H281" s="30" t="s">
        <v>675</v>
      </c>
      <c r="I281" s="30">
        <v>1</v>
      </c>
      <c r="J281" s="30">
        <v>278000</v>
      </c>
      <c r="K281" s="30" t="s">
        <v>593</v>
      </c>
      <c r="L281" s="30"/>
    </row>
    <row r="282" spans="1:12" x14ac:dyDescent="0.3">
      <c r="A282" s="4">
        <v>278</v>
      </c>
      <c r="B282" s="4"/>
      <c r="C282" s="1" t="s">
        <v>676</v>
      </c>
      <c r="D282" s="1"/>
      <c r="E282" s="1"/>
      <c r="F282" s="4">
        <v>1</v>
      </c>
      <c r="G282" s="37"/>
      <c r="H282" s="4" t="s">
        <v>677</v>
      </c>
      <c r="I282" s="4">
        <v>1</v>
      </c>
      <c r="J282" s="4">
        <v>175</v>
      </c>
      <c r="K282" s="4" t="s">
        <v>158</v>
      </c>
      <c r="L282" s="4"/>
    </row>
    <row r="283" spans="1:12" x14ac:dyDescent="0.3">
      <c r="A283" s="4">
        <v>279</v>
      </c>
      <c r="B283" s="4"/>
      <c r="C283" s="1" t="s">
        <v>676</v>
      </c>
      <c r="D283" s="1"/>
      <c r="E283" s="1"/>
      <c r="F283" s="4">
        <v>2</v>
      </c>
      <c r="G283" s="37"/>
      <c r="H283" s="4" t="s">
        <v>679</v>
      </c>
      <c r="I283" s="4">
        <v>1</v>
      </c>
      <c r="J283" s="4">
        <v>175</v>
      </c>
      <c r="K283" s="4" t="s">
        <v>158</v>
      </c>
      <c r="L283" s="4"/>
    </row>
    <row r="284" spans="1:12" ht="28.8" x14ac:dyDescent="0.3">
      <c r="A284" s="4">
        <v>280</v>
      </c>
      <c r="B284" s="4"/>
      <c r="C284" s="1" t="s">
        <v>676</v>
      </c>
      <c r="D284" s="1"/>
      <c r="E284" s="1"/>
      <c r="F284" s="4">
        <v>3</v>
      </c>
      <c r="G284" s="37"/>
      <c r="H284" s="4" t="s">
        <v>680</v>
      </c>
      <c r="I284" s="4">
        <v>1</v>
      </c>
      <c r="J284" s="4">
        <v>130</v>
      </c>
      <c r="K284" s="4" t="s">
        <v>158</v>
      </c>
      <c r="L284" s="4"/>
    </row>
    <row r="285" spans="1:12" ht="28.8" x14ac:dyDescent="0.3">
      <c r="A285" s="4">
        <v>281</v>
      </c>
      <c r="B285" s="4"/>
      <c r="C285" s="1" t="s">
        <v>676</v>
      </c>
      <c r="D285" s="1"/>
      <c r="E285" s="1"/>
      <c r="F285" s="4">
        <v>4</v>
      </c>
      <c r="G285" s="37"/>
      <c r="H285" s="4" t="s">
        <v>681</v>
      </c>
      <c r="I285" s="4">
        <v>1</v>
      </c>
      <c r="J285" s="4">
        <v>130</v>
      </c>
      <c r="K285" s="4" t="s">
        <v>158</v>
      </c>
      <c r="L285" s="4"/>
    </row>
    <row r="286" spans="1:12" ht="28.8" x14ac:dyDescent="0.3">
      <c r="A286" s="4">
        <v>282</v>
      </c>
      <c r="B286" s="4"/>
      <c r="C286" s="1" t="s">
        <v>676</v>
      </c>
      <c r="D286" s="1"/>
      <c r="E286" s="1"/>
      <c r="F286" s="4">
        <v>5</v>
      </c>
      <c r="G286" s="37"/>
      <c r="H286" s="4" t="s">
        <v>682</v>
      </c>
      <c r="I286" s="4">
        <v>1</v>
      </c>
      <c r="J286" s="4">
        <v>720</v>
      </c>
      <c r="K286" s="4" t="s">
        <v>158</v>
      </c>
      <c r="L286" s="4"/>
    </row>
    <row r="287" spans="1:12" ht="28.8" x14ac:dyDescent="0.3">
      <c r="A287" s="4">
        <v>283</v>
      </c>
      <c r="B287" s="4"/>
      <c r="C287" s="1" t="s">
        <v>676</v>
      </c>
      <c r="D287" s="1"/>
      <c r="E287" s="1"/>
      <c r="F287" s="4">
        <v>6</v>
      </c>
      <c r="G287" s="37"/>
      <c r="H287" s="4" t="s">
        <v>683</v>
      </c>
      <c r="I287" s="4">
        <v>1</v>
      </c>
      <c r="J287" s="4">
        <v>10000</v>
      </c>
      <c r="K287" s="4" t="s">
        <v>158</v>
      </c>
      <c r="L287" s="4"/>
    </row>
    <row r="288" spans="1:12" ht="28.8" x14ac:dyDescent="0.3">
      <c r="A288" s="4">
        <v>284</v>
      </c>
      <c r="B288" s="4"/>
      <c r="C288" s="1" t="s">
        <v>676</v>
      </c>
      <c r="D288" s="1"/>
      <c r="E288" s="1"/>
      <c r="F288" s="4">
        <v>7</v>
      </c>
      <c r="G288" s="37"/>
      <c r="H288" s="4" t="s">
        <v>684</v>
      </c>
      <c r="I288" s="4">
        <v>200</v>
      </c>
      <c r="J288" s="4">
        <v>13</v>
      </c>
      <c r="K288" s="4" t="s">
        <v>158</v>
      </c>
      <c r="L288" s="4"/>
    </row>
    <row r="289" spans="1:12" ht="28.8" x14ac:dyDescent="0.3">
      <c r="A289" s="4">
        <v>285</v>
      </c>
      <c r="B289" s="4"/>
      <c r="C289" s="1" t="s">
        <v>676</v>
      </c>
      <c r="D289" s="1"/>
      <c r="E289" s="1"/>
      <c r="F289" s="4">
        <v>8</v>
      </c>
      <c r="G289" s="37"/>
      <c r="H289" s="4" t="s">
        <v>685</v>
      </c>
      <c r="I289" s="4">
        <v>10</v>
      </c>
      <c r="J289" s="4">
        <v>100</v>
      </c>
      <c r="K289" s="4" t="s">
        <v>158</v>
      </c>
      <c r="L289" s="4"/>
    </row>
    <row r="290" spans="1:12" ht="28.8" x14ac:dyDescent="0.3">
      <c r="A290" s="4">
        <v>286</v>
      </c>
      <c r="B290" s="4"/>
      <c r="C290" s="1" t="s">
        <v>676</v>
      </c>
      <c r="D290" s="1"/>
      <c r="E290" s="1"/>
      <c r="F290" s="4">
        <v>9</v>
      </c>
      <c r="G290" s="37"/>
      <c r="H290" s="4" t="s">
        <v>687</v>
      </c>
      <c r="I290" s="4">
        <v>100</v>
      </c>
      <c r="J290" s="4">
        <v>96</v>
      </c>
      <c r="K290" s="4" t="s">
        <v>158</v>
      </c>
      <c r="L290" s="4"/>
    </row>
    <row r="291" spans="1:12" ht="15" thickBot="1" x14ac:dyDescent="0.35">
      <c r="A291" s="30">
        <v>287</v>
      </c>
      <c r="B291" s="30"/>
      <c r="C291" s="30"/>
      <c r="D291" s="30"/>
      <c r="E291" s="30"/>
      <c r="F291" s="30"/>
      <c r="G291" s="88"/>
      <c r="H291" s="30" t="s">
        <v>688</v>
      </c>
      <c r="I291" s="30"/>
      <c r="J291" s="30">
        <v>3350</v>
      </c>
      <c r="K291" s="4" t="s">
        <v>158</v>
      </c>
      <c r="L291" s="30"/>
    </row>
    <row r="292" spans="1:12" x14ac:dyDescent="0.3">
      <c r="A292" s="1">
        <v>288</v>
      </c>
      <c r="B292" s="1"/>
      <c r="C292" s="1" t="s">
        <v>689</v>
      </c>
      <c r="D292" s="1"/>
      <c r="E292" s="1"/>
      <c r="F292" s="1">
        <v>1</v>
      </c>
      <c r="G292" s="8" t="s">
        <v>690</v>
      </c>
      <c r="H292" s="1" t="s">
        <v>691</v>
      </c>
      <c r="I292" s="1">
        <v>3</v>
      </c>
      <c r="J292" s="1">
        <v>7335.65</v>
      </c>
      <c r="K292" s="1" t="s">
        <v>150</v>
      </c>
      <c r="L292" s="1"/>
    </row>
    <row r="293" spans="1:12" x14ac:dyDescent="0.3">
      <c r="A293" s="1">
        <v>289</v>
      </c>
      <c r="B293" s="1"/>
      <c r="C293" s="1" t="s">
        <v>693</v>
      </c>
      <c r="D293" s="1"/>
      <c r="E293" s="1"/>
      <c r="F293" s="1">
        <v>2</v>
      </c>
      <c r="G293" s="8" t="s">
        <v>694</v>
      </c>
      <c r="H293" s="1" t="s">
        <v>695</v>
      </c>
      <c r="I293" s="1">
        <v>2</v>
      </c>
      <c r="J293" s="1">
        <v>3345.81</v>
      </c>
      <c r="K293" s="1" t="s">
        <v>150</v>
      </c>
      <c r="L293" s="1"/>
    </row>
    <row r="294" spans="1:12" x14ac:dyDescent="0.3">
      <c r="A294" s="1">
        <v>290</v>
      </c>
      <c r="B294" s="1"/>
      <c r="C294" s="1" t="s">
        <v>696</v>
      </c>
      <c r="D294" s="1"/>
      <c r="E294" s="1"/>
      <c r="F294" s="1">
        <v>3</v>
      </c>
      <c r="G294" s="8" t="s">
        <v>697</v>
      </c>
      <c r="H294" s="1" t="s">
        <v>695</v>
      </c>
      <c r="I294" s="1">
        <v>5</v>
      </c>
      <c r="J294" s="1">
        <v>5994.83</v>
      </c>
      <c r="K294" s="1" t="s">
        <v>150</v>
      </c>
      <c r="L294" s="1"/>
    </row>
    <row r="295" spans="1:12" x14ac:dyDescent="0.3">
      <c r="A295" s="1">
        <v>291</v>
      </c>
      <c r="B295" s="1"/>
      <c r="C295" s="1" t="s">
        <v>698</v>
      </c>
      <c r="D295" s="1"/>
      <c r="E295" s="1"/>
      <c r="F295" s="1">
        <v>4</v>
      </c>
      <c r="G295" s="8" t="s">
        <v>699</v>
      </c>
      <c r="H295" s="1" t="s">
        <v>700</v>
      </c>
      <c r="I295" s="1">
        <v>5</v>
      </c>
      <c r="J295" s="1">
        <v>6021</v>
      </c>
      <c r="K295" s="1" t="s">
        <v>150</v>
      </c>
      <c r="L295" s="1"/>
    </row>
    <row r="296" spans="1:12" x14ac:dyDescent="0.3">
      <c r="A296" s="1">
        <v>292</v>
      </c>
      <c r="B296" s="1"/>
      <c r="C296" s="1" t="s">
        <v>701</v>
      </c>
      <c r="D296" s="1"/>
      <c r="E296" s="1"/>
      <c r="F296" s="1">
        <v>5</v>
      </c>
      <c r="G296" s="8" t="s">
        <v>702</v>
      </c>
      <c r="H296" s="1" t="s">
        <v>703</v>
      </c>
      <c r="I296" s="1">
        <v>3</v>
      </c>
      <c r="J296" s="1">
        <v>5765.05</v>
      </c>
      <c r="K296" s="1" t="s">
        <v>150</v>
      </c>
      <c r="L296" s="1"/>
    </row>
    <row r="297" spans="1:12" x14ac:dyDescent="0.3">
      <c r="A297" s="1">
        <v>293</v>
      </c>
      <c r="B297" s="1"/>
      <c r="C297" s="1" t="s">
        <v>704</v>
      </c>
      <c r="D297" s="1"/>
      <c r="E297" s="1"/>
      <c r="F297" s="1">
        <v>6</v>
      </c>
      <c r="G297" s="8" t="s">
        <v>705</v>
      </c>
      <c r="H297" s="1" t="s">
        <v>706</v>
      </c>
      <c r="I297" s="1">
        <v>3</v>
      </c>
      <c r="J297" s="1">
        <v>4491.28</v>
      </c>
      <c r="K297" s="1" t="s">
        <v>150</v>
      </c>
      <c r="L297" s="1"/>
    </row>
    <row r="298" spans="1:12" x14ac:dyDescent="0.3">
      <c r="A298" s="1">
        <v>294</v>
      </c>
      <c r="B298" s="1"/>
      <c r="C298" s="1" t="s">
        <v>707</v>
      </c>
      <c r="D298" s="1"/>
      <c r="E298" s="1"/>
      <c r="F298" s="1">
        <v>7</v>
      </c>
      <c r="G298" s="8" t="s">
        <v>708</v>
      </c>
      <c r="H298" s="1" t="s">
        <v>709</v>
      </c>
      <c r="I298" s="1">
        <v>6</v>
      </c>
      <c r="J298" s="1">
        <v>1112.68</v>
      </c>
      <c r="K298" s="1" t="s">
        <v>150</v>
      </c>
      <c r="L298" s="1"/>
    </row>
    <row r="299" spans="1:12" ht="15" thickBot="1" x14ac:dyDescent="0.35">
      <c r="A299" s="30">
        <v>295</v>
      </c>
      <c r="B299" s="30"/>
      <c r="C299" s="30"/>
      <c r="D299" s="30"/>
      <c r="E299" s="30"/>
      <c r="F299" s="30"/>
      <c r="G299" s="88"/>
      <c r="H299" s="30" t="s">
        <v>710</v>
      </c>
      <c r="I299" s="30"/>
      <c r="J299" s="30">
        <v>6500</v>
      </c>
      <c r="K299" s="30" t="s">
        <v>150</v>
      </c>
      <c r="L299" s="30"/>
    </row>
    <row r="300" spans="1:12" x14ac:dyDescent="0.3">
      <c r="A300" s="1"/>
      <c r="B300" s="1"/>
      <c r="C300" s="1" t="s">
        <v>689</v>
      </c>
      <c r="D300" s="1"/>
      <c r="E300" s="1"/>
      <c r="F300" s="1">
        <v>1</v>
      </c>
      <c r="G300" s="8" t="s">
        <v>711</v>
      </c>
      <c r="H300" s="1" t="s">
        <v>712</v>
      </c>
      <c r="I300" s="1">
        <v>3</v>
      </c>
      <c r="J300" s="1">
        <v>13349.56</v>
      </c>
      <c r="K300" s="1" t="s">
        <v>150</v>
      </c>
      <c r="L300" s="1"/>
    </row>
    <row r="301" spans="1:12" x14ac:dyDescent="0.3">
      <c r="A301" s="1"/>
      <c r="B301" s="1"/>
      <c r="C301" s="1" t="s">
        <v>689</v>
      </c>
      <c r="D301" s="1"/>
      <c r="E301" s="1"/>
      <c r="F301" s="1">
        <v>2</v>
      </c>
      <c r="G301" s="8" t="s">
        <v>713</v>
      </c>
      <c r="H301" s="1" t="s">
        <v>714</v>
      </c>
      <c r="I301" s="1">
        <v>3</v>
      </c>
      <c r="J301" s="1">
        <v>10027.89</v>
      </c>
      <c r="K301" s="1" t="s">
        <v>150</v>
      </c>
      <c r="L301" s="1"/>
    </row>
    <row r="302" spans="1:12" x14ac:dyDescent="0.3">
      <c r="A302" s="1"/>
      <c r="B302" s="1"/>
      <c r="C302" s="1" t="s">
        <v>689</v>
      </c>
      <c r="D302" s="1"/>
      <c r="E302" s="1"/>
      <c r="F302" s="1">
        <v>3</v>
      </c>
      <c r="G302" s="8" t="s">
        <v>715</v>
      </c>
      <c r="H302" s="1" t="s">
        <v>716</v>
      </c>
      <c r="I302" s="1">
        <v>5</v>
      </c>
      <c r="J302" s="1">
        <v>11728.43</v>
      </c>
      <c r="K302" s="1" t="s">
        <v>150</v>
      </c>
      <c r="L302" s="1"/>
    </row>
    <row r="303" spans="1:12" x14ac:dyDescent="0.3">
      <c r="A303" s="1"/>
      <c r="B303" s="1"/>
      <c r="C303" s="1" t="s">
        <v>689</v>
      </c>
      <c r="D303" s="1"/>
      <c r="E303" s="1"/>
      <c r="F303" s="1">
        <v>4</v>
      </c>
      <c r="G303" s="8" t="s">
        <v>717</v>
      </c>
      <c r="H303" s="1" t="s">
        <v>718</v>
      </c>
      <c r="I303" s="1">
        <v>2</v>
      </c>
      <c r="J303" s="1">
        <v>2360.63</v>
      </c>
      <c r="K303" s="1" t="s">
        <v>150</v>
      </c>
      <c r="L303" s="1"/>
    </row>
    <row r="304" spans="1:12" x14ac:dyDescent="0.3">
      <c r="A304" s="1"/>
      <c r="B304" s="1"/>
      <c r="C304" s="1" t="s">
        <v>689</v>
      </c>
      <c r="D304" s="1"/>
      <c r="E304" s="1"/>
      <c r="F304" s="1">
        <v>5</v>
      </c>
      <c r="G304" s="8" t="s">
        <v>719</v>
      </c>
      <c r="H304" s="1" t="s">
        <v>720</v>
      </c>
      <c r="I304" s="1">
        <v>2</v>
      </c>
      <c r="J304" s="1">
        <v>926.02</v>
      </c>
      <c r="K304" s="1" t="s">
        <v>150</v>
      </c>
      <c r="L304" s="1"/>
    </row>
    <row r="305" spans="1:12" x14ac:dyDescent="0.3">
      <c r="A305" s="1"/>
      <c r="B305" s="1"/>
      <c r="C305" s="1" t="s">
        <v>689</v>
      </c>
      <c r="D305" s="1"/>
      <c r="E305" s="1"/>
      <c r="F305" s="1">
        <v>6</v>
      </c>
      <c r="G305" s="8" t="s">
        <v>721</v>
      </c>
      <c r="H305" s="1" t="s">
        <v>722</v>
      </c>
      <c r="I305" s="1">
        <v>3</v>
      </c>
      <c r="J305" s="1">
        <v>1148.3</v>
      </c>
      <c r="K305" s="1" t="s">
        <v>150</v>
      </c>
      <c r="L305" s="1"/>
    </row>
    <row r="306" spans="1:12" x14ac:dyDescent="0.3">
      <c r="A306" s="1"/>
      <c r="B306" s="1"/>
      <c r="C306" s="1" t="s">
        <v>689</v>
      </c>
      <c r="D306" s="1"/>
      <c r="E306" s="1"/>
      <c r="F306" s="1">
        <v>7</v>
      </c>
      <c r="G306" s="8">
        <v>474539</v>
      </c>
      <c r="H306" s="1" t="s">
        <v>723</v>
      </c>
      <c r="I306" s="1">
        <v>3</v>
      </c>
      <c r="J306" s="1">
        <v>1673.73</v>
      </c>
      <c r="K306" s="1" t="s">
        <v>150</v>
      </c>
      <c r="L306" s="1"/>
    </row>
    <row r="307" spans="1:12" x14ac:dyDescent="0.3">
      <c r="A307" s="1"/>
      <c r="B307" s="1"/>
      <c r="C307" s="1" t="s">
        <v>689</v>
      </c>
      <c r="D307" s="1"/>
      <c r="E307" s="1"/>
      <c r="F307" s="1">
        <v>8</v>
      </c>
      <c r="G307" s="8" t="s">
        <v>724</v>
      </c>
      <c r="H307" s="1" t="s">
        <v>725</v>
      </c>
      <c r="I307" s="1">
        <v>3</v>
      </c>
      <c r="J307" s="1">
        <v>28140.03</v>
      </c>
      <c r="K307" s="1" t="s">
        <v>150</v>
      </c>
      <c r="L307" s="1"/>
    </row>
    <row r="308" spans="1:12" x14ac:dyDescent="0.3">
      <c r="A308" s="1"/>
      <c r="B308" s="1"/>
      <c r="C308" s="1" t="s">
        <v>689</v>
      </c>
      <c r="D308" s="1"/>
      <c r="E308" s="1"/>
      <c r="F308" s="1">
        <v>9</v>
      </c>
      <c r="G308" s="8" t="s">
        <v>726</v>
      </c>
      <c r="H308" s="1" t="s">
        <v>727</v>
      </c>
      <c r="I308" s="1">
        <v>3</v>
      </c>
      <c r="J308" s="1">
        <v>9476.49</v>
      </c>
      <c r="K308" s="1" t="s">
        <v>150</v>
      </c>
      <c r="L308" s="1"/>
    </row>
    <row r="309" spans="1:12" ht="15" thickBot="1" x14ac:dyDescent="0.35">
      <c r="A309" s="30"/>
      <c r="B309" s="30"/>
      <c r="C309" s="30"/>
      <c r="D309" s="30"/>
      <c r="E309" s="30"/>
      <c r="F309" s="30"/>
      <c r="G309" s="88"/>
      <c r="H309" s="30" t="s">
        <v>710</v>
      </c>
      <c r="I309" s="30"/>
      <c r="J309" s="30">
        <v>10500</v>
      </c>
      <c r="K309" s="30" t="s">
        <v>150</v>
      </c>
      <c r="L309" s="30"/>
    </row>
    <row r="310" spans="1:12" x14ac:dyDescent="0.3">
      <c r="A310" s="1"/>
      <c r="B310" s="1"/>
      <c r="C310" s="1" t="s">
        <v>698</v>
      </c>
      <c r="D310" s="1"/>
      <c r="E310" s="1"/>
      <c r="F310" s="1"/>
      <c r="G310" s="8" t="s">
        <v>728</v>
      </c>
      <c r="H310" s="1" t="s">
        <v>490</v>
      </c>
      <c r="I310" s="1">
        <v>144</v>
      </c>
      <c r="J310" s="1">
        <v>23.15</v>
      </c>
      <c r="K310" s="1" t="s">
        <v>150</v>
      </c>
      <c r="L310" s="1"/>
    </row>
    <row r="311" spans="1:12" x14ac:dyDescent="0.3">
      <c r="A311" s="1"/>
      <c r="B311" s="1"/>
      <c r="C311" s="1" t="s">
        <v>698</v>
      </c>
      <c r="D311" s="1"/>
      <c r="E311" s="1"/>
      <c r="F311" s="1"/>
      <c r="G311" s="8" t="s">
        <v>729</v>
      </c>
      <c r="H311" s="1" t="s">
        <v>730</v>
      </c>
      <c r="I311" s="1">
        <v>48</v>
      </c>
      <c r="J311" s="1">
        <v>51.17</v>
      </c>
      <c r="K311" s="1" t="s">
        <v>150</v>
      </c>
      <c r="L311" s="1"/>
    </row>
    <row r="312" spans="1:12" x14ac:dyDescent="0.3">
      <c r="A312" s="1"/>
      <c r="B312" s="1"/>
      <c r="C312" s="1" t="s">
        <v>698</v>
      </c>
      <c r="D312" s="1"/>
      <c r="E312" s="1"/>
      <c r="F312" s="1"/>
      <c r="G312" s="8" t="s">
        <v>731</v>
      </c>
      <c r="H312" s="1" t="s">
        <v>732</v>
      </c>
      <c r="I312" s="1">
        <v>24</v>
      </c>
      <c r="J312" s="1">
        <v>125.62</v>
      </c>
      <c r="K312" s="1" t="s">
        <v>150</v>
      </c>
      <c r="L312" s="1"/>
    </row>
    <row r="313" spans="1:12" x14ac:dyDescent="0.3">
      <c r="A313" s="1"/>
      <c r="B313" s="1"/>
      <c r="C313" s="1" t="s">
        <v>698</v>
      </c>
      <c r="D313" s="1"/>
      <c r="E313" s="1"/>
      <c r="F313" s="1"/>
      <c r="G313" s="8" t="s">
        <v>733</v>
      </c>
      <c r="H313" s="1" t="s">
        <v>732</v>
      </c>
      <c r="I313" s="1">
        <v>24</v>
      </c>
      <c r="J313" s="1">
        <v>115.11</v>
      </c>
      <c r="K313" s="1" t="s">
        <v>150</v>
      </c>
      <c r="L313" s="1"/>
    </row>
    <row r="314" spans="1:12" x14ac:dyDescent="0.3">
      <c r="A314" s="1"/>
      <c r="B314" s="1"/>
      <c r="C314" s="1" t="s">
        <v>698</v>
      </c>
      <c r="D314" s="1"/>
      <c r="E314" s="1"/>
      <c r="F314" s="1"/>
      <c r="G314" s="8" t="s">
        <v>358</v>
      </c>
      <c r="H314" s="1" t="s">
        <v>359</v>
      </c>
      <c r="I314" s="1">
        <v>24</v>
      </c>
      <c r="J314" s="1">
        <v>252.86</v>
      </c>
      <c r="K314" s="1" t="s">
        <v>150</v>
      </c>
      <c r="L314" s="1"/>
    </row>
    <row r="315" spans="1:12" x14ac:dyDescent="0.3">
      <c r="A315" s="1"/>
      <c r="B315" s="1"/>
      <c r="C315" s="1" t="s">
        <v>698</v>
      </c>
      <c r="D315" s="1"/>
      <c r="E315" s="1"/>
      <c r="F315" s="1"/>
      <c r="G315" s="8" t="s">
        <v>734</v>
      </c>
      <c r="H315" s="1" t="s">
        <v>735</v>
      </c>
      <c r="I315" s="1">
        <v>24</v>
      </c>
      <c r="J315" s="1">
        <v>756.16</v>
      </c>
      <c r="K315" s="1" t="s">
        <v>150</v>
      </c>
      <c r="L315" s="1"/>
    </row>
    <row r="316" spans="1:12" x14ac:dyDescent="0.3">
      <c r="A316" s="1"/>
      <c r="B316" s="1"/>
      <c r="C316" s="1" t="s">
        <v>698</v>
      </c>
      <c r="D316" s="1"/>
      <c r="E316" s="1"/>
      <c r="F316" s="1"/>
      <c r="G316" s="8" t="s">
        <v>736</v>
      </c>
      <c r="H316" s="1" t="s">
        <v>737</v>
      </c>
      <c r="I316" s="1">
        <v>96</v>
      </c>
      <c r="J316" s="1">
        <v>824.88</v>
      </c>
      <c r="K316" s="1" t="s">
        <v>150</v>
      </c>
      <c r="L316" s="1"/>
    </row>
    <row r="317" spans="1:12" x14ac:dyDescent="0.3">
      <c r="A317" s="1"/>
      <c r="B317" s="1"/>
      <c r="C317" s="1" t="s">
        <v>698</v>
      </c>
      <c r="D317" s="1"/>
      <c r="E317" s="1"/>
      <c r="F317" s="1"/>
      <c r="G317" s="8" t="s">
        <v>738</v>
      </c>
      <c r="H317" s="1" t="s">
        <v>730</v>
      </c>
      <c r="I317" s="1">
        <v>192</v>
      </c>
      <c r="J317" s="1">
        <v>34.549999999999997</v>
      </c>
      <c r="K317" s="1" t="s">
        <v>150</v>
      </c>
      <c r="L317" s="1"/>
    </row>
    <row r="318" spans="1:12" x14ac:dyDescent="0.3">
      <c r="A318" s="1"/>
      <c r="B318" s="1"/>
      <c r="C318" s="1" t="s">
        <v>698</v>
      </c>
      <c r="D318" s="1"/>
      <c r="E318" s="1"/>
      <c r="F318" s="1"/>
      <c r="G318" s="8" t="s">
        <v>739</v>
      </c>
      <c r="H318" s="1" t="s">
        <v>740</v>
      </c>
      <c r="I318" s="1">
        <v>96</v>
      </c>
      <c r="J318" s="1">
        <v>30.78</v>
      </c>
      <c r="K318" s="1" t="s">
        <v>150</v>
      </c>
      <c r="L318" s="1"/>
    </row>
    <row r="319" spans="1:12" x14ac:dyDescent="0.3">
      <c r="A319" s="1"/>
      <c r="B319" s="1"/>
      <c r="C319" s="1" t="s">
        <v>698</v>
      </c>
      <c r="D319" s="1"/>
      <c r="E319" s="1"/>
      <c r="F319" s="1"/>
      <c r="G319" s="8" t="s">
        <v>741</v>
      </c>
      <c r="H319" s="1" t="s">
        <v>742</v>
      </c>
      <c r="I319" s="1">
        <v>48</v>
      </c>
      <c r="J319" s="1">
        <v>2.89</v>
      </c>
      <c r="K319" s="1" t="s">
        <v>150</v>
      </c>
      <c r="L319" s="1"/>
    </row>
    <row r="320" spans="1:12" x14ac:dyDescent="0.3">
      <c r="A320" s="1"/>
      <c r="B320" s="1"/>
      <c r="C320" s="1" t="s">
        <v>698</v>
      </c>
      <c r="D320" s="1"/>
      <c r="E320" s="1"/>
      <c r="F320" s="1"/>
      <c r="G320" s="8" t="s">
        <v>743</v>
      </c>
      <c r="H320" s="1" t="s">
        <v>744</v>
      </c>
      <c r="I320" s="1">
        <v>192</v>
      </c>
      <c r="J320" s="1">
        <v>2.35</v>
      </c>
      <c r="K320" s="1" t="s">
        <v>150</v>
      </c>
      <c r="L320" s="1"/>
    </row>
    <row r="321" spans="1:12" x14ac:dyDescent="0.3">
      <c r="A321" s="1"/>
      <c r="B321" s="1"/>
      <c r="C321" s="1" t="s">
        <v>698</v>
      </c>
      <c r="D321" s="1"/>
      <c r="E321" s="1"/>
      <c r="F321" s="1"/>
      <c r="G321" s="8" t="s">
        <v>745</v>
      </c>
      <c r="H321" s="1" t="s">
        <v>746</v>
      </c>
      <c r="I321" s="1">
        <v>192</v>
      </c>
      <c r="J321" s="1">
        <v>0.61</v>
      </c>
      <c r="K321" s="1" t="s">
        <v>150</v>
      </c>
      <c r="L321" s="1"/>
    </row>
    <row r="322" spans="1:12" x14ac:dyDescent="0.3">
      <c r="A322" s="1"/>
      <c r="B322" s="1"/>
      <c r="C322" s="1" t="s">
        <v>698</v>
      </c>
      <c r="D322" s="1"/>
      <c r="E322" s="1"/>
      <c r="F322" s="1"/>
      <c r="G322" s="8" t="s">
        <v>747</v>
      </c>
      <c r="H322" s="1" t="s">
        <v>748</v>
      </c>
      <c r="I322" s="1">
        <v>384</v>
      </c>
      <c r="J322" s="1">
        <v>0.72</v>
      </c>
      <c r="K322" s="1" t="s">
        <v>150</v>
      </c>
      <c r="L322" s="1"/>
    </row>
    <row r="323" spans="1:12" x14ac:dyDescent="0.3">
      <c r="A323" s="1"/>
      <c r="B323" s="1"/>
      <c r="C323" s="1" t="s">
        <v>698</v>
      </c>
      <c r="D323" s="1"/>
      <c r="E323" s="1"/>
      <c r="F323" s="1"/>
      <c r="G323" s="8" t="s">
        <v>749</v>
      </c>
      <c r="H323" s="1" t="s">
        <v>750</v>
      </c>
      <c r="I323" s="1">
        <v>192</v>
      </c>
      <c r="J323" s="1">
        <v>2.42</v>
      </c>
      <c r="K323" s="1" t="s">
        <v>150</v>
      </c>
      <c r="L323" s="1"/>
    </row>
    <row r="324" spans="1:12" x14ac:dyDescent="0.3">
      <c r="A324" s="1"/>
      <c r="B324" s="1"/>
      <c r="C324" s="1" t="s">
        <v>698</v>
      </c>
      <c r="D324" s="1"/>
      <c r="E324" s="1"/>
      <c r="F324" s="1"/>
      <c r="G324" s="8" t="s">
        <v>751</v>
      </c>
      <c r="H324" s="1" t="s">
        <v>490</v>
      </c>
      <c r="I324" s="1">
        <v>96</v>
      </c>
      <c r="J324" s="1">
        <v>67.66</v>
      </c>
      <c r="K324" s="1" t="s">
        <v>150</v>
      </c>
      <c r="L324" s="1"/>
    </row>
    <row r="325" spans="1:12" x14ac:dyDescent="0.3">
      <c r="A325" s="1"/>
      <c r="B325" s="1"/>
      <c r="C325" s="1" t="s">
        <v>698</v>
      </c>
      <c r="D325" s="1"/>
      <c r="E325" s="1"/>
      <c r="F325" s="1"/>
      <c r="G325" s="8" t="s">
        <v>752</v>
      </c>
      <c r="H325" s="1" t="s">
        <v>753</v>
      </c>
      <c r="I325" s="1">
        <v>96</v>
      </c>
      <c r="J325" s="1">
        <v>93.12</v>
      </c>
      <c r="K325" s="1" t="s">
        <v>150</v>
      </c>
      <c r="L325" s="1"/>
    </row>
    <row r="326" spans="1:12" x14ac:dyDescent="0.3">
      <c r="A326" s="1"/>
      <c r="B326" s="1"/>
      <c r="C326" s="1" t="s">
        <v>698</v>
      </c>
      <c r="D326" s="1"/>
      <c r="E326" s="1"/>
      <c r="F326" s="1"/>
      <c r="G326" s="8" t="s">
        <v>754</v>
      </c>
      <c r="H326" s="1" t="s">
        <v>755</v>
      </c>
      <c r="I326" s="1">
        <v>96</v>
      </c>
      <c r="J326" s="1">
        <v>0.73</v>
      </c>
      <c r="K326" s="1" t="s">
        <v>150</v>
      </c>
      <c r="L326" s="1"/>
    </row>
    <row r="327" spans="1:12" x14ac:dyDescent="0.3">
      <c r="A327" s="1"/>
      <c r="B327" s="1"/>
      <c r="C327" s="1" t="s">
        <v>698</v>
      </c>
      <c r="D327" s="1"/>
      <c r="E327" s="1"/>
      <c r="F327" s="1"/>
      <c r="G327" s="8" t="s">
        <v>756</v>
      </c>
      <c r="H327" s="1" t="s">
        <v>757</v>
      </c>
      <c r="I327" s="1">
        <v>288</v>
      </c>
      <c r="J327" s="1">
        <v>0.89</v>
      </c>
      <c r="K327" s="1" t="s">
        <v>150</v>
      </c>
      <c r="L327" s="1"/>
    </row>
    <row r="328" spans="1:12" x14ac:dyDescent="0.3">
      <c r="A328" s="1"/>
      <c r="B328" s="1"/>
      <c r="C328" s="1" t="s">
        <v>698</v>
      </c>
      <c r="D328" s="1"/>
      <c r="E328" s="1"/>
      <c r="F328" s="1"/>
      <c r="G328" s="8" t="s">
        <v>758</v>
      </c>
      <c r="H328" s="1" t="s">
        <v>759</v>
      </c>
      <c r="I328" s="1">
        <v>48</v>
      </c>
      <c r="J328" s="1">
        <v>11.68</v>
      </c>
      <c r="K328" s="1" t="s">
        <v>150</v>
      </c>
      <c r="L328" s="1"/>
    </row>
    <row r="329" spans="1:12" x14ac:dyDescent="0.3">
      <c r="A329" s="1"/>
      <c r="B329" s="1"/>
      <c r="C329" s="1" t="s">
        <v>698</v>
      </c>
      <c r="D329" s="1"/>
      <c r="E329" s="1"/>
      <c r="F329" s="1"/>
      <c r="G329" s="8" t="s">
        <v>760</v>
      </c>
      <c r="H329" s="1" t="s">
        <v>761</v>
      </c>
      <c r="I329" s="1">
        <v>96</v>
      </c>
      <c r="J329" s="1">
        <v>5</v>
      </c>
      <c r="K329" s="1" t="s">
        <v>150</v>
      </c>
      <c r="L329" s="1"/>
    </row>
    <row r="330" spans="1:12" x14ac:dyDescent="0.3">
      <c r="A330" s="1"/>
      <c r="B330" s="1"/>
      <c r="C330" s="1" t="s">
        <v>698</v>
      </c>
      <c r="D330" s="1"/>
      <c r="E330" s="1"/>
      <c r="F330" s="1"/>
      <c r="G330" s="8" t="s">
        <v>762</v>
      </c>
      <c r="H330" s="1" t="s">
        <v>763</v>
      </c>
      <c r="I330" s="1">
        <v>48</v>
      </c>
      <c r="J330" s="1">
        <v>508.14</v>
      </c>
      <c r="K330" s="1" t="s">
        <v>150</v>
      </c>
      <c r="L330" s="1"/>
    </row>
    <row r="331" spans="1:12" x14ac:dyDescent="0.3">
      <c r="A331" s="1"/>
      <c r="B331" s="1"/>
      <c r="C331" s="1" t="s">
        <v>698</v>
      </c>
      <c r="D331" s="1"/>
      <c r="E331" s="1"/>
      <c r="F331" s="1"/>
      <c r="G331" s="8" t="s">
        <v>764</v>
      </c>
      <c r="H331" s="1" t="s">
        <v>765</v>
      </c>
      <c r="I331" s="1">
        <v>48</v>
      </c>
      <c r="J331" s="1">
        <v>25.47</v>
      </c>
      <c r="K331" s="1" t="s">
        <v>150</v>
      </c>
      <c r="L331" s="1"/>
    </row>
    <row r="332" spans="1:12" x14ac:dyDescent="0.3">
      <c r="A332" s="1"/>
      <c r="B332" s="1"/>
      <c r="C332" s="1" t="s">
        <v>698</v>
      </c>
      <c r="D332" s="1"/>
      <c r="E332" s="1"/>
      <c r="F332" s="1"/>
      <c r="G332" s="8" t="s">
        <v>766</v>
      </c>
      <c r="H332" s="1" t="s">
        <v>767</v>
      </c>
      <c r="I332" s="1">
        <v>48</v>
      </c>
      <c r="J332" s="1">
        <v>52.22</v>
      </c>
      <c r="K332" s="1" t="s">
        <v>150</v>
      </c>
      <c r="L332" s="1"/>
    </row>
    <row r="333" spans="1:12" x14ac:dyDescent="0.3">
      <c r="A333" s="1"/>
      <c r="B333" s="1"/>
      <c r="C333" s="1" t="s">
        <v>698</v>
      </c>
      <c r="D333" s="1"/>
      <c r="E333" s="1"/>
      <c r="F333" s="1"/>
      <c r="G333" s="8" t="s">
        <v>768</v>
      </c>
      <c r="H333" s="1" t="s">
        <v>769</v>
      </c>
      <c r="I333" s="1">
        <v>48</v>
      </c>
      <c r="J333" s="1">
        <v>11.93</v>
      </c>
      <c r="K333" s="1" t="s">
        <v>150</v>
      </c>
      <c r="L333" s="1"/>
    </row>
    <row r="334" spans="1:12" x14ac:dyDescent="0.3">
      <c r="A334" s="1"/>
      <c r="B334" s="1"/>
      <c r="C334" s="1" t="s">
        <v>698</v>
      </c>
      <c r="D334" s="1"/>
      <c r="E334" s="1"/>
      <c r="F334" s="1"/>
      <c r="G334" s="8" t="s">
        <v>770</v>
      </c>
      <c r="H334" s="1" t="s">
        <v>771</v>
      </c>
      <c r="I334" s="1">
        <v>48</v>
      </c>
      <c r="J334" s="1">
        <v>16.739999999999998</v>
      </c>
      <c r="K334" s="1" t="s">
        <v>150</v>
      </c>
      <c r="L334" s="1"/>
    </row>
    <row r="335" spans="1:12" x14ac:dyDescent="0.3">
      <c r="A335" s="1"/>
      <c r="B335" s="1"/>
      <c r="C335" s="1" t="s">
        <v>698</v>
      </c>
      <c r="D335" s="1"/>
      <c r="E335" s="1"/>
      <c r="F335" s="1"/>
      <c r="G335" s="8" t="s">
        <v>772</v>
      </c>
      <c r="H335" s="1" t="s">
        <v>773</v>
      </c>
      <c r="I335" s="1">
        <v>288</v>
      </c>
      <c r="J335" s="1">
        <v>7.32</v>
      </c>
      <c r="K335" s="1" t="s">
        <v>150</v>
      </c>
      <c r="L335" s="1"/>
    </row>
    <row r="336" spans="1:12" x14ac:dyDescent="0.3">
      <c r="A336" s="1"/>
      <c r="B336" s="1"/>
      <c r="C336" s="1" t="s">
        <v>698</v>
      </c>
      <c r="D336" s="1"/>
      <c r="E336" s="1"/>
      <c r="F336" s="1"/>
      <c r="G336" s="8" t="s">
        <v>774</v>
      </c>
      <c r="H336" s="1" t="s">
        <v>775</v>
      </c>
      <c r="I336" s="1">
        <v>96</v>
      </c>
      <c r="J336" s="1">
        <v>6.59</v>
      </c>
      <c r="K336" s="1" t="s">
        <v>150</v>
      </c>
      <c r="L336" s="1"/>
    </row>
    <row r="337" spans="1:12" x14ac:dyDescent="0.3">
      <c r="A337" s="1"/>
      <c r="B337" s="1"/>
      <c r="C337" s="1" t="s">
        <v>698</v>
      </c>
      <c r="D337" s="1"/>
      <c r="E337" s="1"/>
      <c r="F337" s="1"/>
      <c r="G337" s="8" t="s">
        <v>776</v>
      </c>
      <c r="H337" s="1" t="s">
        <v>777</v>
      </c>
      <c r="I337" s="1">
        <v>240</v>
      </c>
      <c r="J337" s="1">
        <v>20.2</v>
      </c>
      <c r="K337" s="1" t="s">
        <v>150</v>
      </c>
      <c r="L337" s="1"/>
    </row>
    <row r="338" spans="1:12" x14ac:dyDescent="0.3">
      <c r="A338" s="1"/>
      <c r="B338" s="1"/>
      <c r="C338" s="1" t="s">
        <v>698</v>
      </c>
      <c r="D338" s="1"/>
      <c r="E338" s="1"/>
      <c r="F338" s="1"/>
      <c r="G338" s="8" t="s">
        <v>778</v>
      </c>
      <c r="H338" s="1" t="s">
        <v>779</v>
      </c>
      <c r="I338" s="1">
        <v>24</v>
      </c>
      <c r="J338" s="1">
        <v>1.47</v>
      </c>
      <c r="K338" s="1" t="s">
        <v>150</v>
      </c>
      <c r="L338" s="1"/>
    </row>
    <row r="339" spans="1:12" x14ac:dyDescent="0.3">
      <c r="A339" s="1"/>
      <c r="B339" s="1"/>
      <c r="C339" s="1" t="s">
        <v>698</v>
      </c>
      <c r="D339" s="1"/>
      <c r="E339" s="1"/>
      <c r="F339" s="1"/>
      <c r="G339" s="8" t="s">
        <v>780</v>
      </c>
      <c r="H339" s="1" t="s">
        <v>781</v>
      </c>
      <c r="I339" s="1">
        <v>48</v>
      </c>
      <c r="J339" s="1">
        <v>1.92</v>
      </c>
      <c r="K339" s="1" t="s">
        <v>150</v>
      </c>
      <c r="L339" s="1"/>
    </row>
    <row r="340" spans="1:12" x14ac:dyDescent="0.3">
      <c r="A340" s="1"/>
      <c r="B340" s="1"/>
      <c r="C340" s="1" t="s">
        <v>698</v>
      </c>
      <c r="D340" s="1"/>
      <c r="E340" s="1"/>
      <c r="F340" s="1"/>
      <c r="G340" s="8" t="s">
        <v>782</v>
      </c>
      <c r="H340" s="1" t="s">
        <v>783</v>
      </c>
      <c r="I340" s="1">
        <v>24</v>
      </c>
      <c r="J340" s="1">
        <v>410.43</v>
      </c>
      <c r="K340" s="1" t="s">
        <v>150</v>
      </c>
      <c r="L340" s="1"/>
    </row>
    <row r="341" spans="1:12" x14ac:dyDescent="0.3">
      <c r="A341" s="1"/>
      <c r="B341" s="1"/>
      <c r="C341" s="1" t="s">
        <v>698</v>
      </c>
      <c r="D341" s="1"/>
      <c r="E341" s="1"/>
      <c r="F341" s="1"/>
      <c r="G341" s="8" t="s">
        <v>784</v>
      </c>
      <c r="H341" s="1" t="s">
        <v>785</v>
      </c>
      <c r="I341" s="1">
        <v>24</v>
      </c>
      <c r="J341" s="1">
        <v>11.84</v>
      </c>
      <c r="K341" s="1" t="s">
        <v>150</v>
      </c>
      <c r="L341" s="1"/>
    </row>
    <row r="342" spans="1:12" x14ac:dyDescent="0.3">
      <c r="A342" s="1"/>
      <c r="B342" s="1"/>
      <c r="C342" s="1" t="s">
        <v>698</v>
      </c>
      <c r="D342" s="1"/>
      <c r="E342" s="1"/>
      <c r="F342" s="1"/>
      <c r="G342" s="8">
        <v>2050624</v>
      </c>
      <c r="H342" s="1" t="s">
        <v>786</v>
      </c>
      <c r="I342" s="1">
        <v>48</v>
      </c>
      <c r="J342" s="1">
        <v>83.93</v>
      </c>
      <c r="K342" s="1" t="s">
        <v>150</v>
      </c>
      <c r="L342" s="1"/>
    </row>
    <row r="343" spans="1:12" x14ac:dyDescent="0.3">
      <c r="A343" s="1"/>
      <c r="B343" s="1"/>
      <c r="C343" s="1" t="s">
        <v>698</v>
      </c>
      <c r="D343" s="1"/>
      <c r="E343" s="1"/>
      <c r="F343" s="1"/>
      <c r="G343" s="8" t="s">
        <v>787</v>
      </c>
      <c r="H343" s="1" t="s">
        <v>788</v>
      </c>
      <c r="I343" s="1">
        <v>24</v>
      </c>
      <c r="J343" s="1">
        <v>931.61</v>
      </c>
      <c r="K343" s="1" t="s">
        <v>150</v>
      </c>
      <c r="L343" s="1"/>
    </row>
    <row r="344" spans="1:12" x14ac:dyDescent="0.3">
      <c r="A344" s="1"/>
      <c r="B344" s="1"/>
      <c r="C344" s="1" t="s">
        <v>698</v>
      </c>
      <c r="D344" s="1"/>
      <c r="E344" s="1"/>
      <c r="F344" s="1"/>
      <c r="G344" s="8" t="s">
        <v>789</v>
      </c>
      <c r="H344" s="1" t="s">
        <v>790</v>
      </c>
      <c r="I344" s="1">
        <v>24</v>
      </c>
      <c r="J344" s="1">
        <v>2.4700000000000002</v>
      </c>
      <c r="K344" s="1" t="s">
        <v>150</v>
      </c>
      <c r="L344" s="1"/>
    </row>
    <row r="345" spans="1:12" x14ac:dyDescent="0.3">
      <c r="A345" s="1"/>
      <c r="B345" s="1"/>
      <c r="C345" s="1" t="s">
        <v>698</v>
      </c>
      <c r="D345" s="1"/>
      <c r="E345" s="1"/>
      <c r="F345" s="1"/>
      <c r="G345" s="8" t="s">
        <v>791</v>
      </c>
      <c r="H345" s="1" t="s">
        <v>792</v>
      </c>
      <c r="I345" s="1">
        <v>24</v>
      </c>
      <c r="J345" s="1">
        <v>1860.99</v>
      </c>
      <c r="K345" s="1" t="s">
        <v>150</v>
      </c>
      <c r="L345" s="1"/>
    </row>
    <row r="346" spans="1:12" ht="15" thickBot="1" x14ac:dyDescent="0.35">
      <c r="A346" s="30"/>
      <c r="B346" s="30"/>
      <c r="C346" s="30"/>
      <c r="D346" s="30"/>
      <c r="E346" s="30"/>
      <c r="F346" s="30"/>
      <c r="G346" s="88"/>
      <c r="H346" s="30" t="s">
        <v>793</v>
      </c>
      <c r="I346" s="30"/>
      <c r="J346" s="30">
        <v>3000</v>
      </c>
      <c r="K346" s="30" t="s">
        <v>150</v>
      </c>
      <c r="L346" s="30"/>
    </row>
    <row r="347" spans="1:12" x14ac:dyDescent="0.3">
      <c r="A347" s="1"/>
      <c r="B347" s="1"/>
      <c r="C347" s="1" t="s">
        <v>794</v>
      </c>
      <c r="D347" s="1"/>
      <c r="E347" s="1"/>
      <c r="F347" s="1"/>
      <c r="G347" s="8" t="s">
        <v>734</v>
      </c>
      <c r="H347" s="1" t="s">
        <v>735</v>
      </c>
      <c r="I347" s="1">
        <v>2</v>
      </c>
      <c r="J347" s="1">
        <v>1000.95</v>
      </c>
      <c r="K347" s="1" t="s">
        <v>150</v>
      </c>
      <c r="L347" s="1"/>
    </row>
    <row r="348" spans="1:12" x14ac:dyDescent="0.3">
      <c r="A348" s="1"/>
      <c r="B348" s="1"/>
      <c r="C348" s="1" t="s">
        <v>794</v>
      </c>
      <c r="D348" s="1"/>
      <c r="E348" s="1"/>
      <c r="F348" s="1"/>
      <c r="G348" s="8" t="s">
        <v>736</v>
      </c>
      <c r="H348" s="1" t="s">
        <v>737</v>
      </c>
      <c r="I348" s="1">
        <v>96</v>
      </c>
      <c r="J348" s="1">
        <v>1049.8599999999999</v>
      </c>
      <c r="K348" s="1" t="s">
        <v>150</v>
      </c>
      <c r="L348" s="1"/>
    </row>
    <row r="349" spans="1:12" x14ac:dyDescent="0.3">
      <c r="A349" s="1"/>
      <c r="B349" s="1"/>
      <c r="C349" s="1" t="s">
        <v>794</v>
      </c>
      <c r="D349" s="1"/>
      <c r="E349" s="1"/>
      <c r="F349" s="1"/>
      <c r="G349" s="8" t="s">
        <v>739</v>
      </c>
      <c r="H349" s="1" t="s">
        <v>740</v>
      </c>
      <c r="I349" s="1">
        <v>4</v>
      </c>
      <c r="J349" s="1">
        <v>39.18</v>
      </c>
      <c r="K349" s="1" t="s">
        <v>150</v>
      </c>
      <c r="L349" s="1"/>
    </row>
    <row r="350" spans="1:12" x14ac:dyDescent="0.3">
      <c r="A350" s="1"/>
      <c r="B350" s="1"/>
      <c r="C350" s="1" t="s">
        <v>794</v>
      </c>
      <c r="D350" s="1"/>
      <c r="E350" s="1"/>
      <c r="F350" s="1"/>
      <c r="G350" s="8" t="s">
        <v>762</v>
      </c>
      <c r="H350" s="1" t="s">
        <v>763</v>
      </c>
      <c r="I350" s="1">
        <v>48</v>
      </c>
      <c r="J350" s="1">
        <v>646.74</v>
      </c>
      <c r="K350" s="1" t="s">
        <v>150</v>
      </c>
      <c r="L350" s="1"/>
    </row>
    <row r="351" spans="1:12" x14ac:dyDescent="0.3">
      <c r="A351" s="1"/>
      <c r="B351" s="1"/>
      <c r="C351" s="1" t="s">
        <v>794</v>
      </c>
      <c r="D351" s="1"/>
      <c r="E351" s="1"/>
      <c r="F351" s="1"/>
      <c r="G351" s="8" t="s">
        <v>774</v>
      </c>
      <c r="H351" s="1" t="s">
        <v>775</v>
      </c>
      <c r="I351" s="1">
        <v>16</v>
      </c>
      <c r="J351" s="1">
        <v>8.4499999999999993</v>
      </c>
      <c r="K351" s="1" t="s">
        <v>150</v>
      </c>
      <c r="L351" s="1"/>
    </row>
    <row r="352" spans="1:12" x14ac:dyDescent="0.3">
      <c r="A352" s="1"/>
      <c r="B352" s="1"/>
      <c r="C352" s="1" t="s">
        <v>794</v>
      </c>
      <c r="D352" s="1"/>
      <c r="E352" s="1"/>
      <c r="F352" s="1"/>
      <c r="G352" s="8" t="s">
        <v>782</v>
      </c>
      <c r="H352" s="1" t="s">
        <v>795</v>
      </c>
      <c r="I352" s="1">
        <v>2</v>
      </c>
      <c r="J352" s="1">
        <v>522.37</v>
      </c>
      <c r="K352" s="1" t="s">
        <v>150</v>
      </c>
      <c r="L352" s="1"/>
    </row>
    <row r="353" spans="1:12" x14ac:dyDescent="0.3">
      <c r="A353" s="1"/>
      <c r="B353" s="1"/>
      <c r="C353" s="1" t="s">
        <v>794</v>
      </c>
      <c r="D353" s="1"/>
      <c r="E353" s="1"/>
      <c r="F353" s="1"/>
      <c r="G353" s="8" t="s">
        <v>787</v>
      </c>
      <c r="H353" s="1" t="s">
        <v>795</v>
      </c>
      <c r="I353" s="1">
        <v>2</v>
      </c>
      <c r="J353" s="1">
        <v>1185.7</v>
      </c>
      <c r="K353" s="1" t="s">
        <v>150</v>
      </c>
      <c r="L353" s="1"/>
    </row>
    <row r="354" spans="1:12" x14ac:dyDescent="0.3">
      <c r="A354" s="1"/>
      <c r="B354" s="1"/>
      <c r="C354" s="1" t="s">
        <v>794</v>
      </c>
      <c r="D354" s="1"/>
      <c r="E354" s="1"/>
      <c r="F354" s="1"/>
      <c r="G354" s="8" t="s">
        <v>791</v>
      </c>
      <c r="H354" s="1" t="s">
        <v>792</v>
      </c>
      <c r="I354" s="1">
        <v>2</v>
      </c>
      <c r="J354" s="1">
        <v>2372.5100000000002</v>
      </c>
      <c r="K354" s="1" t="s">
        <v>150</v>
      </c>
      <c r="L354" s="1"/>
    </row>
    <row r="355" spans="1:12" x14ac:dyDescent="0.3">
      <c r="A355" s="1"/>
      <c r="B355" s="1"/>
      <c r="C355" s="1" t="s">
        <v>794</v>
      </c>
      <c r="D355" s="1"/>
      <c r="E355" s="1"/>
      <c r="F355" s="1"/>
      <c r="G355" s="8" t="s">
        <v>796</v>
      </c>
      <c r="H355" s="1" t="s">
        <v>797</v>
      </c>
      <c r="I355" s="1">
        <v>144</v>
      </c>
      <c r="J355" s="1">
        <v>13.57</v>
      </c>
      <c r="K355" s="1" t="s">
        <v>150</v>
      </c>
      <c r="L355" s="1"/>
    </row>
    <row r="356" spans="1:12" x14ac:dyDescent="0.3">
      <c r="A356" s="1"/>
      <c r="B356" s="1"/>
      <c r="C356" s="1" t="s">
        <v>794</v>
      </c>
      <c r="D356" s="1"/>
      <c r="E356" s="1"/>
      <c r="F356" s="1"/>
      <c r="G356" s="8" t="s">
        <v>798</v>
      </c>
      <c r="H356" s="1" t="s">
        <v>799</v>
      </c>
      <c r="I356" s="1">
        <v>144</v>
      </c>
      <c r="J356" s="1">
        <v>13.57</v>
      </c>
      <c r="K356" s="1" t="s">
        <v>150</v>
      </c>
      <c r="L356" s="1"/>
    </row>
    <row r="357" spans="1:12" x14ac:dyDescent="0.3">
      <c r="A357" s="1"/>
      <c r="B357" s="1"/>
      <c r="C357" s="1" t="s">
        <v>794</v>
      </c>
      <c r="D357" s="1"/>
      <c r="E357" s="1"/>
      <c r="F357" s="1"/>
      <c r="G357" s="8" t="s">
        <v>800</v>
      </c>
      <c r="H357" s="1" t="s">
        <v>801</v>
      </c>
      <c r="I357" s="1">
        <v>2</v>
      </c>
      <c r="J357" s="1">
        <v>696.49</v>
      </c>
      <c r="K357" s="1" t="s">
        <v>150</v>
      </c>
      <c r="L357" s="1"/>
    </row>
    <row r="358" spans="1:12" x14ac:dyDescent="0.3">
      <c r="A358" s="1"/>
      <c r="B358" s="1"/>
      <c r="C358" s="1" t="s">
        <v>794</v>
      </c>
      <c r="D358" s="1"/>
      <c r="E358" s="1"/>
      <c r="F358" s="1"/>
      <c r="G358" s="8" t="s">
        <v>802</v>
      </c>
      <c r="H358" s="1" t="s">
        <v>803</v>
      </c>
      <c r="I358" s="1">
        <v>8</v>
      </c>
      <c r="J358" s="1">
        <v>1027.56</v>
      </c>
      <c r="K358" s="1" t="s">
        <v>150</v>
      </c>
      <c r="L358" s="1"/>
    </row>
    <row r="359" spans="1:12" x14ac:dyDescent="0.3">
      <c r="A359" s="1"/>
      <c r="B359" s="1"/>
      <c r="C359" s="1" t="s">
        <v>794</v>
      </c>
      <c r="D359" s="1"/>
      <c r="E359" s="1"/>
      <c r="F359" s="1"/>
      <c r="G359" s="8" t="s">
        <v>741</v>
      </c>
      <c r="H359" s="1" t="s">
        <v>804</v>
      </c>
      <c r="I359" s="1">
        <v>8</v>
      </c>
      <c r="J359" s="1">
        <v>3.68</v>
      </c>
      <c r="K359" s="1" t="s">
        <v>150</v>
      </c>
      <c r="L359" s="1"/>
    </row>
    <row r="360" spans="1:12" x14ac:dyDescent="0.3">
      <c r="A360" s="1"/>
      <c r="B360" s="1"/>
      <c r="C360" s="1" t="s">
        <v>794</v>
      </c>
      <c r="D360" s="1"/>
      <c r="E360" s="1"/>
      <c r="F360" s="1"/>
      <c r="G360" s="8" t="s">
        <v>805</v>
      </c>
      <c r="H360" s="1" t="s">
        <v>806</v>
      </c>
      <c r="I360" s="1">
        <v>1</v>
      </c>
      <c r="J360" s="1">
        <v>780.07</v>
      </c>
      <c r="K360" s="1" t="s">
        <v>150</v>
      </c>
      <c r="L360" s="1"/>
    </row>
    <row r="361" spans="1:12" x14ac:dyDescent="0.3">
      <c r="A361" s="1"/>
      <c r="B361" s="1"/>
      <c r="C361" s="1" t="s">
        <v>794</v>
      </c>
      <c r="D361" s="1"/>
      <c r="E361" s="1"/>
      <c r="F361" s="1"/>
      <c r="G361" s="8" t="s">
        <v>807</v>
      </c>
      <c r="H361" s="1" t="s">
        <v>808</v>
      </c>
      <c r="I361" s="1">
        <v>48</v>
      </c>
      <c r="J361" s="1">
        <v>333.11</v>
      </c>
      <c r="K361" s="1" t="s">
        <v>150</v>
      </c>
      <c r="L361" s="1"/>
    </row>
    <row r="362" spans="1:12" x14ac:dyDescent="0.3">
      <c r="A362" s="1"/>
      <c r="B362" s="1"/>
      <c r="C362" s="1" t="s">
        <v>794</v>
      </c>
      <c r="D362" s="1"/>
      <c r="E362" s="1"/>
      <c r="F362" s="1"/>
      <c r="G362" s="8" t="s">
        <v>809</v>
      </c>
      <c r="H362" s="1" t="s">
        <v>810</v>
      </c>
      <c r="I362" s="1">
        <v>48</v>
      </c>
      <c r="J362" s="1">
        <v>165.36</v>
      </c>
      <c r="K362" s="1" t="s">
        <v>150</v>
      </c>
      <c r="L362" s="1"/>
    </row>
    <row r="363" spans="1:12" x14ac:dyDescent="0.3">
      <c r="A363" s="1"/>
      <c r="B363" s="1"/>
      <c r="C363" s="1" t="s">
        <v>794</v>
      </c>
      <c r="D363" s="1"/>
      <c r="E363" s="1"/>
      <c r="F363" s="1"/>
      <c r="G363" s="8" t="s">
        <v>811</v>
      </c>
      <c r="H363" s="1" t="s">
        <v>812</v>
      </c>
      <c r="I363" s="1">
        <v>1</v>
      </c>
      <c r="J363" s="1">
        <v>563.49</v>
      </c>
      <c r="K363" s="1" t="s">
        <v>150</v>
      </c>
      <c r="L363" s="1"/>
    </row>
    <row r="364" spans="1:12" x14ac:dyDescent="0.3">
      <c r="A364" s="1"/>
      <c r="B364" s="1"/>
      <c r="C364" s="1" t="s">
        <v>794</v>
      </c>
      <c r="D364" s="1"/>
      <c r="E364" s="1"/>
      <c r="F364" s="1"/>
      <c r="G364" s="8" t="s">
        <v>760</v>
      </c>
      <c r="H364" s="1" t="s">
        <v>761</v>
      </c>
      <c r="I364" s="1">
        <v>96</v>
      </c>
      <c r="J364" s="1">
        <v>6.36</v>
      </c>
      <c r="K364" s="1" t="s">
        <v>150</v>
      </c>
      <c r="L364" s="1"/>
    </row>
    <row r="365" spans="1:12" x14ac:dyDescent="0.3">
      <c r="A365" s="1"/>
      <c r="B365" s="1"/>
      <c r="C365" s="1" t="s">
        <v>794</v>
      </c>
      <c r="D365" s="1"/>
      <c r="E365" s="1"/>
      <c r="F365" s="1"/>
      <c r="G365" s="8" t="s">
        <v>751</v>
      </c>
      <c r="H365" s="1" t="s">
        <v>490</v>
      </c>
      <c r="I365" s="1">
        <v>90</v>
      </c>
      <c r="J365" s="1">
        <v>86.12</v>
      </c>
      <c r="K365" s="1" t="s">
        <v>150</v>
      </c>
      <c r="L365" s="1"/>
    </row>
    <row r="366" spans="1:12" x14ac:dyDescent="0.3">
      <c r="A366" s="1"/>
      <c r="B366" s="1"/>
      <c r="C366" s="1" t="s">
        <v>794</v>
      </c>
      <c r="D366" s="1"/>
      <c r="E366" s="1"/>
      <c r="F366" s="1"/>
      <c r="G366" s="8" t="s">
        <v>738</v>
      </c>
      <c r="H366" s="1" t="s">
        <v>730</v>
      </c>
      <c r="I366" s="1">
        <v>192</v>
      </c>
      <c r="J366" s="1">
        <v>43.97</v>
      </c>
      <c r="K366" s="1" t="s">
        <v>150</v>
      </c>
      <c r="L366" s="1"/>
    </row>
    <row r="367" spans="1:12" x14ac:dyDescent="0.3">
      <c r="A367" s="1"/>
      <c r="B367" s="1"/>
      <c r="C367" s="1" t="s">
        <v>794</v>
      </c>
      <c r="D367" s="1"/>
      <c r="E367" s="1"/>
      <c r="F367" s="1"/>
      <c r="G367" s="8" t="s">
        <v>752</v>
      </c>
      <c r="H367" s="1" t="s">
        <v>753</v>
      </c>
      <c r="I367" s="1">
        <v>96</v>
      </c>
      <c r="J367" s="1">
        <v>118.52</v>
      </c>
      <c r="K367" s="1" t="s">
        <v>150</v>
      </c>
      <c r="L367" s="1"/>
    </row>
    <row r="368" spans="1:12" x14ac:dyDescent="0.3">
      <c r="A368" s="1"/>
      <c r="B368" s="1"/>
      <c r="C368" s="1" t="s">
        <v>794</v>
      </c>
      <c r="D368" s="1"/>
      <c r="E368" s="1"/>
      <c r="F368" s="1"/>
      <c r="G368" s="8" t="s">
        <v>728</v>
      </c>
      <c r="H368" s="1" t="s">
        <v>490</v>
      </c>
      <c r="I368" s="1">
        <v>144</v>
      </c>
      <c r="J368" s="1">
        <v>29.47</v>
      </c>
      <c r="K368" s="1" t="s">
        <v>150</v>
      </c>
      <c r="L368" s="1"/>
    </row>
    <row r="369" spans="1:12" x14ac:dyDescent="0.3">
      <c r="A369" s="1"/>
      <c r="B369" s="1"/>
      <c r="C369" s="1" t="s">
        <v>794</v>
      </c>
      <c r="D369" s="1"/>
      <c r="E369" s="1"/>
      <c r="F369" s="1"/>
      <c r="G369" s="8" t="s">
        <v>758</v>
      </c>
      <c r="H369" s="1" t="s">
        <v>759</v>
      </c>
      <c r="I369" s="1">
        <v>48</v>
      </c>
      <c r="J369" s="1">
        <v>14.86</v>
      </c>
      <c r="K369" s="1" t="s">
        <v>150</v>
      </c>
      <c r="L369" s="1"/>
    </row>
    <row r="370" spans="1:12" x14ac:dyDescent="0.3">
      <c r="A370" s="1"/>
      <c r="B370" s="1"/>
      <c r="C370" s="1" t="s">
        <v>794</v>
      </c>
      <c r="D370" s="1"/>
      <c r="E370" s="1"/>
      <c r="F370" s="1"/>
      <c r="G370" s="8" t="s">
        <v>768</v>
      </c>
      <c r="H370" s="1" t="s">
        <v>769</v>
      </c>
      <c r="I370" s="1">
        <v>2</v>
      </c>
      <c r="J370" s="1">
        <v>15.19</v>
      </c>
      <c r="K370" s="1" t="s">
        <v>150</v>
      </c>
      <c r="L370" s="1"/>
    </row>
    <row r="371" spans="1:12" x14ac:dyDescent="0.3">
      <c r="A371" s="1"/>
      <c r="B371" s="1"/>
      <c r="C371" s="1" t="s">
        <v>794</v>
      </c>
      <c r="D371" s="1"/>
      <c r="E371" s="1"/>
      <c r="F371" s="1"/>
      <c r="G371" s="8" t="s">
        <v>770</v>
      </c>
      <c r="H371" s="1" t="s">
        <v>771</v>
      </c>
      <c r="I371" s="1">
        <v>2</v>
      </c>
      <c r="J371" s="1">
        <v>21.31</v>
      </c>
      <c r="K371" s="1" t="s">
        <v>150</v>
      </c>
      <c r="L371" s="1"/>
    </row>
    <row r="372" spans="1:12" x14ac:dyDescent="0.3">
      <c r="A372" s="1"/>
      <c r="B372" s="1"/>
      <c r="C372" s="1" t="s">
        <v>794</v>
      </c>
      <c r="D372" s="1"/>
      <c r="E372" s="1"/>
      <c r="F372" s="1"/>
      <c r="G372" s="8" t="s">
        <v>745</v>
      </c>
      <c r="H372" s="1" t="s">
        <v>813</v>
      </c>
      <c r="I372" s="1">
        <v>8</v>
      </c>
      <c r="J372" s="1">
        <v>0.77</v>
      </c>
      <c r="K372" s="1" t="s">
        <v>150</v>
      </c>
      <c r="L372" s="1"/>
    </row>
    <row r="373" spans="1:12" x14ac:dyDescent="0.3">
      <c r="A373" s="1"/>
      <c r="B373" s="1"/>
      <c r="C373" s="1" t="s">
        <v>794</v>
      </c>
      <c r="D373" s="1"/>
      <c r="E373" s="1"/>
      <c r="F373" s="1"/>
      <c r="G373" s="8" t="s">
        <v>747</v>
      </c>
      <c r="H373" s="1" t="s">
        <v>814</v>
      </c>
      <c r="I373" s="1">
        <v>16</v>
      </c>
      <c r="J373" s="1">
        <v>0.91</v>
      </c>
      <c r="K373" s="1" t="s">
        <v>150</v>
      </c>
      <c r="L373" s="1"/>
    </row>
    <row r="374" spans="1:12" x14ac:dyDescent="0.3">
      <c r="A374" s="1"/>
      <c r="B374" s="1"/>
      <c r="C374" s="1" t="s">
        <v>794</v>
      </c>
      <c r="D374" s="1"/>
      <c r="E374" s="1"/>
      <c r="F374" s="1"/>
      <c r="G374" s="8" t="s">
        <v>729</v>
      </c>
      <c r="H374" s="1" t="s">
        <v>730</v>
      </c>
      <c r="I374" s="1">
        <v>48</v>
      </c>
      <c r="J374" s="1">
        <v>65.12</v>
      </c>
      <c r="K374" s="1" t="s">
        <v>150</v>
      </c>
      <c r="L374" s="1"/>
    </row>
    <row r="375" spans="1:12" x14ac:dyDescent="0.3">
      <c r="A375" s="1"/>
      <c r="B375" s="1"/>
      <c r="C375" s="1" t="s">
        <v>794</v>
      </c>
      <c r="D375" s="1"/>
      <c r="E375" s="1"/>
      <c r="F375" s="1"/>
      <c r="G375" s="8" t="s">
        <v>749</v>
      </c>
      <c r="H375" s="1" t="s">
        <v>815</v>
      </c>
      <c r="I375" s="1">
        <v>8</v>
      </c>
      <c r="J375" s="1">
        <v>3.75</v>
      </c>
      <c r="K375" s="1" t="s">
        <v>150</v>
      </c>
      <c r="L375" s="1"/>
    </row>
    <row r="376" spans="1:12" x14ac:dyDescent="0.3">
      <c r="A376" s="1"/>
      <c r="B376" s="1"/>
      <c r="C376" s="1" t="s">
        <v>794</v>
      </c>
      <c r="D376" s="1"/>
      <c r="E376" s="1"/>
      <c r="F376" s="1"/>
      <c r="G376" s="8" t="s">
        <v>741</v>
      </c>
      <c r="H376" s="1" t="s">
        <v>742</v>
      </c>
      <c r="I376" s="1">
        <v>2</v>
      </c>
      <c r="J376" s="1">
        <v>3.68</v>
      </c>
      <c r="K376" s="1" t="s">
        <v>150</v>
      </c>
      <c r="L376" s="1"/>
    </row>
    <row r="377" spans="1:12" x14ac:dyDescent="0.3">
      <c r="A377" s="1"/>
      <c r="B377" s="1"/>
      <c r="C377" s="1" t="s">
        <v>794</v>
      </c>
      <c r="D377" s="1"/>
      <c r="E377" s="1"/>
      <c r="F377" s="1"/>
      <c r="G377" s="8" t="s">
        <v>764</v>
      </c>
      <c r="H377" s="1" t="s">
        <v>765</v>
      </c>
      <c r="I377" s="1">
        <v>2</v>
      </c>
      <c r="J377" s="1">
        <v>32.42</v>
      </c>
      <c r="K377" s="1" t="s">
        <v>150</v>
      </c>
      <c r="L377" s="1"/>
    </row>
    <row r="378" spans="1:12" x14ac:dyDescent="0.3">
      <c r="A378" s="1"/>
      <c r="B378" s="1"/>
      <c r="C378" s="1" t="s">
        <v>794</v>
      </c>
      <c r="D378" s="1"/>
      <c r="E378" s="1"/>
      <c r="F378" s="1"/>
      <c r="G378" s="8" t="s">
        <v>766</v>
      </c>
      <c r="H378" s="1" t="s">
        <v>767</v>
      </c>
      <c r="I378" s="1">
        <v>2</v>
      </c>
      <c r="J378" s="1">
        <v>66.459999999999994</v>
      </c>
      <c r="K378" s="1" t="s">
        <v>150</v>
      </c>
      <c r="L378" s="1"/>
    </row>
    <row r="379" spans="1:12" x14ac:dyDescent="0.3">
      <c r="A379" s="1"/>
      <c r="B379" s="1"/>
      <c r="C379" s="1" t="s">
        <v>794</v>
      </c>
      <c r="D379" s="1"/>
      <c r="E379" s="1"/>
      <c r="F379" s="1"/>
      <c r="G379" s="8" t="s">
        <v>816</v>
      </c>
      <c r="H379" s="1" t="s">
        <v>735</v>
      </c>
      <c r="I379" s="1">
        <v>2</v>
      </c>
      <c r="J379" s="1">
        <v>897.96</v>
      </c>
      <c r="K379" s="1" t="s">
        <v>150</v>
      </c>
      <c r="L379" s="1"/>
    </row>
    <row r="380" spans="1:12" x14ac:dyDescent="0.3">
      <c r="A380" s="1"/>
      <c r="B380" s="1"/>
      <c r="C380" s="1" t="s">
        <v>794</v>
      </c>
      <c r="D380" s="1"/>
      <c r="E380" s="1"/>
      <c r="F380" s="1"/>
      <c r="G380" s="8" t="s">
        <v>817</v>
      </c>
      <c r="H380" s="1" t="s">
        <v>818</v>
      </c>
      <c r="I380" s="1">
        <v>4</v>
      </c>
      <c r="J380" s="1">
        <v>793.37</v>
      </c>
      <c r="K380" s="1" t="s">
        <v>150</v>
      </c>
      <c r="L380" s="1"/>
    </row>
    <row r="381" spans="1:12" x14ac:dyDescent="0.3">
      <c r="A381" s="1"/>
      <c r="B381" s="1"/>
      <c r="C381" s="1" t="s">
        <v>794</v>
      </c>
      <c r="D381" s="1"/>
      <c r="E381" s="1"/>
      <c r="F381" s="1"/>
      <c r="G381" s="8" t="s">
        <v>739</v>
      </c>
      <c r="H381" s="1" t="s">
        <v>740</v>
      </c>
      <c r="I381" s="1">
        <v>96</v>
      </c>
      <c r="J381" s="1">
        <v>39.18</v>
      </c>
      <c r="K381" s="1" t="s">
        <v>150</v>
      </c>
      <c r="L381" s="1"/>
    </row>
    <row r="382" spans="1:12" x14ac:dyDescent="0.3">
      <c r="A382" s="1"/>
      <c r="B382" s="1"/>
      <c r="C382" s="1" t="s">
        <v>794</v>
      </c>
      <c r="D382" s="1"/>
      <c r="E382" s="1"/>
      <c r="F382" s="1"/>
      <c r="G382" s="8" t="s">
        <v>819</v>
      </c>
      <c r="H382" s="1" t="s">
        <v>818</v>
      </c>
      <c r="I382" s="1">
        <v>6</v>
      </c>
      <c r="J382" s="1">
        <v>438.26</v>
      </c>
      <c r="K382" s="1" t="s">
        <v>150</v>
      </c>
      <c r="L382" s="1"/>
    </row>
    <row r="383" spans="1:12" x14ac:dyDescent="0.3">
      <c r="A383" s="1"/>
      <c r="B383" s="1"/>
      <c r="C383" s="1" t="s">
        <v>794</v>
      </c>
      <c r="D383" s="1"/>
      <c r="E383" s="1"/>
      <c r="F383" s="1"/>
      <c r="G383" s="8" t="s">
        <v>820</v>
      </c>
      <c r="H383" s="1" t="s">
        <v>821</v>
      </c>
      <c r="I383" s="1">
        <v>2</v>
      </c>
      <c r="J383" s="1">
        <v>2345.96</v>
      </c>
      <c r="K383" s="1" t="s">
        <v>150</v>
      </c>
      <c r="L383" s="1"/>
    </row>
    <row r="384" spans="1:12" x14ac:dyDescent="0.3">
      <c r="A384" s="1"/>
      <c r="B384" s="1"/>
      <c r="C384" s="1" t="s">
        <v>794</v>
      </c>
      <c r="D384" s="1"/>
      <c r="E384" s="1"/>
      <c r="F384" s="1"/>
      <c r="G384" s="8" t="s">
        <v>822</v>
      </c>
      <c r="H384" s="1" t="s">
        <v>823</v>
      </c>
      <c r="I384" s="1">
        <v>48</v>
      </c>
      <c r="J384" s="1">
        <v>49.73</v>
      </c>
      <c r="K384" s="1" t="s">
        <v>150</v>
      </c>
      <c r="L384" s="1"/>
    </row>
    <row r="385" spans="1:12" x14ac:dyDescent="0.3">
      <c r="A385" s="1"/>
      <c r="B385" s="1"/>
      <c r="C385" s="1" t="s">
        <v>794</v>
      </c>
      <c r="D385" s="1"/>
      <c r="E385" s="1"/>
      <c r="F385" s="1"/>
      <c r="G385" s="8" t="s">
        <v>824</v>
      </c>
      <c r="H385" s="1" t="s">
        <v>825</v>
      </c>
      <c r="I385" s="1">
        <v>48</v>
      </c>
      <c r="J385" s="1">
        <v>42.13</v>
      </c>
      <c r="K385" s="1" t="s">
        <v>150</v>
      </c>
      <c r="L385" s="1"/>
    </row>
    <row r="386" spans="1:12" x14ac:dyDescent="0.3">
      <c r="A386" s="1"/>
      <c r="B386" s="1"/>
      <c r="C386" s="1" t="s">
        <v>794</v>
      </c>
      <c r="D386" s="1"/>
      <c r="E386" s="1"/>
      <c r="F386" s="1"/>
      <c r="G386" s="8" t="s">
        <v>826</v>
      </c>
      <c r="H386" s="1" t="s">
        <v>825</v>
      </c>
      <c r="I386" s="1">
        <v>48</v>
      </c>
      <c r="J386" s="1">
        <v>13.63</v>
      </c>
      <c r="K386" s="1" t="s">
        <v>150</v>
      </c>
      <c r="L386" s="1"/>
    </row>
    <row r="387" spans="1:12" x14ac:dyDescent="0.3">
      <c r="A387" s="1"/>
      <c r="B387" s="1"/>
      <c r="C387" s="1" t="s">
        <v>794</v>
      </c>
      <c r="D387" s="1"/>
      <c r="E387" s="1"/>
      <c r="F387" s="1"/>
      <c r="G387" s="8" t="s">
        <v>827</v>
      </c>
      <c r="H387" s="1" t="s">
        <v>828</v>
      </c>
      <c r="I387" s="1">
        <v>10</v>
      </c>
      <c r="J387" s="1">
        <v>2383.09</v>
      </c>
      <c r="K387" s="1" t="s">
        <v>150</v>
      </c>
      <c r="L387" s="1"/>
    </row>
    <row r="388" spans="1:12" x14ac:dyDescent="0.3">
      <c r="A388" s="1"/>
      <c r="B388" s="1"/>
      <c r="C388" s="1" t="s">
        <v>794</v>
      </c>
      <c r="D388" s="1"/>
      <c r="E388" s="1"/>
      <c r="F388" s="1"/>
      <c r="G388" s="8" t="s">
        <v>829</v>
      </c>
      <c r="H388" s="1" t="s">
        <v>830</v>
      </c>
      <c r="I388" s="1">
        <v>24</v>
      </c>
      <c r="J388" s="1">
        <v>4534.55</v>
      </c>
      <c r="K388" s="1" t="s">
        <v>150</v>
      </c>
      <c r="L388" s="1"/>
    </row>
    <row r="389" spans="1:12" x14ac:dyDescent="0.3">
      <c r="A389" s="1"/>
      <c r="B389" s="1"/>
      <c r="C389" s="1" t="s">
        <v>794</v>
      </c>
      <c r="D389" s="1"/>
      <c r="E389" s="1"/>
      <c r="F389" s="1"/>
      <c r="G389" s="8" t="s">
        <v>831</v>
      </c>
      <c r="H389" s="1" t="s">
        <v>832</v>
      </c>
      <c r="I389" s="1">
        <v>4</v>
      </c>
      <c r="J389" s="1">
        <v>1547.34</v>
      </c>
      <c r="K389" s="1" t="s">
        <v>150</v>
      </c>
      <c r="L389" s="1"/>
    </row>
    <row r="390" spans="1:12" x14ac:dyDescent="0.3">
      <c r="A390" s="1"/>
      <c r="B390" s="1"/>
      <c r="C390" s="1" t="s">
        <v>794</v>
      </c>
      <c r="D390" s="1"/>
      <c r="E390" s="1"/>
      <c r="F390" s="1"/>
      <c r="G390" s="8" t="s">
        <v>334</v>
      </c>
      <c r="H390" s="1" t="s">
        <v>823</v>
      </c>
      <c r="I390" s="1">
        <v>24</v>
      </c>
      <c r="J390" s="1">
        <v>124.43</v>
      </c>
      <c r="K390" s="1" t="s">
        <v>150</v>
      </c>
      <c r="L390" s="1"/>
    </row>
    <row r="391" spans="1:12" x14ac:dyDescent="0.3">
      <c r="A391" s="1"/>
      <c r="B391" s="1"/>
      <c r="C391" s="1" t="s">
        <v>794</v>
      </c>
      <c r="D391" s="1"/>
      <c r="E391" s="1"/>
      <c r="F391" s="1"/>
      <c r="G391" s="8" t="s">
        <v>833</v>
      </c>
      <c r="H391" s="1" t="s">
        <v>823</v>
      </c>
      <c r="I391" s="1">
        <v>24</v>
      </c>
      <c r="J391" s="1">
        <v>44.36</v>
      </c>
      <c r="K391" s="1" t="s">
        <v>150</v>
      </c>
      <c r="L391" s="1"/>
    </row>
    <row r="392" spans="1:12" x14ac:dyDescent="0.3">
      <c r="A392" s="1"/>
      <c r="B392" s="1"/>
      <c r="C392" s="1" t="s">
        <v>794</v>
      </c>
      <c r="D392" s="1"/>
      <c r="E392" s="1"/>
      <c r="F392" s="1"/>
      <c r="G392" s="8" t="s">
        <v>834</v>
      </c>
      <c r="H392" s="1" t="s">
        <v>828</v>
      </c>
      <c r="I392" s="1">
        <v>8</v>
      </c>
      <c r="J392" s="1">
        <v>697.63</v>
      </c>
      <c r="K392" s="1" t="s">
        <v>150</v>
      </c>
      <c r="L392" s="1"/>
    </row>
    <row r="393" spans="1:12" x14ac:dyDescent="0.3">
      <c r="A393" s="1"/>
      <c r="B393" s="1"/>
      <c r="C393" s="1" t="s">
        <v>794</v>
      </c>
      <c r="D393" s="1"/>
      <c r="E393" s="1"/>
      <c r="F393" s="1"/>
      <c r="G393" s="8" t="s">
        <v>835</v>
      </c>
      <c r="H393" s="1" t="s">
        <v>836</v>
      </c>
      <c r="I393" s="1">
        <v>24</v>
      </c>
      <c r="J393" s="1">
        <v>158.47</v>
      </c>
      <c r="K393" s="1" t="s">
        <v>150</v>
      </c>
      <c r="L393" s="1"/>
    </row>
    <row r="394" spans="1:12" x14ac:dyDescent="0.3">
      <c r="A394" s="1"/>
      <c r="B394" s="1"/>
      <c r="C394" s="1" t="s">
        <v>794</v>
      </c>
      <c r="D394" s="1"/>
      <c r="E394" s="1"/>
      <c r="F394" s="1"/>
      <c r="G394" s="8" t="s">
        <v>837</v>
      </c>
      <c r="H394" s="1" t="s">
        <v>838</v>
      </c>
      <c r="I394" s="1">
        <v>26</v>
      </c>
      <c r="J394" s="1">
        <v>857.58</v>
      </c>
      <c r="K394" s="1" t="s">
        <v>150</v>
      </c>
      <c r="L394" s="1"/>
    </row>
    <row r="395" spans="1:12" x14ac:dyDescent="0.3">
      <c r="A395" s="1"/>
      <c r="B395" s="1"/>
      <c r="C395" s="1" t="s">
        <v>794</v>
      </c>
      <c r="D395" s="1"/>
      <c r="E395" s="1"/>
      <c r="F395" s="1"/>
      <c r="G395" s="8" t="s">
        <v>839</v>
      </c>
      <c r="H395" s="1" t="s">
        <v>487</v>
      </c>
      <c r="I395" s="1">
        <v>24</v>
      </c>
      <c r="J395" s="1">
        <v>4.04</v>
      </c>
      <c r="K395" s="1" t="s">
        <v>150</v>
      </c>
      <c r="L395" s="1"/>
    </row>
    <row r="396" spans="1:12" x14ac:dyDescent="0.3">
      <c r="A396" s="1"/>
      <c r="B396" s="1"/>
      <c r="C396" s="1" t="s">
        <v>794</v>
      </c>
      <c r="D396" s="1"/>
      <c r="E396" s="1"/>
      <c r="F396" s="1"/>
      <c r="G396" s="8" t="s">
        <v>840</v>
      </c>
      <c r="H396" s="1" t="s">
        <v>841</v>
      </c>
      <c r="I396" s="1">
        <v>30</v>
      </c>
      <c r="J396" s="1">
        <v>2247.29</v>
      </c>
      <c r="K396" s="1" t="s">
        <v>150</v>
      </c>
      <c r="L396" s="1"/>
    </row>
    <row r="397" spans="1:12" x14ac:dyDescent="0.3">
      <c r="A397" s="1"/>
      <c r="B397" s="1"/>
      <c r="C397" s="1" t="s">
        <v>794</v>
      </c>
      <c r="D397" s="1"/>
      <c r="E397" s="1"/>
      <c r="F397" s="1"/>
      <c r="G397" s="89" t="s">
        <v>842</v>
      </c>
      <c r="H397" s="1" t="s">
        <v>843</v>
      </c>
      <c r="I397" s="1">
        <v>3</v>
      </c>
      <c r="J397" s="1"/>
      <c r="K397" s="1"/>
      <c r="L397" s="1"/>
    </row>
    <row r="398" spans="1:12" ht="29.4" thickBot="1" x14ac:dyDescent="0.35">
      <c r="A398" s="30"/>
      <c r="B398" s="30"/>
      <c r="C398" s="30" t="s">
        <v>794</v>
      </c>
      <c r="D398" s="30"/>
      <c r="E398" s="30"/>
      <c r="F398" s="30"/>
      <c r="G398" s="31" t="s">
        <v>844</v>
      </c>
      <c r="H398" s="30"/>
      <c r="I398" s="30"/>
      <c r="J398" s="30">
        <v>14800</v>
      </c>
      <c r="K398" s="30"/>
      <c r="L398" s="30"/>
    </row>
  </sheetData>
  <phoneticPr fontId="7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A051-A199-4C5D-BC2D-4B2F0CFDB4E4}">
  <dimension ref="A1:W37"/>
  <sheetViews>
    <sheetView workbookViewId="0">
      <pane ySplit="1" topLeftCell="A14" activePane="bottomLeft" state="frozen"/>
      <selection pane="bottomLeft" activeCell="O11" sqref="A11:O13"/>
    </sheetView>
  </sheetViews>
  <sheetFormatPr defaultRowHeight="14.4" x14ac:dyDescent="0.3"/>
  <cols>
    <col min="1" max="1" width="5.21875" bestFit="1" customWidth="1"/>
    <col min="2" max="2" width="12.88671875" bestFit="1" customWidth="1"/>
    <col min="3" max="3" width="11.44140625" bestFit="1" customWidth="1"/>
    <col min="4" max="4" width="15.6640625" bestFit="1" customWidth="1"/>
    <col min="5" max="5" width="9" bestFit="1" customWidth="1"/>
    <col min="6" max="6" width="3.6640625" bestFit="1" customWidth="1"/>
    <col min="7" max="7" width="10.33203125" bestFit="1" customWidth="1"/>
    <col min="8" max="8" width="21.77734375" customWidth="1"/>
    <col min="10" max="10" width="10.109375" bestFit="1" customWidth="1"/>
    <col min="11" max="11" width="8.21875" bestFit="1" customWidth="1"/>
    <col min="12" max="12" width="10.21875" bestFit="1" customWidth="1"/>
    <col min="13" max="13" width="15.109375" bestFit="1" customWidth="1"/>
    <col min="14" max="14" width="19.21875" bestFit="1" customWidth="1"/>
    <col min="15" max="15" width="17.88671875" bestFit="1" customWidth="1"/>
    <col min="16" max="16" width="20.44140625" bestFit="1" customWidth="1"/>
    <col min="17" max="17" width="18.77734375" bestFit="1" customWidth="1"/>
    <col min="18" max="18" width="16.109375" bestFit="1" customWidth="1"/>
    <col min="19" max="19" width="17.88671875" bestFit="1" customWidth="1"/>
    <col min="20" max="20" width="20.33203125" bestFit="1" customWidth="1"/>
    <col min="21" max="21" width="16" bestFit="1" customWidth="1"/>
    <col min="22" max="23" width="16.109375" bestFit="1" customWidth="1"/>
  </cols>
  <sheetData>
    <row r="1" spans="1:23" ht="15" thickBot="1" x14ac:dyDescent="0.35">
      <c r="A1" s="30" t="s">
        <v>0</v>
      </c>
      <c r="B1" s="30" t="s">
        <v>847</v>
      </c>
      <c r="C1" s="30" t="s">
        <v>292</v>
      </c>
      <c r="D1" s="30" t="s">
        <v>293</v>
      </c>
      <c r="E1" s="30" t="s">
        <v>271</v>
      </c>
      <c r="F1" s="30" t="s">
        <v>294</v>
      </c>
      <c r="G1" s="31" t="s">
        <v>295</v>
      </c>
      <c r="H1" s="30" t="s">
        <v>296</v>
      </c>
      <c r="I1" s="30" t="s">
        <v>297</v>
      </c>
      <c r="J1" s="30" t="s">
        <v>298</v>
      </c>
      <c r="K1" s="30" t="s">
        <v>144</v>
      </c>
      <c r="L1" s="30" t="s">
        <v>848</v>
      </c>
      <c r="M1" s="154" t="s">
        <v>852</v>
      </c>
      <c r="N1" s="152" t="s">
        <v>860</v>
      </c>
      <c r="O1" s="105" t="s">
        <v>864</v>
      </c>
      <c r="P1" s="32" t="s">
        <v>865</v>
      </c>
      <c r="Q1" s="32" t="s">
        <v>866</v>
      </c>
      <c r="R1" s="141" t="s">
        <v>853</v>
      </c>
      <c r="S1" s="105" t="s">
        <v>861</v>
      </c>
      <c r="T1" s="32" t="s">
        <v>862</v>
      </c>
      <c r="U1" s="32" t="s">
        <v>863</v>
      </c>
    </row>
    <row r="2" spans="1:23" ht="3.6" customHeight="1" thickBot="1" x14ac:dyDescent="0.35">
      <c r="A2" s="32"/>
      <c r="B2" s="32"/>
      <c r="C2" s="32"/>
      <c r="D2" s="32"/>
      <c r="E2" s="32"/>
      <c r="F2" s="32"/>
      <c r="G2" s="33"/>
      <c r="H2" s="32"/>
      <c r="I2" s="32"/>
      <c r="J2" s="32"/>
      <c r="K2" s="32"/>
      <c r="L2" s="32"/>
      <c r="M2" s="155"/>
      <c r="N2" s="153"/>
      <c r="O2" s="106"/>
      <c r="P2" s="30"/>
      <c r="Q2" s="30"/>
      <c r="R2" s="46"/>
      <c r="S2" s="142"/>
      <c r="T2" s="143"/>
      <c r="U2" s="143"/>
    </row>
    <row r="3" spans="1:23" ht="28.8" x14ac:dyDescent="0.3">
      <c r="A3" s="3">
        <v>1</v>
      </c>
      <c r="B3" s="3">
        <v>1</v>
      </c>
      <c r="C3" s="3" t="s">
        <v>288</v>
      </c>
      <c r="D3" s="3" t="s">
        <v>299</v>
      </c>
      <c r="E3" s="3">
        <v>84759000</v>
      </c>
      <c r="F3" s="3">
        <v>1</v>
      </c>
      <c r="G3" s="34" t="s">
        <v>300</v>
      </c>
      <c r="H3" s="3" t="s">
        <v>301</v>
      </c>
      <c r="I3" s="3">
        <v>1</v>
      </c>
      <c r="J3" s="35">
        <v>2160</v>
      </c>
      <c r="K3" s="36" t="s">
        <v>150</v>
      </c>
      <c r="L3" s="94">
        <f>J3*I3</f>
        <v>2160</v>
      </c>
      <c r="M3" s="113">
        <f t="shared" ref="M3:M26" si="0">L3/SUM($L$3:$L$26)</f>
        <v>0.10223119584941345</v>
      </c>
      <c r="N3" s="95">
        <f>(L3*TBLPayment!$O$2)+M3*((SUM(TBLPayment!$D$2:$F$2)*TBLPayment!$O$2)+SUM(TBLPayment!$G$2:$N$2))</f>
        <v>2088384307.5114372</v>
      </c>
      <c r="O3" s="107">
        <f>L3*TBLPayment!$O$2</f>
        <v>1814400000</v>
      </c>
      <c r="P3" s="95">
        <f>M3*(SUM(TBLPayment!$D$2:$F$2)*TBLPayment!$O$2)</f>
        <v>241735885.70552304</v>
      </c>
      <c r="Q3" s="109">
        <f>M3*(SUM(TBLPayment!$G$2:$N$2))</f>
        <v>32248421.805914078</v>
      </c>
      <c r="R3" s="144">
        <f>N3/I3</f>
        <v>2088384307.5114372</v>
      </c>
      <c r="S3" s="95">
        <f>O3/$I3</f>
        <v>1814400000</v>
      </c>
      <c r="T3" s="95">
        <f t="shared" ref="T3:U18" si="1">P3/$I3</f>
        <v>241735885.70552304</v>
      </c>
      <c r="U3" s="112">
        <f t="shared" si="1"/>
        <v>32248421.805914078</v>
      </c>
      <c r="V3" s="95"/>
      <c r="W3" s="95"/>
    </row>
    <row r="4" spans="1:23" x14ac:dyDescent="0.3">
      <c r="A4" s="1">
        <v>2</v>
      </c>
      <c r="B4" s="1">
        <v>1</v>
      </c>
      <c r="C4" s="1" t="s">
        <v>288</v>
      </c>
      <c r="D4" s="1" t="s">
        <v>302</v>
      </c>
      <c r="E4" s="1">
        <v>84759000</v>
      </c>
      <c r="F4" s="1">
        <v>2</v>
      </c>
      <c r="G4" s="37" t="s">
        <v>303</v>
      </c>
      <c r="H4" s="1" t="s">
        <v>304</v>
      </c>
      <c r="I4" s="1">
        <v>1</v>
      </c>
      <c r="J4" s="38">
        <v>4105</v>
      </c>
      <c r="K4" s="39" t="s">
        <v>150</v>
      </c>
      <c r="L4" s="94">
        <f t="shared" ref="L4:L26" si="2">J4*I4</f>
        <v>4105</v>
      </c>
      <c r="M4" s="113">
        <f t="shared" si="0"/>
        <v>0.19428660137122325</v>
      </c>
      <c r="N4" s="95">
        <f>(L4*TBLPayment!$O$2)+M4*((SUM(TBLPayment!$D$2:$F$2)*TBLPayment!$O$2)+SUM(TBLPayment!$G$2:$N$2))</f>
        <v>3968897028.8585415</v>
      </c>
      <c r="O4" s="107">
        <f>L4*TBLPayment!$O$2</f>
        <v>3448200000</v>
      </c>
      <c r="P4" s="95">
        <f>M4*(SUM(TBLPayment!$D$2:$F$2)*TBLPayment!$O$2)</f>
        <v>459410097.60239452</v>
      </c>
      <c r="Q4" s="110">
        <f>M4*(SUM(TBLPayment!$G$2:$N$2))</f>
        <v>61286931.256146893</v>
      </c>
      <c r="R4" s="145">
        <f t="shared" ref="R4:R26" si="3">N4/I4</f>
        <v>3968897028.8585415</v>
      </c>
      <c r="S4" s="95">
        <f t="shared" ref="S4:S26" si="4">O4/$I4</f>
        <v>3448200000</v>
      </c>
      <c r="T4" s="95">
        <f t="shared" si="1"/>
        <v>459410097.60239452</v>
      </c>
      <c r="U4" s="110">
        <f t="shared" si="1"/>
        <v>61286931.256146893</v>
      </c>
      <c r="V4" s="95"/>
      <c r="W4" s="95"/>
    </row>
    <row r="5" spans="1:23" x14ac:dyDescent="0.3">
      <c r="A5" s="1">
        <v>3</v>
      </c>
      <c r="B5" s="3">
        <v>1</v>
      </c>
      <c r="C5" s="1" t="s">
        <v>288</v>
      </c>
      <c r="D5" s="1" t="s">
        <v>302</v>
      </c>
      <c r="E5" s="1">
        <v>84759000</v>
      </c>
      <c r="F5" s="1">
        <v>3</v>
      </c>
      <c r="G5" s="37" t="s">
        <v>305</v>
      </c>
      <c r="H5" s="1" t="s">
        <v>306</v>
      </c>
      <c r="I5" s="1">
        <v>1</v>
      </c>
      <c r="J5" s="38">
        <v>4725</v>
      </c>
      <c r="K5" s="39" t="s">
        <v>150</v>
      </c>
      <c r="L5" s="94">
        <f t="shared" si="2"/>
        <v>4725</v>
      </c>
      <c r="M5" s="113">
        <f t="shared" si="0"/>
        <v>0.22363074092059193</v>
      </c>
      <c r="N5" s="95">
        <f>(L5*TBLPayment!$O$2)+M5*((SUM(TBLPayment!$D$2:$F$2)*TBLPayment!$O$2)+SUM(TBLPayment!$G$2:$N$2))</f>
        <v>4568340672.6812687</v>
      </c>
      <c r="O5" s="107">
        <f>L5*TBLPayment!$O$2</f>
        <v>3969000000</v>
      </c>
      <c r="P5" s="95">
        <f>M5*(SUM(TBLPayment!$D$2:$F$2)*TBLPayment!$O$2)</f>
        <v>528797249.98083168</v>
      </c>
      <c r="Q5" s="110">
        <f>M5*(SUM(TBLPayment!$G$2:$N$2))</f>
        <v>70543422.700437039</v>
      </c>
      <c r="R5" s="145">
        <f t="shared" si="3"/>
        <v>4568340672.6812687</v>
      </c>
      <c r="S5" s="95">
        <f t="shared" si="4"/>
        <v>3969000000</v>
      </c>
      <c r="T5" s="95">
        <f t="shared" si="1"/>
        <v>528797249.98083168</v>
      </c>
      <c r="U5" s="110">
        <f t="shared" si="1"/>
        <v>70543422.700437039</v>
      </c>
      <c r="V5" s="95"/>
      <c r="W5" s="95"/>
    </row>
    <row r="6" spans="1:23" x14ac:dyDescent="0.3">
      <c r="A6" s="1">
        <v>4</v>
      </c>
      <c r="B6" s="1">
        <v>1</v>
      </c>
      <c r="C6" s="1" t="s">
        <v>288</v>
      </c>
      <c r="D6" s="1" t="s">
        <v>302</v>
      </c>
      <c r="E6" s="1">
        <v>84759000</v>
      </c>
      <c r="F6" s="1">
        <v>4</v>
      </c>
      <c r="G6" s="37" t="s">
        <v>307</v>
      </c>
      <c r="H6" s="1" t="s">
        <v>308</v>
      </c>
      <c r="I6" s="1">
        <v>1</v>
      </c>
      <c r="J6" s="38">
        <v>2736</v>
      </c>
      <c r="K6" s="39" t="s">
        <v>150</v>
      </c>
      <c r="L6" s="94">
        <f t="shared" si="2"/>
        <v>2736</v>
      </c>
      <c r="M6" s="113">
        <f t="shared" si="0"/>
        <v>0.12949284807592371</v>
      </c>
      <c r="N6" s="95">
        <f>(L6*TBLPayment!$O$2)+M6*((SUM(TBLPayment!$D$2:$F$2)*TBLPayment!$O$2)+SUM(TBLPayment!$G$2:$N$2))</f>
        <v>2645286789.5144873</v>
      </c>
      <c r="O6" s="107">
        <f>L6*TBLPayment!$O$2</f>
        <v>2298240000</v>
      </c>
      <c r="P6" s="95">
        <f>M6*(SUM(TBLPayment!$D$2:$F$2)*TBLPayment!$O$2)</f>
        <v>306198788.5603292</v>
      </c>
      <c r="Q6" s="110">
        <f>M6*(SUM(TBLPayment!$G$2:$N$2))</f>
        <v>40848000.954157829</v>
      </c>
      <c r="R6" s="145">
        <f t="shared" si="3"/>
        <v>2645286789.5144873</v>
      </c>
      <c r="S6" s="95">
        <f t="shared" si="4"/>
        <v>2298240000</v>
      </c>
      <c r="T6" s="95">
        <f t="shared" si="1"/>
        <v>306198788.5603292</v>
      </c>
      <c r="U6" s="110">
        <f t="shared" si="1"/>
        <v>40848000.954157829</v>
      </c>
      <c r="V6" s="95"/>
      <c r="W6" s="95"/>
    </row>
    <row r="7" spans="1:23" x14ac:dyDescent="0.3">
      <c r="A7" s="1">
        <v>5</v>
      </c>
      <c r="B7" s="3">
        <v>1</v>
      </c>
      <c r="C7" s="1" t="s">
        <v>288</v>
      </c>
      <c r="D7" s="1" t="s">
        <v>302</v>
      </c>
      <c r="E7" s="1">
        <v>84759000</v>
      </c>
      <c r="F7" s="1">
        <v>7</v>
      </c>
      <c r="G7" s="37" t="s">
        <v>309</v>
      </c>
      <c r="H7" s="1" t="s">
        <v>310</v>
      </c>
      <c r="I7" s="1">
        <v>1</v>
      </c>
      <c r="J7" s="38">
        <v>29</v>
      </c>
      <c r="K7" s="39" t="s">
        <v>150</v>
      </c>
      <c r="L7" s="94">
        <f t="shared" si="2"/>
        <v>29</v>
      </c>
      <c r="M7" s="113">
        <f t="shared" si="0"/>
        <v>1.372548462793051E-3</v>
      </c>
      <c r="N7" s="95">
        <f>(L7*TBLPayment!$O$2)+M7*((SUM(TBLPayment!$D$2:$F$2)*TBLPayment!$O$2)+SUM(TBLPayment!$G$2:$N$2))</f>
        <v>28038493.017514665</v>
      </c>
      <c r="O7" s="107">
        <f>L7*TBLPayment!$O$2</f>
        <v>24360000</v>
      </c>
      <c r="P7" s="95">
        <f>M7*(SUM(TBLPayment!$D$2:$F$2)*TBLPayment!$O$2)</f>
        <v>3245528.0951204482</v>
      </c>
      <c r="Q7" s="110">
        <f>M7*(SUM(TBLPayment!$G$2:$N$2))</f>
        <v>432964.92239421676</v>
      </c>
      <c r="R7" s="145">
        <f t="shared" si="3"/>
        <v>28038493.017514665</v>
      </c>
      <c r="S7" s="95">
        <f t="shared" si="4"/>
        <v>24360000</v>
      </c>
      <c r="T7" s="95">
        <f t="shared" si="1"/>
        <v>3245528.0951204482</v>
      </c>
      <c r="U7" s="110">
        <f t="shared" si="1"/>
        <v>432964.92239421676</v>
      </c>
      <c r="V7" s="95"/>
      <c r="W7" s="95"/>
    </row>
    <row r="8" spans="1:23" x14ac:dyDescent="0.3">
      <c r="A8" s="1">
        <v>6</v>
      </c>
      <c r="B8" s="1">
        <v>1</v>
      </c>
      <c r="C8" s="1" t="s">
        <v>288</v>
      </c>
      <c r="D8" s="1" t="s">
        <v>302</v>
      </c>
      <c r="E8" s="1">
        <v>84759000</v>
      </c>
      <c r="F8" s="1">
        <v>10</v>
      </c>
      <c r="G8" s="37" t="s">
        <v>311</v>
      </c>
      <c r="H8" s="1" t="s">
        <v>312</v>
      </c>
      <c r="I8" s="1">
        <v>1</v>
      </c>
      <c r="J8" s="38">
        <v>5.2</v>
      </c>
      <c r="K8" s="39" t="s">
        <v>150</v>
      </c>
      <c r="L8" s="94">
        <f t="shared" si="2"/>
        <v>5.2</v>
      </c>
      <c r="M8" s="113">
        <f t="shared" si="0"/>
        <v>2.4611213815599537E-4</v>
      </c>
      <c r="N8" s="95">
        <f>(L8*TBLPayment!$O$2)+M8*((SUM(TBLPayment!$D$2:$F$2)*TBLPayment!$O$2)+SUM(TBLPayment!$G$2:$N$2))</f>
        <v>5027591.851416423</v>
      </c>
      <c r="O8" s="107">
        <f>L8*TBLPayment!$O$2</f>
        <v>4368000</v>
      </c>
      <c r="P8" s="95">
        <f>M8*(SUM(TBLPayment!$D$2:$F$2)*TBLPayment!$O$2)</f>
        <v>581956.76188366662</v>
      </c>
      <c r="Q8" s="110">
        <f>M8*(SUM(TBLPayment!$G$2:$N$2))</f>
        <v>77635.089532756116</v>
      </c>
      <c r="R8" s="145">
        <f t="shared" si="3"/>
        <v>5027591.851416423</v>
      </c>
      <c r="S8" s="95">
        <f t="shared" si="4"/>
        <v>4368000</v>
      </c>
      <c r="T8" s="95">
        <f t="shared" si="1"/>
        <v>581956.76188366662</v>
      </c>
      <c r="U8" s="110">
        <f t="shared" si="1"/>
        <v>77635.089532756116</v>
      </c>
      <c r="V8" s="95"/>
      <c r="W8" s="95"/>
    </row>
    <row r="9" spans="1:23" x14ac:dyDescent="0.3">
      <c r="A9" s="1">
        <v>7</v>
      </c>
      <c r="B9" s="3">
        <v>1</v>
      </c>
      <c r="C9" s="1" t="s">
        <v>288</v>
      </c>
      <c r="D9" s="1" t="s">
        <v>302</v>
      </c>
      <c r="E9" s="1">
        <v>84759000</v>
      </c>
      <c r="F9" s="1">
        <v>11</v>
      </c>
      <c r="G9" s="37" t="s">
        <v>313</v>
      </c>
      <c r="H9" s="1" t="s">
        <v>314</v>
      </c>
      <c r="I9" s="1">
        <v>1</v>
      </c>
      <c r="J9" s="38">
        <v>7.15</v>
      </c>
      <c r="K9" s="39" t="s">
        <v>150</v>
      </c>
      <c r="L9" s="94">
        <f t="shared" si="2"/>
        <v>7.15</v>
      </c>
      <c r="M9" s="113">
        <f t="shared" si="0"/>
        <v>3.3840418996449362E-4</v>
      </c>
      <c r="N9" s="95">
        <f>(L9*TBLPayment!$O$2)+M9*((SUM(TBLPayment!$D$2:$F$2)*TBLPayment!$O$2)+SUM(TBLPayment!$G$2:$N$2))</f>
        <v>6912938.795697581</v>
      </c>
      <c r="O9" s="107">
        <f>L9*TBLPayment!$O$2</f>
        <v>6006000</v>
      </c>
      <c r="P9" s="95">
        <f>M9*(SUM(TBLPayment!$D$2:$F$2)*TBLPayment!$O$2)</f>
        <v>800190.54759004165</v>
      </c>
      <c r="Q9" s="110">
        <f>M9*(SUM(TBLPayment!$G$2:$N$2))</f>
        <v>106748.24810753965</v>
      </c>
      <c r="R9" s="145">
        <f t="shared" si="3"/>
        <v>6912938.795697581</v>
      </c>
      <c r="S9" s="95">
        <f t="shared" si="4"/>
        <v>6006000</v>
      </c>
      <c r="T9" s="95">
        <f t="shared" si="1"/>
        <v>800190.54759004165</v>
      </c>
      <c r="U9" s="110">
        <f t="shared" si="1"/>
        <v>106748.24810753965</v>
      </c>
      <c r="V9" s="95"/>
      <c r="W9" s="95"/>
    </row>
    <row r="10" spans="1:23" x14ac:dyDescent="0.3">
      <c r="A10" s="1">
        <v>8</v>
      </c>
      <c r="B10" s="1">
        <v>1</v>
      </c>
      <c r="C10" s="1" t="s">
        <v>288</v>
      </c>
      <c r="D10" s="1" t="s">
        <v>302</v>
      </c>
      <c r="E10" s="1">
        <v>84759000</v>
      </c>
      <c r="F10" s="1">
        <v>5</v>
      </c>
      <c r="G10" s="37" t="s">
        <v>315</v>
      </c>
      <c r="H10" s="1" t="s">
        <v>316</v>
      </c>
      <c r="I10" s="1">
        <v>1</v>
      </c>
      <c r="J10" s="38">
        <v>2.5499999999999998</v>
      </c>
      <c r="K10" s="39" t="s">
        <v>150</v>
      </c>
      <c r="L10" s="94">
        <f t="shared" si="2"/>
        <v>2.5499999999999998</v>
      </c>
      <c r="M10" s="113">
        <f t="shared" si="0"/>
        <v>1.206896062111131E-4</v>
      </c>
      <c r="N10" s="95">
        <f>(L10*TBLPayment!$O$2)+M10*((SUM(TBLPayment!$D$2:$F$2)*TBLPayment!$O$2)+SUM(TBLPayment!$G$2:$N$2))</f>
        <v>2465453.6963676689</v>
      </c>
      <c r="O10" s="107">
        <f>L10*TBLPayment!$O$2</f>
        <v>2142000</v>
      </c>
      <c r="P10" s="95">
        <f>M10*(SUM(TBLPayment!$D$2:$F$2)*TBLPayment!$O$2)</f>
        <v>285382.642846798</v>
      </c>
      <c r="Q10" s="110">
        <f>M10*(SUM(TBLPayment!$G$2:$N$2))</f>
        <v>38071.053520870781</v>
      </c>
      <c r="R10" s="145">
        <f t="shared" si="3"/>
        <v>2465453.6963676689</v>
      </c>
      <c r="S10" s="95">
        <f t="shared" si="4"/>
        <v>2142000</v>
      </c>
      <c r="T10" s="95">
        <f t="shared" si="1"/>
        <v>285382.642846798</v>
      </c>
      <c r="U10" s="110">
        <f t="shared" si="1"/>
        <v>38071.053520870781</v>
      </c>
      <c r="V10" s="95"/>
      <c r="W10" s="95"/>
    </row>
    <row r="11" spans="1:23" x14ac:dyDescent="0.3">
      <c r="A11" s="1">
        <v>9</v>
      </c>
      <c r="B11" s="3">
        <v>1</v>
      </c>
      <c r="C11" s="1" t="s">
        <v>288</v>
      </c>
      <c r="D11" s="1" t="s">
        <v>302</v>
      </c>
      <c r="E11" s="1">
        <v>84759000</v>
      </c>
      <c r="F11" s="1">
        <v>9</v>
      </c>
      <c r="G11" s="37" t="s">
        <v>317</v>
      </c>
      <c r="H11" s="1" t="s">
        <v>318</v>
      </c>
      <c r="I11" s="1">
        <v>1</v>
      </c>
      <c r="J11" s="38">
        <v>2.5499999999999998</v>
      </c>
      <c r="K11" s="39" t="s">
        <v>150</v>
      </c>
      <c r="L11" s="94">
        <f t="shared" si="2"/>
        <v>2.5499999999999998</v>
      </c>
      <c r="M11" s="113">
        <f t="shared" si="0"/>
        <v>1.206896062111131E-4</v>
      </c>
      <c r="N11" s="95">
        <f>(L11*TBLPayment!$O$2)+M11*((SUM(TBLPayment!$D$2:$F$2)*TBLPayment!$O$2)+SUM(TBLPayment!$G$2:$N$2))</f>
        <v>2465453.6963676689</v>
      </c>
      <c r="O11" s="107">
        <f>L11*TBLPayment!$O$2</f>
        <v>2142000</v>
      </c>
      <c r="P11" s="95">
        <f>M11*(SUM(TBLPayment!$D$2:$F$2)*TBLPayment!$O$2)</f>
        <v>285382.642846798</v>
      </c>
      <c r="Q11" s="110">
        <f>M11*(SUM(TBLPayment!$G$2:$N$2))</f>
        <v>38071.053520870781</v>
      </c>
      <c r="R11" s="145">
        <f t="shared" si="3"/>
        <v>2465453.6963676689</v>
      </c>
      <c r="S11" s="95">
        <f t="shared" si="4"/>
        <v>2142000</v>
      </c>
      <c r="T11" s="95">
        <f t="shared" si="1"/>
        <v>285382.642846798</v>
      </c>
      <c r="U11" s="110">
        <f t="shared" si="1"/>
        <v>38071.053520870781</v>
      </c>
      <c r="V11" s="95"/>
      <c r="W11" s="95"/>
    </row>
    <row r="12" spans="1:23" x14ac:dyDescent="0.3">
      <c r="A12" s="1">
        <v>10</v>
      </c>
      <c r="B12" s="1">
        <v>1</v>
      </c>
      <c r="C12" s="1" t="s">
        <v>288</v>
      </c>
      <c r="D12" s="1" t="s">
        <v>302</v>
      </c>
      <c r="E12" s="1">
        <v>84759000</v>
      </c>
      <c r="F12" s="1">
        <v>12</v>
      </c>
      <c r="G12" s="37" t="s">
        <v>319</v>
      </c>
      <c r="H12" s="1" t="s">
        <v>320</v>
      </c>
      <c r="I12" s="1">
        <v>1</v>
      </c>
      <c r="J12" s="38">
        <v>1.75</v>
      </c>
      <c r="K12" s="39" t="s">
        <v>150</v>
      </c>
      <c r="L12" s="94">
        <f t="shared" si="2"/>
        <v>1.75</v>
      </c>
      <c r="M12" s="113">
        <f t="shared" si="0"/>
        <v>8.2826200340959977E-5</v>
      </c>
      <c r="N12" s="95">
        <f>(L12*TBLPayment!$O$2)+M12*((SUM(TBLPayment!$D$2:$F$2)*TBLPayment!$O$2)+SUM(TBLPayment!$G$2:$N$2))</f>
        <v>1691978.0269189884</v>
      </c>
      <c r="O12" s="107">
        <f>L12*TBLPayment!$O$2</f>
        <v>1470000</v>
      </c>
      <c r="P12" s="95">
        <f>M12*(SUM(TBLPayment!$D$2:$F$2)*TBLPayment!$O$2)</f>
        <v>195850.83332623396</v>
      </c>
      <c r="Q12" s="110">
        <f>M12*(SUM(TBLPayment!$G$2:$N$2))</f>
        <v>26127.193592754462</v>
      </c>
      <c r="R12" s="145">
        <f t="shared" si="3"/>
        <v>1691978.0269189884</v>
      </c>
      <c r="S12" s="95">
        <f t="shared" si="4"/>
        <v>1470000</v>
      </c>
      <c r="T12" s="95">
        <f t="shared" si="1"/>
        <v>195850.83332623396</v>
      </c>
      <c r="U12" s="110">
        <f t="shared" si="1"/>
        <v>26127.193592754462</v>
      </c>
      <c r="V12" s="95"/>
      <c r="W12" s="95"/>
    </row>
    <row r="13" spans="1:23" x14ac:dyDescent="0.3">
      <c r="A13" s="1">
        <v>11</v>
      </c>
      <c r="B13" s="3">
        <v>1</v>
      </c>
      <c r="C13" s="1" t="s">
        <v>288</v>
      </c>
      <c r="D13" s="1" t="s">
        <v>302</v>
      </c>
      <c r="E13" s="1">
        <v>84759000</v>
      </c>
      <c r="F13" s="1">
        <v>13</v>
      </c>
      <c r="G13" s="37" t="s">
        <v>321</v>
      </c>
      <c r="H13" s="1" t="s">
        <v>322</v>
      </c>
      <c r="I13" s="1">
        <v>1</v>
      </c>
      <c r="J13" s="38">
        <v>0.83</v>
      </c>
      <c r="K13" s="39" t="s">
        <v>150</v>
      </c>
      <c r="L13" s="94">
        <f t="shared" si="2"/>
        <v>0.83</v>
      </c>
      <c r="M13" s="113">
        <f t="shared" si="0"/>
        <v>3.9283283590283875E-5</v>
      </c>
      <c r="N13" s="95">
        <f>(L13*TBLPayment!$O$2)+M13*((SUM(TBLPayment!$D$2:$F$2)*TBLPayment!$O$2)+SUM(TBLPayment!$G$2:$N$2))</f>
        <v>802481.00705300597</v>
      </c>
      <c r="O13" s="107">
        <f>L13*TBLPayment!$O$2</f>
        <v>697200</v>
      </c>
      <c r="P13" s="95">
        <f>M13*(SUM(TBLPayment!$D$2:$F$2)*TBLPayment!$O$2)</f>
        <v>92889.252377585246</v>
      </c>
      <c r="Q13" s="110">
        <f>M13*(SUM(TBLPayment!$G$2:$N$2))</f>
        <v>12391.754675420687</v>
      </c>
      <c r="R13" s="145">
        <f t="shared" si="3"/>
        <v>802481.00705300597</v>
      </c>
      <c r="S13" s="95">
        <f t="shared" si="4"/>
        <v>697200</v>
      </c>
      <c r="T13" s="95">
        <f t="shared" si="1"/>
        <v>92889.252377585246</v>
      </c>
      <c r="U13" s="110">
        <f t="shared" si="1"/>
        <v>12391.754675420687</v>
      </c>
      <c r="V13" s="95"/>
      <c r="W13" s="95"/>
    </row>
    <row r="14" spans="1:23" x14ac:dyDescent="0.3">
      <c r="A14" s="1">
        <v>12</v>
      </c>
      <c r="B14" s="1">
        <v>1</v>
      </c>
      <c r="C14" s="1" t="s">
        <v>288</v>
      </c>
      <c r="D14" s="1" t="s">
        <v>302</v>
      </c>
      <c r="E14" s="1">
        <v>84759000</v>
      </c>
      <c r="F14" s="1">
        <v>16</v>
      </c>
      <c r="G14" s="37" t="s">
        <v>323</v>
      </c>
      <c r="H14" s="1" t="s">
        <v>324</v>
      </c>
      <c r="I14" s="1">
        <v>1</v>
      </c>
      <c r="J14" s="38">
        <v>4.7</v>
      </c>
      <c r="K14" s="39" t="s">
        <v>150</v>
      </c>
      <c r="L14" s="94">
        <f t="shared" si="2"/>
        <v>4.7</v>
      </c>
      <c r="M14" s="113">
        <f t="shared" si="0"/>
        <v>2.2244750948714967E-4</v>
      </c>
      <c r="N14" s="95">
        <f>(L14*TBLPayment!$O$2)+M14*((SUM(TBLPayment!$D$2:$F$2)*TBLPayment!$O$2)+SUM(TBLPayment!$G$2:$N$2))</f>
        <v>4544169.5580109973</v>
      </c>
      <c r="O14" s="107">
        <f>L14*TBLPayment!$O$2</f>
        <v>3948000</v>
      </c>
      <c r="P14" s="95">
        <f>M14*(SUM(TBLPayment!$D$2:$F$2)*TBLPayment!$O$2)</f>
        <v>525999.3809333141</v>
      </c>
      <c r="Q14" s="110">
        <f>M14*(SUM(TBLPayment!$G$2:$N$2))</f>
        <v>70170.177077683416</v>
      </c>
      <c r="R14" s="145">
        <f t="shared" si="3"/>
        <v>4544169.5580109973</v>
      </c>
      <c r="S14" s="95">
        <f t="shared" si="4"/>
        <v>3948000</v>
      </c>
      <c r="T14" s="95">
        <f t="shared" si="1"/>
        <v>525999.3809333141</v>
      </c>
      <c r="U14" s="110">
        <f t="shared" si="1"/>
        <v>70170.177077683416</v>
      </c>
      <c r="V14" s="95"/>
      <c r="W14" s="95"/>
    </row>
    <row r="15" spans="1:23" x14ac:dyDescent="0.3">
      <c r="A15" s="1">
        <v>13</v>
      </c>
      <c r="B15" s="3">
        <v>1</v>
      </c>
      <c r="C15" s="1" t="s">
        <v>288</v>
      </c>
      <c r="D15" s="1" t="s">
        <v>302</v>
      </c>
      <c r="E15" s="1">
        <v>84759000</v>
      </c>
      <c r="F15" s="1">
        <v>6</v>
      </c>
      <c r="G15" s="37" t="s">
        <v>325</v>
      </c>
      <c r="H15" s="1" t="s">
        <v>326</v>
      </c>
      <c r="I15" s="1">
        <v>1</v>
      </c>
      <c r="J15" s="38">
        <v>0.3</v>
      </c>
      <c r="K15" s="39" t="s">
        <v>150</v>
      </c>
      <c r="L15" s="94">
        <f t="shared" si="2"/>
        <v>0.3</v>
      </c>
      <c r="M15" s="113">
        <f t="shared" si="0"/>
        <v>1.4198777201307425E-5</v>
      </c>
      <c r="N15" s="95">
        <f>(L15*TBLPayment!$O$2)+M15*((SUM(TBLPayment!$D$2:$F$2)*TBLPayment!$O$2)+SUM(TBLPayment!$G$2:$N$2))</f>
        <v>290053.37604325515</v>
      </c>
      <c r="O15" s="107">
        <f>L15*TBLPayment!$O$2</f>
        <v>252000</v>
      </c>
      <c r="P15" s="95">
        <f>M15*(SUM(TBLPayment!$D$2:$F$2)*TBLPayment!$O$2)</f>
        <v>33574.428570211538</v>
      </c>
      <c r="Q15" s="110">
        <f>M15*(SUM(TBLPayment!$G$2:$N$2))</f>
        <v>4478.9474730436223</v>
      </c>
      <c r="R15" s="145">
        <f t="shared" si="3"/>
        <v>290053.37604325515</v>
      </c>
      <c r="S15" s="95">
        <f t="shared" si="4"/>
        <v>252000</v>
      </c>
      <c r="T15" s="95">
        <f t="shared" si="1"/>
        <v>33574.428570211538</v>
      </c>
      <c r="U15" s="110">
        <f t="shared" si="1"/>
        <v>4478.9474730436223</v>
      </c>
      <c r="V15" s="95"/>
      <c r="W15" s="95"/>
    </row>
    <row r="16" spans="1:23" x14ac:dyDescent="0.3">
      <c r="A16" s="1">
        <v>14</v>
      </c>
      <c r="B16" s="1">
        <v>1</v>
      </c>
      <c r="C16" s="1" t="s">
        <v>288</v>
      </c>
      <c r="D16" s="1" t="s">
        <v>302</v>
      </c>
      <c r="E16" s="1">
        <v>84759000</v>
      </c>
      <c r="F16" s="1">
        <v>14</v>
      </c>
      <c r="G16" s="37" t="s">
        <v>327</v>
      </c>
      <c r="H16" s="1" t="s">
        <v>328</v>
      </c>
      <c r="I16" s="1">
        <v>1</v>
      </c>
      <c r="J16" s="38">
        <v>8.0500000000000007</v>
      </c>
      <c r="K16" s="39" t="s">
        <v>150</v>
      </c>
      <c r="L16" s="94">
        <f t="shared" si="2"/>
        <v>8.0500000000000007</v>
      </c>
      <c r="M16" s="113">
        <f t="shared" si="0"/>
        <v>3.8100052156841594E-4</v>
      </c>
      <c r="N16" s="95">
        <f>(L16*TBLPayment!$O$2)+M16*((SUM(TBLPayment!$D$2:$F$2)*TBLPayment!$O$2)+SUM(TBLPayment!$G$2:$N$2))</f>
        <v>7783098.9238273483</v>
      </c>
      <c r="O16" s="107">
        <f>L16*TBLPayment!$O$2</f>
        <v>6762000.0000000009</v>
      </c>
      <c r="P16" s="95">
        <f>M16*(SUM(TBLPayment!$D$2:$F$2)*TBLPayment!$O$2)</f>
        <v>900913.83330067631</v>
      </c>
      <c r="Q16" s="110">
        <f>M16*(SUM(TBLPayment!$G$2:$N$2))</f>
        <v>120185.09052667054</v>
      </c>
      <c r="R16" s="145">
        <f t="shared" si="3"/>
        <v>7783098.9238273483</v>
      </c>
      <c r="S16" s="95">
        <f t="shared" si="4"/>
        <v>6762000.0000000009</v>
      </c>
      <c r="T16" s="95">
        <f t="shared" si="1"/>
        <v>900913.83330067631</v>
      </c>
      <c r="U16" s="110">
        <f t="shared" si="1"/>
        <v>120185.09052667054</v>
      </c>
      <c r="V16" s="95"/>
      <c r="W16" s="95"/>
    </row>
    <row r="17" spans="1:23" x14ac:dyDescent="0.3">
      <c r="A17" s="1">
        <v>15</v>
      </c>
      <c r="B17" s="3">
        <v>1</v>
      </c>
      <c r="C17" s="1" t="s">
        <v>288</v>
      </c>
      <c r="D17" s="1" t="s">
        <v>302</v>
      </c>
      <c r="E17" s="1">
        <v>84759000</v>
      </c>
      <c r="F17" s="1">
        <v>15</v>
      </c>
      <c r="G17" s="37" t="s">
        <v>329</v>
      </c>
      <c r="H17" s="1" t="s">
        <v>330</v>
      </c>
      <c r="I17" s="1">
        <v>1</v>
      </c>
      <c r="J17" s="38">
        <v>0.15</v>
      </c>
      <c r="K17" s="39" t="s">
        <v>150</v>
      </c>
      <c r="L17" s="94">
        <f t="shared" si="2"/>
        <v>0.15</v>
      </c>
      <c r="M17" s="113">
        <f t="shared" si="0"/>
        <v>7.0993886006537124E-6</v>
      </c>
      <c r="N17" s="95">
        <f>(L17*TBLPayment!$O$2)+M17*((SUM(TBLPayment!$D$2:$F$2)*TBLPayment!$O$2)+SUM(TBLPayment!$G$2:$N$2))</f>
        <v>145026.68802162757</v>
      </c>
      <c r="O17" s="107">
        <f>L17*TBLPayment!$O$2</f>
        <v>126000</v>
      </c>
      <c r="P17" s="95">
        <f>M17*(SUM(TBLPayment!$D$2:$F$2)*TBLPayment!$O$2)</f>
        <v>16787.214285105769</v>
      </c>
      <c r="Q17" s="110">
        <f>M17*(SUM(TBLPayment!$G$2:$N$2))</f>
        <v>2239.4737365218111</v>
      </c>
      <c r="R17" s="145">
        <f t="shared" si="3"/>
        <v>145026.68802162757</v>
      </c>
      <c r="S17" s="95">
        <f t="shared" si="4"/>
        <v>126000</v>
      </c>
      <c r="T17" s="95">
        <f t="shared" si="1"/>
        <v>16787.214285105769</v>
      </c>
      <c r="U17" s="110">
        <f t="shared" si="1"/>
        <v>2239.4737365218111</v>
      </c>
      <c r="V17" s="95"/>
      <c r="W17" s="95"/>
    </row>
    <row r="18" spans="1:23" x14ac:dyDescent="0.3">
      <c r="A18" s="1">
        <v>16</v>
      </c>
      <c r="B18" s="1">
        <v>1</v>
      </c>
      <c r="C18" s="1" t="s">
        <v>288</v>
      </c>
      <c r="D18" s="1" t="s">
        <v>331</v>
      </c>
      <c r="E18" s="1">
        <v>85469090</v>
      </c>
      <c r="F18" s="1">
        <v>17</v>
      </c>
      <c r="G18" s="37" t="s">
        <v>332</v>
      </c>
      <c r="H18" s="1" t="s">
        <v>333</v>
      </c>
      <c r="I18" s="1">
        <v>2</v>
      </c>
      <c r="J18" s="38">
        <v>35.799999999999997</v>
      </c>
      <c r="K18" s="39" t="s">
        <v>150</v>
      </c>
      <c r="L18" s="94">
        <f t="shared" si="2"/>
        <v>71.599999999999994</v>
      </c>
      <c r="M18" s="113">
        <f t="shared" si="0"/>
        <v>3.3887748253787053E-3</v>
      </c>
      <c r="N18" s="95">
        <f>(L18*TBLPayment!$O$2)+M18*((SUM(TBLPayment!$D$2:$F$2)*TBLPayment!$O$2)+SUM(TBLPayment!$G$2:$N$2))</f>
        <v>69226072.415656894</v>
      </c>
      <c r="O18" s="107">
        <f>L18*TBLPayment!$O$2</f>
        <v>60143999.999999993</v>
      </c>
      <c r="P18" s="95">
        <f>M18*(SUM(TBLPayment!$D$2:$F$2)*TBLPayment!$O$2)</f>
        <v>8013096.9520904869</v>
      </c>
      <c r="Q18" s="110">
        <f>M18*(SUM(TBLPayment!$G$2:$N$2))</f>
        <v>1068975.4635664111</v>
      </c>
      <c r="R18" s="145">
        <f t="shared" si="3"/>
        <v>34613036.207828447</v>
      </c>
      <c r="S18" s="95">
        <f t="shared" si="4"/>
        <v>30071999.999999996</v>
      </c>
      <c r="T18" s="95">
        <f t="shared" si="1"/>
        <v>4006548.4760452434</v>
      </c>
      <c r="U18" s="110">
        <f t="shared" si="1"/>
        <v>534487.73178320553</v>
      </c>
      <c r="V18" s="95"/>
      <c r="W18" s="95"/>
    </row>
    <row r="19" spans="1:23" x14ac:dyDescent="0.3">
      <c r="A19" s="1">
        <v>17</v>
      </c>
      <c r="B19" s="3">
        <v>1</v>
      </c>
      <c r="C19" s="1" t="s">
        <v>288</v>
      </c>
      <c r="D19" s="1" t="s">
        <v>331</v>
      </c>
      <c r="E19" s="1">
        <v>85469090</v>
      </c>
      <c r="F19" s="1">
        <v>18</v>
      </c>
      <c r="G19" s="37" t="s">
        <v>334</v>
      </c>
      <c r="H19" s="1" t="s">
        <v>335</v>
      </c>
      <c r="I19" s="1">
        <v>2</v>
      </c>
      <c r="J19" s="38">
        <v>69</v>
      </c>
      <c r="K19" s="39" t="s">
        <v>150</v>
      </c>
      <c r="L19" s="94">
        <f t="shared" si="2"/>
        <v>138</v>
      </c>
      <c r="M19" s="113">
        <f t="shared" si="0"/>
        <v>6.5314375126014155E-3</v>
      </c>
      <c r="N19" s="95">
        <f>(L19*TBLPayment!$O$2)+M19*((SUM(TBLPayment!$D$2:$F$2)*TBLPayment!$O$2)+SUM(TBLPayment!$G$2:$N$2))</f>
        <v>133424552.97989738</v>
      </c>
      <c r="O19" s="107">
        <f>L19*TBLPayment!$O$2</f>
        <v>115920000</v>
      </c>
      <c r="P19" s="95">
        <f>M19*(SUM(TBLPayment!$D$2:$F$2)*TBLPayment!$O$2)</f>
        <v>15444237.142297307</v>
      </c>
      <c r="Q19" s="110">
        <f>M19*(SUM(TBLPayment!$G$2:$N$2))</f>
        <v>2060315.8376000661</v>
      </c>
      <c r="R19" s="145">
        <f t="shared" si="3"/>
        <v>66712276.48994869</v>
      </c>
      <c r="S19" s="95">
        <f t="shared" si="4"/>
        <v>57960000</v>
      </c>
      <c r="T19" s="95">
        <f t="shared" ref="T19:T28" si="5">P19/$I19</f>
        <v>7722118.5711486535</v>
      </c>
      <c r="U19" s="110">
        <f t="shared" ref="U19:U28" si="6">Q19/$I19</f>
        <v>1030157.918800033</v>
      </c>
      <c r="V19" s="95"/>
      <c r="W19" s="95"/>
    </row>
    <row r="20" spans="1:23" x14ac:dyDescent="0.3">
      <c r="A20" s="1">
        <v>18</v>
      </c>
      <c r="B20" s="1">
        <v>1</v>
      </c>
      <c r="C20" s="1" t="s">
        <v>288</v>
      </c>
      <c r="D20" s="1" t="s">
        <v>331</v>
      </c>
      <c r="E20" s="1">
        <v>85469090</v>
      </c>
      <c r="F20" s="1">
        <v>19</v>
      </c>
      <c r="G20" s="37" t="s">
        <v>336</v>
      </c>
      <c r="H20" s="1" t="s">
        <v>335</v>
      </c>
      <c r="I20" s="1">
        <v>2</v>
      </c>
      <c r="J20" s="38">
        <v>17.25</v>
      </c>
      <c r="K20" s="39" t="s">
        <v>150</v>
      </c>
      <c r="L20" s="94">
        <f t="shared" si="2"/>
        <v>34.5</v>
      </c>
      <c r="M20" s="113">
        <f t="shared" si="0"/>
        <v>1.6328593781503539E-3</v>
      </c>
      <c r="N20" s="95">
        <f>(L20*TBLPayment!$O$2)+M20*((SUM(TBLPayment!$D$2:$F$2)*TBLPayment!$O$2)+SUM(TBLPayment!$G$2:$N$2))</f>
        <v>33356138.244974345</v>
      </c>
      <c r="O20" s="107">
        <f>L20*TBLPayment!$O$2</f>
        <v>28980000</v>
      </c>
      <c r="P20" s="95">
        <f>M20*(SUM(TBLPayment!$D$2:$F$2)*TBLPayment!$O$2)</f>
        <v>3861059.2855743268</v>
      </c>
      <c r="Q20" s="110">
        <f>M20*(SUM(TBLPayment!$G$2:$N$2))</f>
        <v>515078.95940001652</v>
      </c>
      <c r="R20" s="145">
        <f t="shared" si="3"/>
        <v>16678069.122487172</v>
      </c>
      <c r="S20" s="95">
        <f t="shared" si="4"/>
        <v>14490000</v>
      </c>
      <c r="T20" s="95">
        <f t="shared" si="5"/>
        <v>1930529.6427871634</v>
      </c>
      <c r="U20" s="110">
        <f t="shared" si="6"/>
        <v>257539.47970000826</v>
      </c>
      <c r="V20" s="95"/>
      <c r="W20" s="95"/>
    </row>
    <row r="21" spans="1:23" x14ac:dyDescent="0.3">
      <c r="A21" s="1">
        <v>19</v>
      </c>
      <c r="B21" s="3">
        <v>1</v>
      </c>
      <c r="C21" s="1" t="s">
        <v>288</v>
      </c>
      <c r="D21" s="1" t="s">
        <v>302</v>
      </c>
      <c r="E21" s="1">
        <v>84759000</v>
      </c>
      <c r="F21" s="1">
        <v>8</v>
      </c>
      <c r="G21" s="37" t="s">
        <v>337</v>
      </c>
      <c r="H21" s="1" t="s">
        <v>338</v>
      </c>
      <c r="I21" s="1">
        <v>1</v>
      </c>
      <c r="J21" s="38">
        <v>4.75</v>
      </c>
      <c r="K21" s="39" t="s">
        <v>150</v>
      </c>
      <c r="L21" s="94">
        <f t="shared" si="2"/>
        <v>4.75</v>
      </c>
      <c r="M21" s="113">
        <f t="shared" si="0"/>
        <v>2.2481397235403424E-4</v>
      </c>
      <c r="N21" s="95">
        <f>(L21*TBLPayment!$O$2)+M21*((SUM(TBLPayment!$D$2:$F$2)*TBLPayment!$O$2)+SUM(TBLPayment!$G$2:$N$2))</f>
        <v>4592511.7873515403</v>
      </c>
      <c r="O21" s="107">
        <f>L21*TBLPayment!$O$2</f>
        <v>3990000</v>
      </c>
      <c r="P21" s="95">
        <f>M21*(SUM(TBLPayment!$D$2:$F$2)*TBLPayment!$O$2)</f>
        <v>531595.11902834941</v>
      </c>
      <c r="Q21" s="110">
        <f>M21*(SUM(TBLPayment!$G$2:$N$2))</f>
        <v>70916.668323190679</v>
      </c>
      <c r="R21" s="145">
        <f t="shared" si="3"/>
        <v>4592511.7873515403</v>
      </c>
      <c r="S21" s="95">
        <f t="shared" si="4"/>
        <v>3990000</v>
      </c>
      <c r="T21" s="95">
        <f t="shared" si="5"/>
        <v>531595.11902834941</v>
      </c>
      <c r="U21" s="110">
        <f t="shared" si="6"/>
        <v>70916.668323190679</v>
      </c>
      <c r="V21" s="95"/>
      <c r="W21" s="95"/>
    </row>
    <row r="22" spans="1:23" x14ac:dyDescent="0.3">
      <c r="A22" s="1">
        <v>20</v>
      </c>
      <c r="B22" s="1">
        <v>1</v>
      </c>
      <c r="C22" s="1" t="s">
        <v>288</v>
      </c>
      <c r="D22" s="1" t="s">
        <v>302</v>
      </c>
      <c r="E22" s="1">
        <v>84759000</v>
      </c>
      <c r="F22" s="1">
        <v>20</v>
      </c>
      <c r="G22" s="37" t="s">
        <v>339</v>
      </c>
      <c r="H22" s="1" t="s">
        <v>340</v>
      </c>
      <c r="I22" s="1">
        <v>2</v>
      </c>
      <c r="J22" s="38">
        <v>2.5</v>
      </c>
      <c r="K22" s="39" t="s">
        <v>150</v>
      </c>
      <c r="L22" s="94">
        <f t="shared" si="2"/>
        <v>5</v>
      </c>
      <c r="M22" s="113">
        <f t="shared" si="0"/>
        <v>2.3664628668845707E-4</v>
      </c>
      <c r="N22" s="145">
        <f>(L22*TBLPayment!$O$2)+M22*((SUM(TBLPayment!$D$2:$F$2)*TBLPayment!$O$2)+SUM(TBLPayment!$G$2:$N$2))</f>
        <v>4834222.9340542527</v>
      </c>
      <c r="O22" s="95">
        <f>L22*TBLPayment!$O$2</f>
        <v>4200000</v>
      </c>
      <c r="P22" s="95">
        <f>M22*(SUM(TBLPayment!$D$2:$F$2)*TBLPayment!$O$2)</f>
        <v>559573.80950352561</v>
      </c>
      <c r="Q22" s="110">
        <f>M22*(SUM(TBLPayment!$G$2:$N$2))</f>
        <v>74649.124550727036</v>
      </c>
      <c r="R22" s="145">
        <f t="shared" si="3"/>
        <v>2417111.4670271263</v>
      </c>
      <c r="S22" s="95">
        <f t="shared" si="4"/>
        <v>2100000</v>
      </c>
      <c r="T22" s="95">
        <f t="shared" si="5"/>
        <v>279786.90475176281</v>
      </c>
      <c r="U22" s="110">
        <f t="shared" si="6"/>
        <v>37324.562275363518</v>
      </c>
      <c r="V22" s="95"/>
      <c r="W22" s="95"/>
    </row>
    <row r="23" spans="1:23" x14ac:dyDescent="0.3">
      <c r="A23" s="1">
        <v>21</v>
      </c>
      <c r="B23" s="3">
        <v>1</v>
      </c>
      <c r="C23" s="1" t="s">
        <v>288</v>
      </c>
      <c r="D23" s="1" t="s">
        <v>302</v>
      </c>
      <c r="E23" s="1">
        <v>84759000</v>
      </c>
      <c r="F23" s="1">
        <v>21</v>
      </c>
      <c r="G23" s="37" t="s">
        <v>341</v>
      </c>
      <c r="H23" s="1" t="s">
        <v>342</v>
      </c>
      <c r="I23" s="1">
        <v>2</v>
      </c>
      <c r="J23" s="38">
        <v>11.75</v>
      </c>
      <c r="K23" s="39" t="s">
        <v>150</v>
      </c>
      <c r="L23" s="94">
        <f t="shared" si="2"/>
        <v>23.5</v>
      </c>
      <c r="M23" s="113">
        <f t="shared" si="0"/>
        <v>1.1122375474357483E-3</v>
      </c>
      <c r="N23" s="145">
        <f>(L23*TBLPayment!$O$2)+M23*((SUM(TBLPayment!$D$2:$F$2)*TBLPayment!$O$2)+SUM(TBLPayment!$G$2:$N$2))</f>
        <v>22720847.790054988</v>
      </c>
      <c r="O23" s="95">
        <f>L23*TBLPayment!$O$2</f>
        <v>19740000</v>
      </c>
      <c r="P23" s="95">
        <f>M23*(SUM(TBLPayment!$D$2:$F$2)*TBLPayment!$O$2)</f>
        <v>2629996.9046665705</v>
      </c>
      <c r="Q23" s="110">
        <f>M23*(SUM(TBLPayment!$G$2:$N$2))</f>
        <v>350850.88538841705</v>
      </c>
      <c r="R23" s="145">
        <f t="shared" si="3"/>
        <v>11360423.895027494</v>
      </c>
      <c r="S23" s="95">
        <f t="shared" si="4"/>
        <v>9870000</v>
      </c>
      <c r="T23" s="95">
        <f t="shared" si="5"/>
        <v>1314998.4523332852</v>
      </c>
      <c r="U23" s="110">
        <f t="shared" si="6"/>
        <v>175425.44269420853</v>
      </c>
      <c r="V23" s="95"/>
      <c r="W23" s="95"/>
    </row>
    <row r="24" spans="1:23" x14ac:dyDescent="0.3">
      <c r="A24" s="1">
        <v>22</v>
      </c>
      <c r="B24" s="1">
        <v>1</v>
      </c>
      <c r="C24" s="1" t="s">
        <v>288</v>
      </c>
      <c r="D24" s="1" t="s">
        <v>343</v>
      </c>
      <c r="E24" s="1">
        <v>40169960</v>
      </c>
      <c r="F24" s="1">
        <v>22</v>
      </c>
      <c r="G24" s="37" t="s">
        <v>344</v>
      </c>
      <c r="H24" s="1" t="s">
        <v>345</v>
      </c>
      <c r="I24" s="1">
        <v>2</v>
      </c>
      <c r="J24" s="38">
        <v>326.5</v>
      </c>
      <c r="K24" s="39" t="s">
        <v>150</v>
      </c>
      <c r="L24" s="94">
        <f t="shared" si="2"/>
        <v>653</v>
      </c>
      <c r="M24" s="113">
        <f t="shared" si="0"/>
        <v>3.0906005041512495E-2</v>
      </c>
      <c r="N24" s="145">
        <f>(L24*TBLPayment!$O$2)+M24*((SUM(TBLPayment!$D$2:$F$2)*TBLPayment!$O$2)+SUM(TBLPayment!$G$2:$N$2))</f>
        <v>631349515.18748546</v>
      </c>
      <c r="O24" s="95">
        <f>L24*TBLPayment!$O$2</f>
        <v>548520000</v>
      </c>
      <c r="P24" s="95">
        <f>M24*(SUM(TBLPayment!$D$2:$F$2)*TBLPayment!$O$2)</f>
        <v>73080339.521160439</v>
      </c>
      <c r="Q24" s="110">
        <f>M24*(SUM(TBLPayment!$G$2:$N$2))</f>
        <v>9749175.6663249508</v>
      </c>
      <c r="R24" s="145">
        <f t="shared" si="3"/>
        <v>315674757.59374273</v>
      </c>
      <c r="S24" s="95">
        <f t="shared" si="4"/>
        <v>274260000</v>
      </c>
      <c r="T24" s="95">
        <f t="shared" si="5"/>
        <v>36540169.760580219</v>
      </c>
      <c r="U24" s="110">
        <f t="shared" si="6"/>
        <v>4874587.8331624754</v>
      </c>
      <c r="V24" s="95"/>
      <c r="W24" s="95"/>
    </row>
    <row r="25" spans="1:23" x14ac:dyDescent="0.3">
      <c r="A25" s="1">
        <v>23</v>
      </c>
      <c r="B25" s="3">
        <v>1</v>
      </c>
      <c r="C25" s="1" t="s">
        <v>288</v>
      </c>
      <c r="D25" s="1" t="s">
        <v>346</v>
      </c>
      <c r="E25" s="1">
        <v>84818090</v>
      </c>
      <c r="F25" s="1">
        <v>23</v>
      </c>
      <c r="G25" s="37"/>
      <c r="H25" s="1" t="s">
        <v>347</v>
      </c>
      <c r="I25" s="1">
        <v>3</v>
      </c>
      <c r="J25" s="38">
        <v>1470</v>
      </c>
      <c r="K25" s="39" t="s">
        <v>150</v>
      </c>
      <c r="L25" s="94">
        <f t="shared" si="2"/>
        <v>4410</v>
      </c>
      <c r="M25" s="113">
        <f t="shared" si="0"/>
        <v>0.20872202485921915</v>
      </c>
      <c r="N25" s="145">
        <f>(L25*TBLPayment!$O$2)+M25*((SUM(TBLPayment!$D$2:$F$2)*TBLPayment!$O$2)+SUM(TBLPayment!$G$2:$N$2))</f>
        <v>4263784627.8358507</v>
      </c>
      <c r="O25" s="95">
        <f>L25*TBLPayment!$O$2</f>
        <v>3704400000</v>
      </c>
      <c r="P25" s="95">
        <f>M25*(SUM(TBLPayment!$D$2:$F$2)*TBLPayment!$O$2)</f>
        <v>493544099.98210961</v>
      </c>
      <c r="Q25" s="110">
        <f>M25*(SUM(TBLPayment!$G$2:$N$2))</f>
        <v>65840527.853741243</v>
      </c>
      <c r="R25" s="145">
        <f t="shared" si="3"/>
        <v>1421261542.6119502</v>
      </c>
      <c r="S25" s="95">
        <f t="shared" si="4"/>
        <v>1234800000</v>
      </c>
      <c r="T25" s="95">
        <f t="shared" si="5"/>
        <v>164514699.99403653</v>
      </c>
      <c r="U25" s="110">
        <f t="shared" si="6"/>
        <v>21946842.617913749</v>
      </c>
      <c r="V25" s="95"/>
      <c r="W25" s="95"/>
    </row>
    <row r="26" spans="1:23" ht="15" thickBot="1" x14ac:dyDescent="0.35">
      <c r="A26" s="98">
        <v>24</v>
      </c>
      <c r="B26" s="98">
        <v>1</v>
      </c>
      <c r="C26" s="98" t="s">
        <v>288</v>
      </c>
      <c r="D26" s="98" t="s">
        <v>302</v>
      </c>
      <c r="E26" s="98">
        <v>84759000</v>
      </c>
      <c r="F26" s="98">
        <v>24</v>
      </c>
      <c r="G26" s="98" t="s">
        <v>348</v>
      </c>
      <c r="H26" s="98" t="s">
        <v>349</v>
      </c>
      <c r="I26" s="98">
        <v>1</v>
      </c>
      <c r="J26" s="99">
        <v>2000</v>
      </c>
      <c r="K26" s="98" t="s">
        <v>150</v>
      </c>
      <c r="L26" s="99">
        <f t="shared" si="2"/>
        <v>2000</v>
      </c>
      <c r="M26" s="156">
        <f t="shared" si="0"/>
        <v>9.4658514675382832E-2</v>
      </c>
      <c r="N26" s="146">
        <f>(L26*TBLPayment!$O$2)+M26*((SUM(TBLPayment!$D$2:$F$2)*TBLPayment!$O$2)+SUM(TBLPayment!$G$2:$N$2))</f>
        <v>1933689173.621701</v>
      </c>
      <c r="O26" s="100">
        <f>L26*TBLPayment!$O$2</f>
        <v>1680000000</v>
      </c>
      <c r="P26" s="100">
        <f>M26*(SUM(TBLPayment!$D$2:$F$2)*TBLPayment!$O$2)</f>
        <v>223829523.80141026</v>
      </c>
      <c r="Q26" s="111">
        <f>M26*(SUM(TBLPayment!$G$2:$N$2))</f>
        <v>29859649.820290811</v>
      </c>
      <c r="R26" s="146">
        <f t="shared" si="3"/>
        <v>1933689173.621701</v>
      </c>
      <c r="S26" s="100">
        <f t="shared" si="4"/>
        <v>1680000000</v>
      </c>
      <c r="T26" s="100">
        <f t="shared" si="5"/>
        <v>223829523.80141026</v>
      </c>
      <c r="U26" s="111">
        <f t="shared" si="6"/>
        <v>29859649.820290811</v>
      </c>
      <c r="V26" s="95"/>
      <c r="W26" s="95"/>
    </row>
    <row r="27" spans="1:23" x14ac:dyDescent="0.3">
      <c r="A27" s="10"/>
      <c r="B27" s="10"/>
      <c r="C27" s="10"/>
      <c r="D27" s="10"/>
      <c r="E27" s="10"/>
      <c r="F27" s="10"/>
      <c r="G27" s="91"/>
      <c r="H27" s="10" t="s">
        <v>857</v>
      </c>
      <c r="I27" s="122">
        <v>1000</v>
      </c>
      <c r="J27" s="128">
        <v>6</v>
      </c>
      <c r="K27" s="132" t="s">
        <v>150</v>
      </c>
      <c r="L27" s="133">
        <f>I27*J27</f>
        <v>6000</v>
      </c>
      <c r="M27" s="157">
        <f>L27/SUM($L$27:$L$28)</f>
        <v>0.46296296296296297</v>
      </c>
      <c r="N27" s="159">
        <f>(L27*TBLPayment!$O$6)+M27*((SUM(TBLPayment!$D$6:$F$6))*TBLPayment!$O$6+SUM(TBLPayment!$G$6:$N$6))</f>
        <v>5700407407.4074078</v>
      </c>
      <c r="O27" s="95">
        <f>L27*TBLPayment!$O$6</f>
        <v>5070000000</v>
      </c>
      <c r="P27" s="148">
        <f>M27*(SUM(TBLPayment!$D$6:$F$6)*TBLPayment!$O$6)</f>
        <v>528125000</v>
      </c>
      <c r="Q27" s="147">
        <f>M27*(SUM(TBLPayment!$G$6:$N$6))</f>
        <v>102282407.4074074</v>
      </c>
      <c r="R27" s="151">
        <f>N27/I27</f>
        <v>5700407.4074074076</v>
      </c>
      <c r="S27" s="95">
        <f>O27/$I27</f>
        <v>5070000</v>
      </c>
      <c r="T27" s="95">
        <f t="shared" si="5"/>
        <v>528125</v>
      </c>
      <c r="U27" s="112">
        <f t="shared" si="6"/>
        <v>102282.4074074074</v>
      </c>
    </row>
    <row r="28" spans="1:23" ht="15" thickBot="1" x14ac:dyDescent="0.35">
      <c r="A28" s="125"/>
      <c r="B28" s="125"/>
      <c r="C28" s="125"/>
      <c r="D28" s="125"/>
      <c r="E28" s="125"/>
      <c r="F28" s="125"/>
      <c r="G28" s="126"/>
      <c r="H28" s="125" t="s">
        <v>858</v>
      </c>
      <c r="I28" s="127">
        <v>1200</v>
      </c>
      <c r="J28" s="129">
        <v>5.8</v>
      </c>
      <c r="K28" s="130" t="s">
        <v>150</v>
      </c>
      <c r="L28" s="131">
        <f>I28*J28</f>
        <v>6960</v>
      </c>
      <c r="M28" s="158">
        <f>L28/SUM($L$27:$L$28)</f>
        <v>0.53703703703703709</v>
      </c>
      <c r="N28" s="160">
        <f>(L28*TBLPayment!$O$6)+M28*((SUM(TBLPayment!$D$6:$F$6))*TBLPayment!$O$6+SUM(TBLPayment!$G$6:$N$6))</f>
        <v>6612472592.5925922</v>
      </c>
      <c r="O28" s="100">
        <f>L28*TBLPayment!$O$6</f>
        <v>5881200000</v>
      </c>
      <c r="P28" s="149">
        <f>M28*(SUM(TBLPayment!$D$6:$F$6)*TBLPayment!$O$6)</f>
        <v>612625000.00000012</v>
      </c>
      <c r="Q28" s="150">
        <f>M28*(SUM(TBLPayment!$G$6:$N$6))</f>
        <v>118647592.5925926</v>
      </c>
      <c r="R28" s="146">
        <f>N28/I28</f>
        <v>5510393.8271604935</v>
      </c>
      <c r="S28" s="100">
        <f>O28/$I28</f>
        <v>4901000</v>
      </c>
      <c r="T28" s="100">
        <f t="shared" si="5"/>
        <v>510520.83333333343</v>
      </c>
      <c r="U28" s="111">
        <f t="shared" si="6"/>
        <v>98872.993827160491</v>
      </c>
    </row>
    <row r="29" spans="1:23" x14ac:dyDescent="0.3">
      <c r="A29" s="3">
        <v>25</v>
      </c>
      <c r="B29" s="3">
        <v>2</v>
      </c>
      <c r="C29" s="3" t="s">
        <v>350</v>
      </c>
      <c r="D29" s="3"/>
      <c r="E29" s="3">
        <v>84805000</v>
      </c>
      <c r="F29" s="3">
        <v>1</v>
      </c>
      <c r="G29" s="34">
        <v>2213250004</v>
      </c>
      <c r="H29" s="3" t="s">
        <v>351</v>
      </c>
      <c r="I29" s="3">
        <v>1</v>
      </c>
      <c r="J29" s="41">
        <v>6902.5</v>
      </c>
      <c r="K29" s="36" t="s">
        <v>158</v>
      </c>
      <c r="L29" s="90">
        <f>J29*I29</f>
        <v>6902.5</v>
      </c>
      <c r="M29" s="113">
        <f>L29/SUM($L$29:$L$37)</f>
        <v>6.8790273827645312E-2</v>
      </c>
      <c r="N29" s="145">
        <f>(L29*TBLPayment!$R$3)+M29*((SUM(TBLPayment!$D$3:$E$3)*TBLPayment!$O$3)+TBLPayment!$F$4*TBLPayment!$P$3+SUM(TBLPayment!$G$3:$N$3))</f>
        <v>130750488.21631873</v>
      </c>
      <c r="O29" s="95">
        <f>(J29*TBLPayment!$R$3)</f>
        <v>40333240.199999996</v>
      </c>
      <c r="P29" s="95">
        <f>M29*((SUM(TBLPayment!$D$3:$E$3)*TBLPayment!$O$3)+TBLPayment!$F$4*TBLPayment!$P$3)</f>
        <v>74527382.664870933</v>
      </c>
      <c r="Q29" s="112">
        <f>M29*SUM(TBLPayment!$G$3:$N$3)</f>
        <v>15889865.351447791</v>
      </c>
      <c r="R29" s="95">
        <f>N29/I29</f>
        <v>130750488.21631873</v>
      </c>
    </row>
    <row r="30" spans="1:23" x14ac:dyDescent="0.3">
      <c r="A30" s="1">
        <v>26</v>
      </c>
      <c r="B30" s="1">
        <v>2</v>
      </c>
      <c r="C30" s="1" t="s">
        <v>350</v>
      </c>
      <c r="D30" s="1"/>
      <c r="E30" s="1">
        <v>84805000</v>
      </c>
      <c r="F30" s="1">
        <v>2</v>
      </c>
      <c r="G30" s="37">
        <v>2211556000</v>
      </c>
      <c r="H30" s="1" t="s">
        <v>352</v>
      </c>
      <c r="I30" s="39">
        <v>6</v>
      </c>
      <c r="J30" s="42">
        <v>3366</v>
      </c>
      <c r="K30" s="39" t="s">
        <v>158</v>
      </c>
      <c r="L30" s="90">
        <f t="shared" ref="L30:L37" si="7">J30*I30</f>
        <v>20196</v>
      </c>
      <c r="M30" s="113">
        <f t="shared" ref="M30:M37" si="8">L30/SUM($L$29:$L$37)</f>
        <v>0.20127321553395502</v>
      </c>
      <c r="N30" s="145">
        <f>(L30*TBLPayment!$R$3)+M30*((SUM(TBLPayment!$D$3:$E$3)*TBLPayment!$O$3)+TBLPayment!$F$4*TBLPayment!$P$3+SUM(TBLPayment!$G$3:$N$3))</f>
        <v>382562384.64567518</v>
      </c>
      <c r="O30" s="95">
        <f>(J30*TBLPayment!$R$3)</f>
        <v>19668480.48</v>
      </c>
      <c r="P30" s="95">
        <f>M30*((SUM(TBLPayment!$D$3:$E$3)*TBLPayment!$O$3)+TBLPayment!$F$4*TBLPayment!$P$3)</f>
        <v>218059401.70948687</v>
      </c>
      <c r="Q30" s="110">
        <f>M30*SUM(TBLPayment!$G$3:$N$3)</f>
        <v>46492100.05618827</v>
      </c>
      <c r="R30" s="95">
        <f t="shared" ref="R30:R37" si="9">N30/I30</f>
        <v>63760397.440945864</v>
      </c>
    </row>
    <row r="31" spans="1:23" x14ac:dyDescent="0.3">
      <c r="A31" s="1">
        <v>27</v>
      </c>
      <c r="B31" s="1">
        <v>2</v>
      </c>
      <c r="C31" s="1" t="s">
        <v>350</v>
      </c>
      <c r="D31" s="1"/>
      <c r="E31" s="1">
        <v>84818090</v>
      </c>
      <c r="F31" s="1">
        <v>1</v>
      </c>
      <c r="G31" s="37" t="s">
        <v>353</v>
      </c>
      <c r="H31" s="1" t="s">
        <v>354</v>
      </c>
      <c r="I31" s="1">
        <v>1</v>
      </c>
      <c r="J31" s="42">
        <v>205.92</v>
      </c>
      <c r="K31" s="39" t="s">
        <v>158</v>
      </c>
      <c r="L31" s="90">
        <f t="shared" si="7"/>
        <v>205.92</v>
      </c>
      <c r="M31" s="113">
        <f t="shared" si="8"/>
        <v>2.0521974917187573E-3</v>
      </c>
      <c r="N31" s="145">
        <f>(L31*TBLPayment!$R$3)+M31*((SUM(TBLPayment!$D$3:$E$3)*TBLPayment!$O$3)+TBLPayment!$F$4*TBLPayment!$P$3+SUM(TBLPayment!$G$3:$N$3))</f>
        <v>3900636.0787402168</v>
      </c>
      <c r="O31" s="95">
        <f>(J31*TBLPayment!$R$3)</f>
        <v>1203248.2175999999</v>
      </c>
      <c r="P31" s="95">
        <f>M31*((SUM(TBLPayment!$D$3:$E$3)*TBLPayment!$O$3)+TBLPayment!$F$4*TBLPayment!$P$3)</f>
        <v>2223350.7625281014</v>
      </c>
      <c r="Q31" s="110">
        <f>M31*SUM(TBLPayment!$G$3:$N$3)</f>
        <v>474037.09861211572</v>
      </c>
      <c r="R31" s="95">
        <f t="shared" si="9"/>
        <v>3900636.0787402168</v>
      </c>
    </row>
    <row r="32" spans="1:23" x14ac:dyDescent="0.3">
      <c r="A32" s="1">
        <v>28</v>
      </c>
      <c r="B32" s="1">
        <v>2</v>
      </c>
      <c r="C32" s="1" t="s">
        <v>350</v>
      </c>
      <c r="D32" s="1"/>
      <c r="E32" s="1">
        <v>84818090</v>
      </c>
      <c r="F32" s="1">
        <v>2</v>
      </c>
      <c r="G32" s="37" t="s">
        <v>355</v>
      </c>
      <c r="H32" s="1" t="s">
        <v>356</v>
      </c>
      <c r="I32" s="1">
        <v>1</v>
      </c>
      <c r="J32" s="42">
        <v>205.92</v>
      </c>
      <c r="K32" s="39" t="s">
        <v>158</v>
      </c>
      <c r="L32" s="90">
        <f t="shared" si="7"/>
        <v>205.92</v>
      </c>
      <c r="M32" s="113">
        <f t="shared" si="8"/>
        <v>2.0521974917187573E-3</v>
      </c>
      <c r="N32" s="145">
        <f>(L32*TBLPayment!$R$3)+M32*((SUM(TBLPayment!$D$3:$E$3)*TBLPayment!$O$3)+TBLPayment!$F$4*TBLPayment!$P$3+SUM(TBLPayment!$G$3:$N$3))</f>
        <v>3900636.0787402168</v>
      </c>
      <c r="O32" s="95">
        <f>(J32*TBLPayment!$R$3)</f>
        <v>1203248.2175999999</v>
      </c>
      <c r="P32" s="95">
        <f>M32*((SUM(TBLPayment!$D$3:$E$3)*TBLPayment!$O$3)+TBLPayment!$F$4*TBLPayment!$P$3)</f>
        <v>2223350.7625281014</v>
      </c>
      <c r="Q32" s="110">
        <f>M32*SUM(TBLPayment!$G$3:$N$3)</f>
        <v>474037.09861211572</v>
      </c>
      <c r="R32" s="95">
        <f t="shared" si="9"/>
        <v>3900636.0787402168</v>
      </c>
    </row>
    <row r="33" spans="1:18" x14ac:dyDescent="0.3">
      <c r="A33" s="1">
        <v>29</v>
      </c>
      <c r="B33" s="1">
        <v>2</v>
      </c>
      <c r="C33" s="1" t="s">
        <v>350</v>
      </c>
      <c r="D33" s="1"/>
      <c r="E33" s="1">
        <v>84805000</v>
      </c>
      <c r="F33" s="1">
        <v>3</v>
      </c>
      <c r="G33" s="37" t="s">
        <v>348</v>
      </c>
      <c r="H33" s="1" t="s">
        <v>357</v>
      </c>
      <c r="I33" s="39">
        <v>1</v>
      </c>
      <c r="J33" s="42">
        <v>17424</v>
      </c>
      <c r="K33" s="39" t="s">
        <v>158</v>
      </c>
      <c r="L33" s="90">
        <f t="shared" si="7"/>
        <v>17424</v>
      </c>
      <c r="M33" s="113">
        <f t="shared" si="8"/>
        <v>0.17364748006851022</v>
      </c>
      <c r="N33" s="145">
        <f>(L33*TBLPayment!$R$3)+M33*((SUM(TBLPayment!$D$3:$E$3)*TBLPayment!$O$3)+TBLPayment!$F$4*TBLPayment!$P$3+SUM(TBLPayment!$G$3:$N$3))</f>
        <v>330053822.04724914</v>
      </c>
      <c r="O33" s="95">
        <f>(J33*TBLPayment!$R$3)</f>
        <v>101813310.72</v>
      </c>
      <c r="P33" s="95">
        <f>M33*((SUM(TBLPayment!$D$3:$E$3)*TBLPayment!$O$3)+TBLPayment!$F$4*TBLPayment!$P$3)</f>
        <v>188129679.90622398</v>
      </c>
      <c r="Q33" s="110">
        <f>M33*SUM(TBLPayment!$G$3:$N$3)</f>
        <v>40110831.421025172</v>
      </c>
      <c r="R33" s="95">
        <f t="shared" si="9"/>
        <v>330053822.04724914</v>
      </c>
    </row>
    <row r="34" spans="1:18" x14ac:dyDescent="0.3">
      <c r="A34" s="1">
        <v>30</v>
      </c>
      <c r="B34" s="1">
        <v>2</v>
      </c>
      <c r="C34" s="1" t="s">
        <v>350</v>
      </c>
      <c r="D34" s="1"/>
      <c r="E34" s="1"/>
      <c r="F34" s="1">
        <v>4</v>
      </c>
      <c r="G34" s="37" t="s">
        <v>358</v>
      </c>
      <c r="H34" s="1" t="s">
        <v>359</v>
      </c>
      <c r="I34" s="39">
        <v>1</v>
      </c>
      <c r="J34" s="42">
        <v>506.88</v>
      </c>
      <c r="K34" s="39" t="s">
        <v>158</v>
      </c>
      <c r="L34" s="90">
        <f t="shared" si="7"/>
        <v>506.88</v>
      </c>
      <c r="M34" s="113">
        <f t="shared" si="8"/>
        <v>5.051563056538479E-3</v>
      </c>
      <c r="N34" s="145">
        <f>(L34*TBLPayment!$R$3)+M34*((SUM(TBLPayment!$D$3:$E$3)*TBLPayment!$O$3)+TBLPayment!$F$4*TBLPayment!$P$3+SUM(TBLPayment!$G$3:$N$3))</f>
        <v>9601565.7322836109</v>
      </c>
      <c r="O34" s="95">
        <f>(J34*TBLPayment!$R$3)</f>
        <v>2961841.7663999996</v>
      </c>
      <c r="P34" s="95">
        <f>M34*((SUM(TBLPayment!$D$3:$E$3)*TBLPayment!$O$3)+TBLPayment!$F$4*TBLPayment!$P$3)</f>
        <v>5472863.4154537879</v>
      </c>
      <c r="Q34" s="110">
        <f>M34*SUM(TBLPayment!$G$3:$N$3)</f>
        <v>1166860.5504298233</v>
      </c>
      <c r="R34" s="95">
        <f t="shared" si="9"/>
        <v>9601565.7322836109</v>
      </c>
    </row>
    <row r="35" spans="1:18" x14ac:dyDescent="0.3">
      <c r="A35" s="13">
        <v>31</v>
      </c>
      <c r="B35" s="13">
        <v>2</v>
      </c>
      <c r="C35" s="13" t="s">
        <v>350</v>
      </c>
      <c r="D35" s="13"/>
      <c r="E35" s="13">
        <v>84759000</v>
      </c>
      <c r="F35" s="13">
        <v>5</v>
      </c>
      <c r="G35" s="43" t="s">
        <v>360</v>
      </c>
      <c r="H35" s="13" t="s">
        <v>361</v>
      </c>
      <c r="I35" s="44">
        <v>1</v>
      </c>
      <c r="J35" s="45">
        <v>9900</v>
      </c>
      <c r="K35" s="44" t="s">
        <v>158</v>
      </c>
      <c r="L35" s="90">
        <f t="shared" si="7"/>
        <v>9900</v>
      </c>
      <c r="M35" s="113">
        <f t="shared" si="8"/>
        <v>9.8663340948017181E-2</v>
      </c>
      <c r="N35" s="145">
        <f>(L35*TBLPayment!$R$3)+M35*((SUM(TBLPayment!$D$3:$E$3)*TBLPayment!$O$3)+TBLPayment!$F$4*TBLPayment!$P$3+SUM(TBLPayment!$G$3:$N$3))</f>
        <v>187530580.7086643</v>
      </c>
      <c r="O35" s="95">
        <f>(J35*TBLPayment!$R$3)</f>
        <v>57848472</v>
      </c>
      <c r="P35" s="95">
        <f>M35*((SUM(TBLPayment!$D$3:$E$3)*TBLPayment!$O$3)+TBLPayment!$F$4*TBLPayment!$P$3)</f>
        <v>106891863.58308181</v>
      </c>
      <c r="Q35" s="110">
        <f>M35*SUM(TBLPayment!$G$3:$N$3)</f>
        <v>22790245.12558249</v>
      </c>
      <c r="R35" s="95">
        <f t="shared" si="9"/>
        <v>187530580.7086643</v>
      </c>
    </row>
    <row r="36" spans="1:18" x14ac:dyDescent="0.3">
      <c r="A36" s="1">
        <v>32</v>
      </c>
      <c r="B36" s="1">
        <v>2</v>
      </c>
      <c r="C36" s="1" t="s">
        <v>350</v>
      </c>
      <c r="D36" s="1"/>
      <c r="E36" s="1">
        <v>84759000</v>
      </c>
      <c r="F36" s="1">
        <v>6</v>
      </c>
      <c r="G36" s="37" t="s">
        <v>362</v>
      </c>
      <c r="H36" s="1" t="s">
        <v>363</v>
      </c>
      <c r="I36" s="39">
        <v>1</v>
      </c>
      <c r="J36" s="42">
        <v>9900</v>
      </c>
      <c r="K36" s="39" t="s">
        <v>158</v>
      </c>
      <c r="L36" s="90">
        <f t="shared" si="7"/>
        <v>9900</v>
      </c>
      <c r="M36" s="113">
        <f t="shared" si="8"/>
        <v>9.8663340948017181E-2</v>
      </c>
      <c r="N36" s="145">
        <f>(L36*TBLPayment!$R$3)+M36*((SUM(TBLPayment!$D$3:$E$3)*TBLPayment!$O$3)+TBLPayment!$F$4*TBLPayment!$P$3+SUM(TBLPayment!$G$3:$N$3))</f>
        <v>187530580.7086643</v>
      </c>
      <c r="O36" s="95">
        <f>(J36*TBLPayment!$R$3)</f>
        <v>57848472</v>
      </c>
      <c r="P36" s="95">
        <f>M36*((SUM(TBLPayment!$D$3:$E$3)*TBLPayment!$O$3)+TBLPayment!$F$4*TBLPayment!$P$3)</f>
        <v>106891863.58308181</v>
      </c>
      <c r="Q36" s="110">
        <f>M36*SUM(TBLPayment!$G$3:$N$3)</f>
        <v>22790245.12558249</v>
      </c>
      <c r="R36" s="95">
        <f t="shared" si="9"/>
        <v>187530580.7086643</v>
      </c>
    </row>
    <row r="37" spans="1:18" ht="29.4" thickBot="1" x14ac:dyDescent="0.35">
      <c r="A37" s="46">
        <v>33</v>
      </c>
      <c r="B37" s="46">
        <v>2</v>
      </c>
      <c r="C37" s="30" t="s">
        <v>350</v>
      </c>
      <c r="D37" s="47"/>
      <c r="E37" s="46">
        <v>84759000</v>
      </c>
      <c r="F37" s="46"/>
      <c r="G37" s="31" t="s">
        <v>364</v>
      </c>
      <c r="H37" s="48" t="s">
        <v>365</v>
      </c>
      <c r="I37" s="47">
        <v>5</v>
      </c>
      <c r="J37" s="49">
        <v>7020</v>
      </c>
      <c r="K37" s="40" t="s">
        <v>158</v>
      </c>
      <c r="L37" s="90">
        <f t="shared" si="7"/>
        <v>35100</v>
      </c>
      <c r="M37" s="113">
        <f t="shared" si="8"/>
        <v>0.34980639063387908</v>
      </c>
      <c r="N37" s="145">
        <f>(L37*TBLPayment!$R$3)+M37*((SUM(TBLPayment!$D$3:$E$3)*TBLPayment!$O$3)+TBLPayment!$F$4*TBLPayment!$P$3+SUM(TBLPayment!$G$3:$N$3))</f>
        <v>664881149.78526425</v>
      </c>
      <c r="O37" s="100">
        <f>(J37*TBLPayment!$R$3)</f>
        <v>41019825.600000001</v>
      </c>
      <c r="P37" s="100">
        <f>M37*((SUM(TBLPayment!$D$3:$E$3)*TBLPayment!$O$3)+TBLPayment!$F$4*TBLPayment!$P$3)</f>
        <v>378980243.61274457</v>
      </c>
      <c r="Q37" s="111">
        <f>M37*SUM(TBLPayment!$G$3:$N$3)</f>
        <v>80801778.172519729</v>
      </c>
      <c r="R37" s="95">
        <f t="shared" si="9"/>
        <v>132976229.95705286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7710-CD5B-480E-8ADC-7F90735BEB19}">
  <dimension ref="A1:U25"/>
  <sheetViews>
    <sheetView topLeftCell="C1" workbookViewId="0">
      <selection activeCell="Q3" sqref="Q3:S3"/>
    </sheetView>
  </sheetViews>
  <sheetFormatPr defaultRowHeight="14.4" x14ac:dyDescent="0.3"/>
  <cols>
    <col min="13" max="13" width="15.109375" bestFit="1" customWidth="1"/>
    <col min="14" max="14" width="16.109375" bestFit="1" customWidth="1"/>
    <col min="15" max="15" width="17.88671875" bestFit="1" customWidth="1"/>
  </cols>
  <sheetData>
    <row r="1" spans="1:21" ht="15" thickBot="1" x14ac:dyDescent="0.35">
      <c r="A1" s="30" t="s">
        <v>0</v>
      </c>
      <c r="B1" s="30" t="s">
        <v>847</v>
      </c>
      <c r="C1" s="30" t="s">
        <v>292</v>
      </c>
      <c r="D1" s="30" t="s">
        <v>293</v>
      </c>
      <c r="E1" s="30" t="s">
        <v>271</v>
      </c>
      <c r="F1" s="30" t="s">
        <v>294</v>
      </c>
      <c r="G1" s="31" t="s">
        <v>295</v>
      </c>
      <c r="H1" s="30" t="s">
        <v>296</v>
      </c>
      <c r="I1" s="30" t="s">
        <v>297</v>
      </c>
      <c r="J1" s="30" t="s">
        <v>298</v>
      </c>
      <c r="K1" s="30" t="s">
        <v>144</v>
      </c>
      <c r="L1" s="30" t="s">
        <v>848</v>
      </c>
      <c r="M1" s="154" t="s">
        <v>852</v>
      </c>
      <c r="N1" s="152" t="s">
        <v>860</v>
      </c>
      <c r="O1" s="105" t="s">
        <v>864</v>
      </c>
      <c r="P1" s="32" t="s">
        <v>865</v>
      </c>
      <c r="Q1" s="32" t="s">
        <v>866</v>
      </c>
      <c r="R1" s="141" t="s">
        <v>853</v>
      </c>
      <c r="S1" s="105" t="s">
        <v>861</v>
      </c>
      <c r="T1" s="32" t="s">
        <v>862</v>
      </c>
      <c r="U1" s="32" t="s">
        <v>863</v>
      </c>
    </row>
    <row r="2" spans="1:21" ht="28.8" x14ac:dyDescent="0.3">
      <c r="A2" s="3">
        <v>1</v>
      </c>
      <c r="B2" s="3">
        <v>1</v>
      </c>
      <c r="C2" s="3" t="s">
        <v>288</v>
      </c>
      <c r="D2" s="3" t="s">
        <v>299</v>
      </c>
      <c r="E2" s="3">
        <v>84759000</v>
      </c>
      <c r="F2" s="3">
        <v>1</v>
      </c>
      <c r="G2" s="34" t="s">
        <v>300</v>
      </c>
      <c r="H2" s="3" t="s">
        <v>301</v>
      </c>
      <c r="I2" s="3">
        <v>1</v>
      </c>
      <c r="J2" s="35">
        <v>2160</v>
      </c>
      <c r="K2" s="36" t="s">
        <v>150</v>
      </c>
      <c r="L2" s="94">
        <f>J2*I2</f>
        <v>2160</v>
      </c>
      <c r="M2" s="113">
        <f>J2/SUM($L$2:$L$25)</f>
        <v>0.10223119584941345</v>
      </c>
      <c r="N2" s="95">
        <f>(J2*TBLPayment!$O$2)+M2*((SUM(TBLPayment!$D$2:$F$2)*TBLPayment!$O$2)+SUM(TBLPayment!$G$2:$N$2))</f>
        <v>2088384307.5114372</v>
      </c>
      <c r="O2" s="144">
        <f>N2/I2</f>
        <v>2088384307.5114372</v>
      </c>
    </row>
    <row r="3" spans="1:21" ht="28.8" x14ac:dyDescent="0.3">
      <c r="A3" s="1">
        <v>2</v>
      </c>
      <c r="B3" s="1">
        <v>1</v>
      </c>
      <c r="C3" s="1" t="s">
        <v>288</v>
      </c>
      <c r="D3" s="1" t="s">
        <v>302</v>
      </c>
      <c r="E3" s="1">
        <v>84759000</v>
      </c>
      <c r="F3" s="1">
        <v>2</v>
      </c>
      <c r="G3" s="37" t="s">
        <v>303</v>
      </c>
      <c r="H3" s="1" t="s">
        <v>304</v>
      </c>
      <c r="I3" s="1">
        <v>1</v>
      </c>
      <c r="J3" s="38">
        <v>4105</v>
      </c>
      <c r="K3" s="39" t="s">
        <v>150</v>
      </c>
      <c r="L3" s="94">
        <f t="shared" ref="L3:L25" si="0">J3*I3</f>
        <v>4105</v>
      </c>
      <c r="M3" s="113">
        <f t="shared" ref="M3:M24" si="1">J3/SUM($L$2:$L$25)</f>
        <v>0.19428660137122325</v>
      </c>
      <c r="N3" s="95">
        <f>(J3*TBLPayment!$O$2)+M3*((SUM(TBLPayment!$D$2:$F$2)*TBLPayment!$O$2)+SUM(TBLPayment!$G$2:$N$2))</f>
        <v>3968897028.8585415</v>
      </c>
      <c r="O3" s="145">
        <f t="shared" ref="O3:O25" si="2">N3/I3</f>
        <v>3968897028.8585415</v>
      </c>
    </row>
    <row r="4" spans="1:21" ht="28.8" x14ac:dyDescent="0.3">
      <c r="A4" s="1">
        <v>3</v>
      </c>
      <c r="B4" s="3">
        <v>1</v>
      </c>
      <c r="C4" s="1" t="s">
        <v>288</v>
      </c>
      <c r="D4" s="1" t="s">
        <v>302</v>
      </c>
      <c r="E4" s="1">
        <v>84759000</v>
      </c>
      <c r="F4" s="1">
        <v>3</v>
      </c>
      <c r="G4" s="37" t="s">
        <v>305</v>
      </c>
      <c r="H4" s="1" t="s">
        <v>306</v>
      </c>
      <c r="I4" s="1">
        <v>1</v>
      </c>
      <c r="J4" s="38">
        <v>4725</v>
      </c>
      <c r="K4" s="39" t="s">
        <v>150</v>
      </c>
      <c r="L4" s="94">
        <f t="shared" si="0"/>
        <v>4725</v>
      </c>
      <c r="M4" s="113">
        <f t="shared" si="1"/>
        <v>0.22363074092059193</v>
      </c>
      <c r="N4" s="95">
        <f>(J4*TBLPayment!$O$2)+M4*((SUM(TBLPayment!$D$2:$F$2)*TBLPayment!$O$2)+SUM(TBLPayment!$G$2:$N$2))</f>
        <v>4568340672.6812687</v>
      </c>
      <c r="O4" s="145">
        <f t="shared" si="2"/>
        <v>4568340672.6812687</v>
      </c>
    </row>
    <row r="5" spans="1:21" ht="28.8" x14ac:dyDescent="0.3">
      <c r="A5" s="1">
        <v>4</v>
      </c>
      <c r="B5" s="1">
        <v>1</v>
      </c>
      <c r="C5" s="1" t="s">
        <v>288</v>
      </c>
      <c r="D5" s="1" t="s">
        <v>302</v>
      </c>
      <c r="E5" s="1">
        <v>84759000</v>
      </c>
      <c r="F5" s="1">
        <v>4</v>
      </c>
      <c r="G5" s="37" t="s">
        <v>307</v>
      </c>
      <c r="H5" s="1" t="s">
        <v>308</v>
      </c>
      <c r="I5" s="1">
        <v>1</v>
      </c>
      <c r="J5" s="38">
        <v>2736</v>
      </c>
      <c r="K5" s="39" t="s">
        <v>150</v>
      </c>
      <c r="L5" s="94">
        <f t="shared" si="0"/>
        <v>2736</v>
      </c>
      <c r="M5" s="113">
        <f t="shared" si="1"/>
        <v>0.12949284807592371</v>
      </c>
      <c r="N5" s="95">
        <f>(J5*TBLPayment!$O$2)+M5*((SUM(TBLPayment!$D$2:$F$2)*TBLPayment!$O$2)+SUM(TBLPayment!$G$2:$N$2))</f>
        <v>2645286789.5144873</v>
      </c>
      <c r="O5" s="145">
        <f t="shared" si="2"/>
        <v>2645286789.5144873</v>
      </c>
    </row>
    <row r="6" spans="1:21" ht="28.8" x14ac:dyDescent="0.3">
      <c r="A6" s="1">
        <v>5</v>
      </c>
      <c r="B6" s="3">
        <v>1</v>
      </c>
      <c r="C6" s="1" t="s">
        <v>288</v>
      </c>
      <c r="D6" s="1" t="s">
        <v>302</v>
      </c>
      <c r="E6" s="1">
        <v>84759000</v>
      </c>
      <c r="F6" s="1">
        <v>7</v>
      </c>
      <c r="G6" s="37" t="s">
        <v>309</v>
      </c>
      <c r="H6" s="1" t="s">
        <v>310</v>
      </c>
      <c r="I6" s="1">
        <v>1</v>
      </c>
      <c r="J6" s="38">
        <v>29</v>
      </c>
      <c r="K6" s="39" t="s">
        <v>150</v>
      </c>
      <c r="L6" s="94">
        <f t="shared" si="0"/>
        <v>29</v>
      </c>
      <c r="M6" s="113">
        <f t="shared" si="1"/>
        <v>1.372548462793051E-3</v>
      </c>
      <c r="N6" s="95">
        <f>(J6*TBLPayment!$O$2)+M6*((SUM(TBLPayment!$D$2:$F$2)*TBLPayment!$O$2)+SUM(TBLPayment!$G$2:$N$2))</f>
        <v>28038493.017514665</v>
      </c>
      <c r="O6" s="145">
        <f t="shared" si="2"/>
        <v>28038493.017514665</v>
      </c>
    </row>
    <row r="7" spans="1:21" x14ac:dyDescent="0.3">
      <c r="A7" s="1">
        <v>6</v>
      </c>
      <c r="B7" s="1">
        <v>1</v>
      </c>
      <c r="C7" s="1" t="s">
        <v>288</v>
      </c>
      <c r="D7" s="1" t="s">
        <v>302</v>
      </c>
      <c r="E7" s="1">
        <v>84759000</v>
      </c>
      <c r="F7" s="1">
        <v>10</v>
      </c>
      <c r="G7" s="37" t="s">
        <v>311</v>
      </c>
      <c r="H7" s="1" t="s">
        <v>312</v>
      </c>
      <c r="I7" s="1">
        <v>1</v>
      </c>
      <c r="J7" s="38">
        <v>5.2</v>
      </c>
      <c r="K7" s="39" t="s">
        <v>150</v>
      </c>
      <c r="L7" s="94">
        <f t="shared" si="0"/>
        <v>5.2</v>
      </c>
      <c r="M7" s="113">
        <f t="shared" si="1"/>
        <v>2.4611213815599537E-4</v>
      </c>
      <c r="N7" s="95">
        <f>(J7*TBLPayment!$O$2)+M7*((SUM(TBLPayment!$D$2:$F$2)*TBLPayment!$O$2)+SUM(TBLPayment!$G$2:$N$2))</f>
        <v>5027591.851416423</v>
      </c>
      <c r="O7" s="145">
        <f t="shared" si="2"/>
        <v>5027591.851416423</v>
      </c>
    </row>
    <row r="8" spans="1:21" x14ac:dyDescent="0.3">
      <c r="A8" s="1">
        <v>7</v>
      </c>
      <c r="B8" s="3">
        <v>1</v>
      </c>
      <c r="C8" s="1" t="s">
        <v>288</v>
      </c>
      <c r="D8" s="1" t="s">
        <v>302</v>
      </c>
      <c r="E8" s="1">
        <v>84759000</v>
      </c>
      <c r="F8" s="1">
        <v>11</v>
      </c>
      <c r="G8" s="37" t="s">
        <v>313</v>
      </c>
      <c r="H8" s="1" t="s">
        <v>314</v>
      </c>
      <c r="I8" s="1">
        <v>1</v>
      </c>
      <c r="J8" s="38">
        <v>7.15</v>
      </c>
      <c r="K8" s="39" t="s">
        <v>150</v>
      </c>
      <c r="L8" s="94">
        <f t="shared" si="0"/>
        <v>7.15</v>
      </c>
      <c r="M8" s="113">
        <f t="shared" si="1"/>
        <v>3.3840418996449362E-4</v>
      </c>
      <c r="N8" s="95">
        <f>(J8*TBLPayment!$O$2)+M8*((SUM(TBLPayment!$D$2:$F$2)*TBLPayment!$O$2)+SUM(TBLPayment!$G$2:$N$2))</f>
        <v>6912938.795697581</v>
      </c>
      <c r="O8" s="145">
        <f t="shared" si="2"/>
        <v>6912938.795697581</v>
      </c>
    </row>
    <row r="9" spans="1:21" x14ac:dyDescent="0.3">
      <c r="A9" s="1">
        <v>8</v>
      </c>
      <c r="B9" s="1">
        <v>1</v>
      </c>
      <c r="C9" s="1" t="s">
        <v>288</v>
      </c>
      <c r="D9" s="1" t="s">
        <v>302</v>
      </c>
      <c r="E9" s="1">
        <v>84759000</v>
      </c>
      <c r="F9" s="1">
        <v>5</v>
      </c>
      <c r="G9" s="37" t="s">
        <v>315</v>
      </c>
      <c r="H9" s="1" t="s">
        <v>316</v>
      </c>
      <c r="I9" s="1">
        <v>1</v>
      </c>
      <c r="J9" s="38">
        <v>2.5499999999999998</v>
      </c>
      <c r="K9" s="39" t="s">
        <v>150</v>
      </c>
      <c r="L9" s="94">
        <f t="shared" si="0"/>
        <v>2.5499999999999998</v>
      </c>
      <c r="M9" s="113">
        <f t="shared" si="1"/>
        <v>1.206896062111131E-4</v>
      </c>
      <c r="N9" s="95">
        <f>(J9*TBLPayment!$O$2)+M9*((SUM(TBLPayment!$D$2:$F$2)*TBLPayment!$O$2)+SUM(TBLPayment!$G$2:$N$2))</f>
        <v>2465453.6963676689</v>
      </c>
      <c r="O9" s="145">
        <f t="shared" si="2"/>
        <v>2465453.6963676689</v>
      </c>
    </row>
    <row r="10" spans="1:21" x14ac:dyDescent="0.3">
      <c r="A10" s="1">
        <v>9</v>
      </c>
      <c r="B10" s="3">
        <v>1</v>
      </c>
      <c r="C10" s="1" t="s">
        <v>288</v>
      </c>
      <c r="D10" s="1" t="s">
        <v>302</v>
      </c>
      <c r="E10" s="1">
        <v>84759000</v>
      </c>
      <c r="F10" s="1">
        <v>9</v>
      </c>
      <c r="G10" s="37" t="s">
        <v>317</v>
      </c>
      <c r="H10" s="1" t="s">
        <v>318</v>
      </c>
      <c r="I10" s="1">
        <v>1</v>
      </c>
      <c r="J10" s="38">
        <v>2.5499999999999998</v>
      </c>
      <c r="K10" s="39" t="s">
        <v>150</v>
      </c>
      <c r="L10" s="94">
        <f t="shared" si="0"/>
        <v>2.5499999999999998</v>
      </c>
      <c r="M10" s="113">
        <f t="shared" si="1"/>
        <v>1.206896062111131E-4</v>
      </c>
      <c r="N10" s="95">
        <f>(J10*TBLPayment!$O$2)+M10*((SUM(TBLPayment!$D$2:$F$2)*TBLPayment!$O$2)+SUM(TBLPayment!$G$2:$N$2))</f>
        <v>2465453.6963676689</v>
      </c>
      <c r="O10" s="145">
        <f t="shared" si="2"/>
        <v>2465453.6963676689</v>
      </c>
    </row>
    <row r="11" spans="1:21" x14ac:dyDescent="0.3">
      <c r="A11" s="1">
        <v>10</v>
      </c>
      <c r="B11" s="1">
        <v>1</v>
      </c>
      <c r="C11" s="1" t="s">
        <v>288</v>
      </c>
      <c r="D11" s="1" t="s">
        <v>302</v>
      </c>
      <c r="E11" s="1">
        <v>84759000</v>
      </c>
      <c r="F11" s="1">
        <v>12</v>
      </c>
      <c r="G11" s="37" t="s">
        <v>319</v>
      </c>
      <c r="H11" s="1" t="s">
        <v>320</v>
      </c>
      <c r="I11" s="1">
        <v>1</v>
      </c>
      <c r="J11" s="38">
        <v>1.75</v>
      </c>
      <c r="K11" s="39" t="s">
        <v>150</v>
      </c>
      <c r="L11" s="94">
        <f t="shared" si="0"/>
        <v>1.75</v>
      </c>
      <c r="M11" s="113">
        <f t="shared" si="1"/>
        <v>8.2826200340959977E-5</v>
      </c>
      <c r="N11" s="95">
        <f>(J11*TBLPayment!$O$2)+M11*((SUM(TBLPayment!$D$2:$F$2)*TBLPayment!$O$2)+SUM(TBLPayment!$G$2:$N$2))</f>
        <v>1691978.0269189884</v>
      </c>
      <c r="O11" s="145">
        <f t="shared" si="2"/>
        <v>1691978.0269189884</v>
      </c>
    </row>
    <row r="12" spans="1:21" x14ac:dyDescent="0.3">
      <c r="A12" s="1">
        <v>11</v>
      </c>
      <c r="B12" s="3">
        <v>1</v>
      </c>
      <c r="C12" s="1" t="s">
        <v>288</v>
      </c>
      <c r="D12" s="1" t="s">
        <v>302</v>
      </c>
      <c r="E12" s="1">
        <v>84759000</v>
      </c>
      <c r="F12" s="1">
        <v>13</v>
      </c>
      <c r="G12" s="37" t="s">
        <v>321</v>
      </c>
      <c r="H12" s="1" t="s">
        <v>322</v>
      </c>
      <c r="I12" s="1">
        <v>1</v>
      </c>
      <c r="J12" s="38">
        <v>0.83</v>
      </c>
      <c r="K12" s="39" t="s">
        <v>150</v>
      </c>
      <c r="L12" s="94">
        <f t="shared" si="0"/>
        <v>0.83</v>
      </c>
      <c r="M12" s="113">
        <f t="shared" si="1"/>
        <v>3.9283283590283875E-5</v>
      </c>
      <c r="N12" s="95">
        <f>(J12*TBLPayment!$O$2)+M12*((SUM(TBLPayment!$D$2:$F$2)*TBLPayment!$O$2)+SUM(TBLPayment!$G$2:$N$2))</f>
        <v>802481.00705300597</v>
      </c>
      <c r="O12" s="145">
        <f t="shared" si="2"/>
        <v>802481.00705300597</v>
      </c>
    </row>
    <row r="13" spans="1:21" x14ac:dyDescent="0.3">
      <c r="A13" s="1">
        <v>12</v>
      </c>
      <c r="B13" s="1">
        <v>1</v>
      </c>
      <c r="C13" s="1" t="s">
        <v>288</v>
      </c>
      <c r="D13" s="1" t="s">
        <v>302</v>
      </c>
      <c r="E13" s="1">
        <v>84759000</v>
      </c>
      <c r="F13" s="1">
        <v>16</v>
      </c>
      <c r="G13" s="37" t="s">
        <v>323</v>
      </c>
      <c r="H13" s="1" t="s">
        <v>324</v>
      </c>
      <c r="I13" s="1">
        <v>1</v>
      </c>
      <c r="J13" s="38">
        <v>4.7</v>
      </c>
      <c r="K13" s="39" t="s">
        <v>150</v>
      </c>
      <c r="L13" s="94">
        <f t="shared" si="0"/>
        <v>4.7</v>
      </c>
      <c r="M13" s="113">
        <f t="shared" si="1"/>
        <v>2.2244750948714967E-4</v>
      </c>
      <c r="N13" s="95">
        <f>(J13*TBLPayment!$O$2)+M13*((SUM(TBLPayment!$D$2:$F$2)*TBLPayment!$O$2)+SUM(TBLPayment!$G$2:$N$2))</f>
        <v>4544169.5580109973</v>
      </c>
      <c r="O13" s="145">
        <f t="shared" si="2"/>
        <v>4544169.5580109973</v>
      </c>
    </row>
    <row r="14" spans="1:21" x14ac:dyDescent="0.3">
      <c r="A14" s="1">
        <v>13</v>
      </c>
      <c r="B14" s="3">
        <v>1</v>
      </c>
      <c r="C14" s="1" t="s">
        <v>288</v>
      </c>
      <c r="D14" s="1" t="s">
        <v>302</v>
      </c>
      <c r="E14" s="1">
        <v>84759000</v>
      </c>
      <c r="F14" s="1">
        <v>6</v>
      </c>
      <c r="G14" s="37" t="s">
        <v>325</v>
      </c>
      <c r="H14" s="1" t="s">
        <v>326</v>
      </c>
      <c r="I14" s="1">
        <v>1</v>
      </c>
      <c r="J14" s="38">
        <v>0.3</v>
      </c>
      <c r="K14" s="39" t="s">
        <v>150</v>
      </c>
      <c r="L14" s="94">
        <f t="shared" si="0"/>
        <v>0.3</v>
      </c>
      <c r="M14" s="113">
        <f t="shared" si="1"/>
        <v>1.4198777201307425E-5</v>
      </c>
      <c r="N14" s="95">
        <f>(J14*TBLPayment!$O$2)+M14*((SUM(TBLPayment!$D$2:$F$2)*TBLPayment!$O$2)+SUM(TBLPayment!$G$2:$N$2))</f>
        <v>290053.37604325515</v>
      </c>
      <c r="O14" s="145">
        <f t="shared" si="2"/>
        <v>290053.37604325515</v>
      </c>
    </row>
    <row r="15" spans="1:21" x14ac:dyDescent="0.3">
      <c r="A15" s="1">
        <v>14</v>
      </c>
      <c r="B15" s="1">
        <v>1</v>
      </c>
      <c r="C15" s="1" t="s">
        <v>288</v>
      </c>
      <c r="D15" s="1" t="s">
        <v>302</v>
      </c>
      <c r="E15" s="1">
        <v>84759000</v>
      </c>
      <c r="F15" s="1">
        <v>14</v>
      </c>
      <c r="G15" s="37" t="s">
        <v>327</v>
      </c>
      <c r="H15" s="1" t="s">
        <v>328</v>
      </c>
      <c r="I15" s="1">
        <v>1</v>
      </c>
      <c r="J15" s="38">
        <v>8.0500000000000007</v>
      </c>
      <c r="K15" s="39" t="s">
        <v>150</v>
      </c>
      <c r="L15" s="94">
        <f t="shared" si="0"/>
        <v>8.0500000000000007</v>
      </c>
      <c r="M15" s="113">
        <f t="shared" si="1"/>
        <v>3.8100052156841594E-4</v>
      </c>
      <c r="N15" s="95">
        <f>(J15*TBLPayment!$O$2)+M15*((SUM(TBLPayment!$D$2:$F$2)*TBLPayment!$O$2)+SUM(TBLPayment!$G$2:$N$2))</f>
        <v>7783098.9238273483</v>
      </c>
      <c r="O15" s="145">
        <f t="shared" si="2"/>
        <v>7783098.9238273483</v>
      </c>
    </row>
    <row r="16" spans="1:21" x14ac:dyDescent="0.3">
      <c r="A16" s="1">
        <v>15</v>
      </c>
      <c r="B16" s="3">
        <v>1</v>
      </c>
      <c r="C16" s="1" t="s">
        <v>288</v>
      </c>
      <c r="D16" s="1" t="s">
        <v>302</v>
      </c>
      <c r="E16" s="1">
        <v>84759000</v>
      </c>
      <c r="F16" s="1">
        <v>15</v>
      </c>
      <c r="G16" s="37" t="s">
        <v>329</v>
      </c>
      <c r="H16" s="1" t="s">
        <v>330</v>
      </c>
      <c r="I16" s="1">
        <v>1</v>
      </c>
      <c r="J16" s="38">
        <v>0.15</v>
      </c>
      <c r="K16" s="39" t="s">
        <v>150</v>
      </c>
      <c r="L16" s="94">
        <f t="shared" si="0"/>
        <v>0.15</v>
      </c>
      <c r="M16" s="113">
        <f t="shared" si="1"/>
        <v>7.0993886006537124E-6</v>
      </c>
      <c r="N16" s="95">
        <f>(J16*TBLPayment!$O$2)+M16*((SUM(TBLPayment!$D$2:$F$2)*TBLPayment!$O$2)+SUM(TBLPayment!$G$2:$N$2))</f>
        <v>145026.68802162757</v>
      </c>
      <c r="O16" s="145">
        <f t="shared" si="2"/>
        <v>145026.68802162757</v>
      </c>
    </row>
    <row r="17" spans="1:15" ht="28.8" x14ac:dyDescent="0.3">
      <c r="A17" s="1">
        <v>16</v>
      </c>
      <c r="B17" s="1">
        <v>1</v>
      </c>
      <c r="C17" s="1" t="s">
        <v>288</v>
      </c>
      <c r="D17" s="1" t="s">
        <v>331</v>
      </c>
      <c r="E17" s="1">
        <v>85469090</v>
      </c>
      <c r="F17" s="1">
        <v>17</v>
      </c>
      <c r="G17" s="37" t="s">
        <v>332</v>
      </c>
      <c r="H17" s="1" t="s">
        <v>333</v>
      </c>
      <c r="I17" s="1">
        <v>2</v>
      </c>
      <c r="J17" s="38">
        <v>35.799999999999997</v>
      </c>
      <c r="K17" s="39" t="s">
        <v>150</v>
      </c>
      <c r="L17" s="94">
        <f t="shared" si="0"/>
        <v>71.599999999999994</v>
      </c>
      <c r="M17" s="113">
        <f t="shared" si="1"/>
        <v>1.6943874126893526E-3</v>
      </c>
      <c r="N17" s="95">
        <f>(J17*TBLPayment!$O$2)+M17*((SUM(TBLPayment!$D$2:$F$2)*TBLPayment!$O$2)+SUM(TBLPayment!$G$2:$N$2))</f>
        <v>34613036.207828447</v>
      </c>
      <c r="O17" s="145">
        <f t="shared" si="2"/>
        <v>17306518.103914224</v>
      </c>
    </row>
    <row r="18" spans="1:15" ht="28.8" x14ac:dyDescent="0.3">
      <c r="A18" s="1">
        <v>17</v>
      </c>
      <c r="B18" s="3">
        <v>1</v>
      </c>
      <c r="C18" s="1" t="s">
        <v>288</v>
      </c>
      <c r="D18" s="1" t="s">
        <v>331</v>
      </c>
      <c r="E18" s="1">
        <v>85469090</v>
      </c>
      <c r="F18" s="1">
        <v>18</v>
      </c>
      <c r="G18" s="37" t="s">
        <v>334</v>
      </c>
      <c r="H18" s="1" t="s">
        <v>335</v>
      </c>
      <c r="I18" s="1">
        <v>2</v>
      </c>
      <c r="J18" s="38">
        <v>69</v>
      </c>
      <c r="K18" s="39" t="s">
        <v>150</v>
      </c>
      <c r="L18" s="94">
        <f t="shared" si="0"/>
        <v>138</v>
      </c>
      <c r="M18" s="113">
        <f t="shared" si="1"/>
        <v>3.2657187563007077E-3</v>
      </c>
      <c r="N18" s="95">
        <f>(J18*TBLPayment!$O$2)+M18*((SUM(TBLPayment!$D$2:$F$2)*TBLPayment!$O$2)+SUM(TBLPayment!$G$2:$N$2))</f>
        <v>66712276.48994869</v>
      </c>
      <c r="O18" s="145">
        <f t="shared" si="2"/>
        <v>33356138.244974345</v>
      </c>
    </row>
    <row r="19" spans="1:15" ht="28.8" x14ac:dyDescent="0.3">
      <c r="A19" s="1">
        <v>18</v>
      </c>
      <c r="B19" s="1">
        <v>1</v>
      </c>
      <c r="C19" s="1" t="s">
        <v>288</v>
      </c>
      <c r="D19" s="1" t="s">
        <v>331</v>
      </c>
      <c r="E19" s="1">
        <v>85469090</v>
      </c>
      <c r="F19" s="1">
        <v>19</v>
      </c>
      <c r="G19" s="37" t="s">
        <v>336</v>
      </c>
      <c r="H19" s="1" t="s">
        <v>335</v>
      </c>
      <c r="I19" s="1">
        <v>2</v>
      </c>
      <c r="J19" s="38">
        <v>17.25</v>
      </c>
      <c r="K19" s="39" t="s">
        <v>150</v>
      </c>
      <c r="L19" s="94">
        <f t="shared" si="0"/>
        <v>34.5</v>
      </c>
      <c r="M19" s="113">
        <f t="shared" si="1"/>
        <v>8.1642968907517694E-4</v>
      </c>
      <c r="N19" s="95">
        <f>(J19*TBLPayment!$O$2)+M19*((SUM(TBLPayment!$D$2:$F$2)*TBLPayment!$O$2)+SUM(TBLPayment!$G$2:$N$2))</f>
        <v>16678069.122487172</v>
      </c>
      <c r="O19" s="145">
        <f t="shared" si="2"/>
        <v>8339034.5612435862</v>
      </c>
    </row>
    <row r="20" spans="1:15" x14ac:dyDescent="0.3">
      <c r="A20" s="1">
        <v>19</v>
      </c>
      <c r="B20" s="3">
        <v>1</v>
      </c>
      <c r="C20" s="1" t="s">
        <v>288</v>
      </c>
      <c r="D20" s="1" t="s">
        <v>302</v>
      </c>
      <c r="E20" s="1">
        <v>84759000</v>
      </c>
      <c r="F20" s="1">
        <v>8</v>
      </c>
      <c r="G20" s="37" t="s">
        <v>337</v>
      </c>
      <c r="H20" s="1" t="s">
        <v>338</v>
      </c>
      <c r="I20" s="1">
        <v>1</v>
      </c>
      <c r="J20" s="38">
        <v>4.75</v>
      </c>
      <c r="K20" s="39" t="s">
        <v>150</v>
      </c>
      <c r="L20" s="94">
        <f t="shared" si="0"/>
        <v>4.75</v>
      </c>
      <c r="M20" s="113">
        <f t="shared" si="1"/>
        <v>2.2481397235403424E-4</v>
      </c>
      <c r="N20" s="95">
        <f>(J20*TBLPayment!$O$2)+M20*((SUM(TBLPayment!$D$2:$F$2)*TBLPayment!$O$2)+SUM(TBLPayment!$G$2:$N$2))</f>
        <v>4592511.7873515403</v>
      </c>
      <c r="O20" s="145">
        <f t="shared" si="2"/>
        <v>4592511.7873515403</v>
      </c>
    </row>
    <row r="21" spans="1:15" x14ac:dyDescent="0.3">
      <c r="A21" s="1">
        <v>20</v>
      </c>
      <c r="B21" s="1">
        <v>1</v>
      </c>
      <c r="C21" s="1" t="s">
        <v>288</v>
      </c>
      <c r="D21" s="1" t="s">
        <v>302</v>
      </c>
      <c r="E21" s="1">
        <v>84759000</v>
      </c>
      <c r="F21" s="1">
        <v>20</v>
      </c>
      <c r="G21" s="37" t="s">
        <v>339</v>
      </c>
      <c r="H21" s="1" t="s">
        <v>340</v>
      </c>
      <c r="I21" s="1">
        <v>2</v>
      </c>
      <c r="J21" s="38">
        <v>2.5</v>
      </c>
      <c r="K21" s="39" t="s">
        <v>150</v>
      </c>
      <c r="L21" s="94">
        <f t="shared" si="0"/>
        <v>5</v>
      </c>
      <c r="M21" s="113">
        <f t="shared" si="1"/>
        <v>1.1832314334422853E-4</v>
      </c>
      <c r="N21" s="95">
        <f>(J21*TBLPayment!$O$2)+M21*((SUM(TBLPayment!$D$2:$F$2)*TBLPayment!$O$2)+SUM(TBLPayment!$G$2:$N$2))</f>
        <v>2417111.4670271263</v>
      </c>
      <c r="O21" s="145">
        <f t="shared" si="2"/>
        <v>1208555.7335135632</v>
      </c>
    </row>
    <row r="22" spans="1:15" x14ac:dyDescent="0.3">
      <c r="A22" s="1">
        <v>21</v>
      </c>
      <c r="B22" s="3">
        <v>1</v>
      </c>
      <c r="C22" s="1" t="s">
        <v>288</v>
      </c>
      <c r="D22" s="1" t="s">
        <v>302</v>
      </c>
      <c r="E22" s="1">
        <v>84759000</v>
      </c>
      <c r="F22" s="1">
        <v>21</v>
      </c>
      <c r="G22" s="37" t="s">
        <v>341</v>
      </c>
      <c r="H22" s="1" t="s">
        <v>342</v>
      </c>
      <c r="I22" s="1">
        <v>2</v>
      </c>
      <c r="J22" s="38">
        <v>11.75</v>
      </c>
      <c r="K22" s="39" t="s">
        <v>150</v>
      </c>
      <c r="L22" s="94">
        <f t="shared" si="0"/>
        <v>23.5</v>
      </c>
      <c r="M22" s="113">
        <f t="shared" si="1"/>
        <v>5.5611877371787414E-4</v>
      </c>
      <c r="N22" s="95">
        <f>(J22*TBLPayment!$O$2)+M22*((SUM(TBLPayment!$D$2:$F$2)*TBLPayment!$O$2)+SUM(TBLPayment!$G$2:$N$2))</f>
        <v>11360423.895027494</v>
      </c>
      <c r="O22" s="145">
        <f t="shared" si="2"/>
        <v>5680211.947513747</v>
      </c>
    </row>
    <row r="23" spans="1:15" x14ac:dyDescent="0.3">
      <c r="A23" s="1">
        <v>22</v>
      </c>
      <c r="B23" s="1">
        <v>1</v>
      </c>
      <c r="C23" s="1" t="s">
        <v>288</v>
      </c>
      <c r="D23" s="1" t="s">
        <v>343</v>
      </c>
      <c r="E23" s="1">
        <v>40169960</v>
      </c>
      <c r="F23" s="1">
        <v>22</v>
      </c>
      <c r="G23" s="37" t="s">
        <v>344</v>
      </c>
      <c r="H23" s="1" t="s">
        <v>345</v>
      </c>
      <c r="I23" s="1">
        <v>2</v>
      </c>
      <c r="J23" s="38">
        <v>326.5</v>
      </c>
      <c r="K23" s="39" t="s">
        <v>150</v>
      </c>
      <c r="L23" s="94">
        <f t="shared" si="0"/>
        <v>653</v>
      </c>
      <c r="M23" s="113">
        <f t="shared" si="1"/>
        <v>1.5453002520756248E-2</v>
      </c>
      <c r="N23" s="95">
        <f>(J23*TBLPayment!$O$2)+M23*((SUM(TBLPayment!$D$2:$F$2)*TBLPayment!$O$2)+SUM(TBLPayment!$G$2:$N$2))</f>
        <v>315674757.59374273</v>
      </c>
      <c r="O23" s="145">
        <f t="shared" si="2"/>
        <v>157837378.79687136</v>
      </c>
    </row>
    <row r="24" spans="1:15" x14ac:dyDescent="0.3">
      <c r="A24" s="1">
        <v>23</v>
      </c>
      <c r="B24" s="3">
        <v>1</v>
      </c>
      <c r="C24" s="1" t="s">
        <v>288</v>
      </c>
      <c r="D24" s="1" t="s">
        <v>346</v>
      </c>
      <c r="E24" s="1">
        <v>84818090</v>
      </c>
      <c r="F24" s="1">
        <v>23</v>
      </c>
      <c r="G24" s="37"/>
      <c r="H24" s="1" t="s">
        <v>347</v>
      </c>
      <c r="I24" s="1">
        <v>3</v>
      </c>
      <c r="J24" s="38">
        <v>1470</v>
      </c>
      <c r="K24" s="39" t="s">
        <v>150</v>
      </c>
      <c r="L24" s="94">
        <f t="shared" si="0"/>
        <v>4410</v>
      </c>
      <c r="M24" s="113">
        <f t="shared" si="1"/>
        <v>6.9574008286406377E-2</v>
      </c>
      <c r="N24" s="95">
        <f>(J24*TBLPayment!$O$2)+M24*((SUM(TBLPayment!$D$2:$F$2)*TBLPayment!$O$2)+SUM(TBLPayment!$G$2:$N$2))</f>
        <v>1421261542.6119504</v>
      </c>
      <c r="O24" s="145">
        <f t="shared" si="2"/>
        <v>473753847.5373168</v>
      </c>
    </row>
    <row r="25" spans="1:15" ht="15" thickBot="1" x14ac:dyDescent="0.35">
      <c r="A25" s="98">
        <v>24</v>
      </c>
      <c r="B25" s="98">
        <v>1</v>
      </c>
      <c r="C25" s="98" t="s">
        <v>288</v>
      </c>
      <c r="D25" s="98" t="s">
        <v>302</v>
      </c>
      <c r="E25" s="98">
        <v>84759000</v>
      </c>
      <c r="F25" s="98">
        <v>24</v>
      </c>
      <c r="G25" s="98" t="s">
        <v>348</v>
      </c>
      <c r="H25" s="98" t="s">
        <v>349</v>
      </c>
      <c r="I25" s="98">
        <v>1</v>
      </c>
      <c r="J25" s="99">
        <v>2000</v>
      </c>
      <c r="K25" s="98" t="s">
        <v>150</v>
      </c>
      <c r="L25" s="99">
        <f t="shared" si="0"/>
        <v>2000</v>
      </c>
      <c r="M25" s="113">
        <f>J25/SUM($L$2:$L$25)</f>
        <v>9.4658514675382832E-2</v>
      </c>
      <c r="N25" s="95">
        <f>(J25*TBLPayment!$O$2)+M25*((SUM(TBLPayment!$D$2:$F$2)*TBLPayment!$O$2)+SUM(TBLPayment!$G$2:$N$2))</f>
        <v>1933689173.621701</v>
      </c>
      <c r="O25" s="146">
        <f t="shared" si="2"/>
        <v>1933689173.621701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247A-3AC5-4ABD-8163-17F8ABAD972F}">
  <dimension ref="A1:U398"/>
  <sheetViews>
    <sheetView topLeftCell="B1" workbookViewId="0">
      <selection activeCell="G11" sqref="G11"/>
    </sheetView>
  </sheetViews>
  <sheetFormatPr defaultRowHeight="14.4" x14ac:dyDescent="0.3"/>
  <cols>
    <col min="3" max="3" width="11.88671875" bestFit="1" customWidth="1"/>
    <col min="13" max="13" width="16.21875" bestFit="1" customWidth="1"/>
    <col min="14" max="14" width="16.88671875" bestFit="1" customWidth="1"/>
    <col min="15" max="15" width="17.88671875" bestFit="1" customWidth="1"/>
    <col min="18" max="18" width="17" bestFit="1" customWidth="1"/>
  </cols>
  <sheetData>
    <row r="1" spans="1:21" ht="15" thickBot="1" x14ac:dyDescent="0.35">
      <c r="A1" s="30" t="s">
        <v>0</v>
      </c>
      <c r="B1" s="30" t="s">
        <v>847</v>
      </c>
      <c r="C1" s="30" t="s">
        <v>131</v>
      </c>
      <c r="D1" s="30" t="s">
        <v>293</v>
      </c>
      <c r="E1" s="30" t="s">
        <v>271</v>
      </c>
      <c r="F1" s="30" t="s">
        <v>294</v>
      </c>
      <c r="G1" s="31" t="s">
        <v>295</v>
      </c>
      <c r="H1" s="30" t="s">
        <v>296</v>
      </c>
      <c r="I1" s="30" t="s">
        <v>297</v>
      </c>
      <c r="J1" s="30" t="s">
        <v>298</v>
      </c>
      <c r="K1" s="30" t="s">
        <v>144</v>
      </c>
      <c r="L1" s="30" t="s">
        <v>848</v>
      </c>
      <c r="M1" s="32" t="s">
        <v>867</v>
      </c>
      <c r="N1" s="103" t="s">
        <v>868</v>
      </c>
      <c r="O1" s="105" t="s">
        <v>864</v>
      </c>
      <c r="P1" s="32" t="s">
        <v>865</v>
      </c>
      <c r="Q1" s="32" t="s">
        <v>866</v>
      </c>
      <c r="R1" s="141" t="s">
        <v>869</v>
      </c>
      <c r="S1" s="105" t="s">
        <v>861</v>
      </c>
      <c r="T1" s="32" t="s">
        <v>862</v>
      </c>
      <c r="U1" s="32" t="s">
        <v>863</v>
      </c>
    </row>
    <row r="2" spans="1:21" ht="2.4" customHeight="1" thickBot="1" x14ac:dyDescent="0.35">
      <c r="A2" s="32"/>
      <c r="B2" s="32"/>
      <c r="C2" s="32"/>
      <c r="D2" s="32"/>
      <c r="E2" s="32"/>
      <c r="F2" s="32"/>
      <c r="G2" s="33"/>
      <c r="H2" s="32"/>
      <c r="I2" s="32"/>
      <c r="J2" s="32"/>
      <c r="K2" s="32"/>
      <c r="L2" s="32"/>
      <c r="M2" s="30"/>
      <c r="N2" s="104"/>
      <c r="O2" s="106"/>
      <c r="P2" s="30"/>
      <c r="Q2" s="30"/>
      <c r="R2" s="46"/>
      <c r="S2" s="142"/>
      <c r="T2" s="143"/>
      <c r="U2" s="143"/>
    </row>
    <row r="3" spans="1:21" ht="28.8" x14ac:dyDescent="0.3">
      <c r="A3" s="3">
        <v>1</v>
      </c>
      <c r="B3" s="3">
        <v>1</v>
      </c>
      <c r="C3" s="3" t="s">
        <v>288</v>
      </c>
      <c r="D3" s="3" t="s">
        <v>299</v>
      </c>
      <c r="E3" s="3">
        <v>84759000</v>
      </c>
      <c r="F3" s="3">
        <v>1</v>
      </c>
      <c r="G3" s="34" t="s">
        <v>300</v>
      </c>
      <c r="H3" s="3" t="s">
        <v>301</v>
      </c>
      <c r="I3" s="3">
        <v>1</v>
      </c>
      <c r="J3" s="35">
        <v>2160</v>
      </c>
      <c r="K3" s="36" t="s">
        <v>150</v>
      </c>
      <c r="L3" s="94">
        <f>J3*I3</f>
        <v>2160</v>
      </c>
      <c r="M3" s="97">
        <f t="shared" ref="M3:M26" si="0">L3/SUM($L$3:$L$26)</f>
        <v>0.10223119584941345</v>
      </c>
      <c r="N3" s="95">
        <f>(L3*TBLPayment!$O$2)+M3*((SUM(TBLPayment!$D$2:$F$2)*TBLPayment!$O$2)+SUM(TBLPayment!$G$2:$N$2))</f>
        <v>2088384307.5114372</v>
      </c>
      <c r="O3" s="107">
        <f>L3*TBLPayment!$O$2</f>
        <v>1814400000</v>
      </c>
      <c r="P3" s="95">
        <f>M3*(SUM(TBLPayment!$D$2:$F$2)*TBLPayment!$O$2)</f>
        <v>241735885.70552304</v>
      </c>
      <c r="Q3" s="109">
        <f>M3*(SUM(TBLPayment!$G$2:$N$2))</f>
        <v>32248421.805914078</v>
      </c>
      <c r="R3" s="144">
        <f>N3/I3</f>
        <v>2088384307.5114372</v>
      </c>
      <c r="S3" s="95">
        <f>O3/$I3</f>
        <v>1814400000</v>
      </c>
      <c r="T3" s="95">
        <f t="shared" ref="T3:U18" si="1">P3/$I3</f>
        <v>241735885.70552304</v>
      </c>
      <c r="U3" s="112">
        <f t="shared" si="1"/>
        <v>32248421.805914078</v>
      </c>
    </row>
    <row r="4" spans="1:21" ht="28.8" x14ac:dyDescent="0.3">
      <c r="A4" s="1">
        <v>2</v>
      </c>
      <c r="B4" s="1">
        <v>1</v>
      </c>
      <c r="C4" s="1" t="s">
        <v>288</v>
      </c>
      <c r="D4" s="1" t="s">
        <v>302</v>
      </c>
      <c r="E4" s="1">
        <v>84759000</v>
      </c>
      <c r="F4" s="1">
        <v>2</v>
      </c>
      <c r="G4" s="37" t="s">
        <v>303</v>
      </c>
      <c r="H4" s="1" t="s">
        <v>304</v>
      </c>
      <c r="I4" s="1">
        <v>1</v>
      </c>
      <c r="J4" s="38">
        <v>4105</v>
      </c>
      <c r="K4" s="39" t="s">
        <v>150</v>
      </c>
      <c r="L4" s="94">
        <f t="shared" ref="L4:L26" si="2">J4*I4</f>
        <v>4105</v>
      </c>
      <c r="M4" s="97">
        <f t="shared" si="0"/>
        <v>0.19428660137122325</v>
      </c>
      <c r="N4" s="95">
        <f>(L4*TBLPayment!$O$2)+M4*((SUM(TBLPayment!$D$2:$F$2)*TBLPayment!$O$2)+SUM(TBLPayment!$G$2:$N$2))</f>
        <v>3968897028.8585415</v>
      </c>
      <c r="O4" s="107">
        <f>L4*TBLPayment!$O$2</f>
        <v>3448200000</v>
      </c>
      <c r="P4" s="95">
        <f>M4*(SUM(TBLPayment!$D$2:$F$2)*TBLPayment!$O$2)</f>
        <v>459410097.60239452</v>
      </c>
      <c r="Q4" s="110">
        <f>M4*(SUM(TBLPayment!$G$2:$N$2))</f>
        <v>61286931.256146893</v>
      </c>
      <c r="R4" s="145">
        <f t="shared" ref="R4:R26" si="3">N4/I4</f>
        <v>3968897028.8585415</v>
      </c>
      <c r="S4" s="95">
        <f t="shared" ref="S4:U26" si="4">O4/$I4</f>
        <v>3448200000</v>
      </c>
      <c r="T4" s="95">
        <f t="shared" si="1"/>
        <v>459410097.60239452</v>
      </c>
      <c r="U4" s="110">
        <f t="shared" si="1"/>
        <v>61286931.256146893</v>
      </c>
    </row>
    <row r="5" spans="1:21" ht="28.8" x14ac:dyDescent="0.3">
      <c r="A5" s="1">
        <v>3</v>
      </c>
      <c r="B5" s="3">
        <v>1</v>
      </c>
      <c r="C5" s="1" t="s">
        <v>288</v>
      </c>
      <c r="D5" s="1" t="s">
        <v>302</v>
      </c>
      <c r="E5" s="1">
        <v>84759000</v>
      </c>
      <c r="F5" s="1">
        <v>3</v>
      </c>
      <c r="G5" s="37" t="s">
        <v>305</v>
      </c>
      <c r="H5" s="1" t="s">
        <v>306</v>
      </c>
      <c r="I5" s="1">
        <v>1</v>
      </c>
      <c r="J5" s="38">
        <v>4725</v>
      </c>
      <c r="K5" s="39" t="s">
        <v>150</v>
      </c>
      <c r="L5" s="94">
        <f t="shared" si="2"/>
        <v>4725</v>
      </c>
      <c r="M5" s="97">
        <f t="shared" si="0"/>
        <v>0.22363074092059193</v>
      </c>
      <c r="N5" s="95">
        <f>(L5*TBLPayment!$O$2)+M5*((SUM(TBLPayment!$D$2:$F$2)*TBLPayment!$O$2)+SUM(TBLPayment!$G$2:$N$2))</f>
        <v>4568340672.6812687</v>
      </c>
      <c r="O5" s="107">
        <f>L5*TBLPayment!$O$2</f>
        <v>3969000000</v>
      </c>
      <c r="P5" s="95">
        <f>M5*(SUM(TBLPayment!$D$2:$F$2)*TBLPayment!$O$2)</f>
        <v>528797249.98083168</v>
      </c>
      <c r="Q5" s="110">
        <f>M5*(SUM(TBLPayment!$G$2:$N$2))</f>
        <v>70543422.700437039</v>
      </c>
      <c r="R5" s="145">
        <f t="shared" si="3"/>
        <v>4568340672.6812687</v>
      </c>
      <c r="S5" s="95">
        <f t="shared" si="4"/>
        <v>3969000000</v>
      </c>
      <c r="T5" s="95">
        <f t="shared" si="1"/>
        <v>528797249.98083168</v>
      </c>
      <c r="U5" s="110">
        <f t="shared" si="1"/>
        <v>70543422.700437039</v>
      </c>
    </row>
    <row r="6" spans="1:21" ht="28.8" x14ac:dyDescent="0.3">
      <c r="A6" s="1">
        <v>4</v>
      </c>
      <c r="B6" s="1">
        <v>1</v>
      </c>
      <c r="C6" s="1" t="s">
        <v>288</v>
      </c>
      <c r="D6" s="1" t="s">
        <v>302</v>
      </c>
      <c r="E6" s="1">
        <v>84759000</v>
      </c>
      <c r="F6" s="1">
        <v>4</v>
      </c>
      <c r="G6" s="37" t="s">
        <v>307</v>
      </c>
      <c r="H6" s="1" t="s">
        <v>308</v>
      </c>
      <c r="I6" s="1">
        <v>1</v>
      </c>
      <c r="J6" s="38">
        <v>2736</v>
      </c>
      <c r="K6" s="39" t="s">
        <v>150</v>
      </c>
      <c r="L6" s="94">
        <f t="shared" si="2"/>
        <v>2736</v>
      </c>
      <c r="M6" s="97">
        <f t="shared" si="0"/>
        <v>0.12949284807592371</v>
      </c>
      <c r="N6" s="95">
        <f>(L6*TBLPayment!$O$2)+M6*((SUM(TBLPayment!$D$2:$F$2)*TBLPayment!$O$2)+SUM(TBLPayment!$G$2:$N$2))</f>
        <v>2645286789.5144873</v>
      </c>
      <c r="O6" s="107">
        <f>L6*TBLPayment!$O$2</f>
        <v>2298240000</v>
      </c>
      <c r="P6" s="95">
        <f>M6*(SUM(TBLPayment!$D$2:$F$2)*TBLPayment!$O$2)</f>
        <v>306198788.5603292</v>
      </c>
      <c r="Q6" s="110">
        <f>M6*(SUM(TBLPayment!$G$2:$N$2))</f>
        <v>40848000.954157829</v>
      </c>
      <c r="R6" s="145">
        <f t="shared" si="3"/>
        <v>2645286789.5144873</v>
      </c>
      <c r="S6" s="95">
        <f t="shared" si="4"/>
        <v>2298240000</v>
      </c>
      <c r="T6" s="95">
        <f t="shared" si="1"/>
        <v>306198788.5603292</v>
      </c>
      <c r="U6" s="110">
        <f t="shared" si="1"/>
        <v>40848000.954157829</v>
      </c>
    </row>
    <row r="7" spans="1:21" ht="28.8" x14ac:dyDescent="0.3">
      <c r="A7" s="1">
        <v>5</v>
      </c>
      <c r="B7" s="3">
        <v>1</v>
      </c>
      <c r="C7" s="1" t="s">
        <v>288</v>
      </c>
      <c r="D7" s="1" t="s">
        <v>302</v>
      </c>
      <c r="E7" s="1">
        <v>84759000</v>
      </c>
      <c r="F7" s="1">
        <v>7</v>
      </c>
      <c r="G7" s="37" t="s">
        <v>309</v>
      </c>
      <c r="H7" s="1" t="s">
        <v>310</v>
      </c>
      <c r="I7" s="1">
        <v>1</v>
      </c>
      <c r="J7" s="38">
        <v>29</v>
      </c>
      <c r="K7" s="39" t="s">
        <v>150</v>
      </c>
      <c r="L7" s="94">
        <f t="shared" si="2"/>
        <v>29</v>
      </c>
      <c r="M7" s="97">
        <f t="shared" si="0"/>
        <v>1.372548462793051E-3</v>
      </c>
      <c r="N7" s="95">
        <f>(L7*TBLPayment!$O$2)+M7*((SUM(TBLPayment!$D$2:$F$2)*TBLPayment!$O$2)+SUM(TBLPayment!$G$2:$N$2))</f>
        <v>28038493.017514665</v>
      </c>
      <c r="O7" s="107">
        <f>L7*TBLPayment!$O$2</f>
        <v>24360000</v>
      </c>
      <c r="P7" s="95">
        <f>M7*(SUM(TBLPayment!$D$2:$F$2)*TBLPayment!$O$2)</f>
        <v>3245528.0951204482</v>
      </c>
      <c r="Q7" s="110">
        <f>M7*(SUM(TBLPayment!$G$2:$N$2))</f>
        <v>432964.92239421676</v>
      </c>
      <c r="R7" s="145">
        <f t="shared" si="3"/>
        <v>28038493.017514665</v>
      </c>
      <c r="S7" s="95">
        <f t="shared" si="4"/>
        <v>24360000</v>
      </c>
      <c r="T7" s="95">
        <f t="shared" si="1"/>
        <v>3245528.0951204482</v>
      </c>
      <c r="U7" s="110">
        <f t="shared" si="1"/>
        <v>432964.92239421676</v>
      </c>
    </row>
    <row r="8" spans="1:21" x14ac:dyDescent="0.3">
      <c r="A8" s="1">
        <v>6</v>
      </c>
      <c r="B8" s="1">
        <v>1</v>
      </c>
      <c r="C8" s="1" t="s">
        <v>288</v>
      </c>
      <c r="D8" s="1" t="s">
        <v>302</v>
      </c>
      <c r="E8" s="1">
        <v>84759000</v>
      </c>
      <c r="F8" s="1">
        <v>10</v>
      </c>
      <c r="G8" s="37" t="s">
        <v>311</v>
      </c>
      <c r="H8" s="1" t="s">
        <v>312</v>
      </c>
      <c r="I8" s="1">
        <v>1</v>
      </c>
      <c r="J8" s="38">
        <v>5.2</v>
      </c>
      <c r="K8" s="39" t="s">
        <v>150</v>
      </c>
      <c r="L8" s="94">
        <f t="shared" si="2"/>
        <v>5.2</v>
      </c>
      <c r="M8" s="97">
        <f t="shared" si="0"/>
        <v>2.4611213815599537E-4</v>
      </c>
      <c r="N8" s="95">
        <f>(L8*TBLPayment!$O$2)+M8*((SUM(TBLPayment!$D$2:$F$2)*TBLPayment!$O$2)+SUM(TBLPayment!$G$2:$N$2))</f>
        <v>5027591.851416423</v>
      </c>
      <c r="O8" s="107">
        <f>L8*TBLPayment!$O$2</f>
        <v>4368000</v>
      </c>
      <c r="P8" s="95">
        <f>M8*(SUM(TBLPayment!$D$2:$F$2)*TBLPayment!$O$2)</f>
        <v>581956.76188366662</v>
      </c>
      <c r="Q8" s="110">
        <f>M8*(SUM(TBLPayment!$G$2:$N$2))</f>
        <v>77635.089532756116</v>
      </c>
      <c r="R8" s="145">
        <f t="shared" si="3"/>
        <v>5027591.851416423</v>
      </c>
      <c r="S8" s="95">
        <f t="shared" si="4"/>
        <v>4368000</v>
      </c>
      <c r="T8" s="95">
        <f t="shared" si="1"/>
        <v>581956.76188366662</v>
      </c>
      <c r="U8" s="110">
        <f t="shared" si="1"/>
        <v>77635.089532756116</v>
      </c>
    </row>
    <row r="9" spans="1:21" x14ac:dyDescent="0.3">
      <c r="A9" s="1">
        <v>7</v>
      </c>
      <c r="B9" s="3">
        <v>1</v>
      </c>
      <c r="C9" s="1" t="s">
        <v>288</v>
      </c>
      <c r="D9" s="1" t="s">
        <v>302</v>
      </c>
      <c r="E9" s="1">
        <v>84759000</v>
      </c>
      <c r="F9" s="1">
        <v>11</v>
      </c>
      <c r="G9" s="37" t="s">
        <v>313</v>
      </c>
      <c r="H9" s="1" t="s">
        <v>314</v>
      </c>
      <c r="I9" s="1">
        <v>1</v>
      </c>
      <c r="J9" s="38">
        <v>7.15</v>
      </c>
      <c r="K9" s="39" t="s">
        <v>150</v>
      </c>
      <c r="L9" s="94">
        <f t="shared" si="2"/>
        <v>7.15</v>
      </c>
      <c r="M9" s="97">
        <f t="shared" si="0"/>
        <v>3.3840418996449362E-4</v>
      </c>
      <c r="N9" s="95">
        <f>(L9*TBLPayment!$O$2)+M9*((SUM(TBLPayment!$D$2:$F$2)*TBLPayment!$O$2)+SUM(TBLPayment!$G$2:$N$2))</f>
        <v>6912938.795697581</v>
      </c>
      <c r="O9" s="107">
        <f>L9*TBLPayment!$O$2</f>
        <v>6006000</v>
      </c>
      <c r="P9" s="95">
        <f>M9*(SUM(TBLPayment!$D$2:$F$2)*TBLPayment!$O$2)</f>
        <v>800190.54759004165</v>
      </c>
      <c r="Q9" s="110">
        <f>M9*(SUM(TBLPayment!$G$2:$N$2))</f>
        <v>106748.24810753965</v>
      </c>
      <c r="R9" s="145">
        <f t="shared" si="3"/>
        <v>6912938.795697581</v>
      </c>
      <c r="S9" s="95">
        <f t="shared" si="4"/>
        <v>6006000</v>
      </c>
      <c r="T9" s="95">
        <f t="shared" si="1"/>
        <v>800190.54759004165</v>
      </c>
      <c r="U9" s="110">
        <f t="shared" si="1"/>
        <v>106748.24810753965</v>
      </c>
    </row>
    <row r="10" spans="1:21" x14ac:dyDescent="0.3">
      <c r="A10" s="1">
        <v>8</v>
      </c>
      <c r="B10" s="1">
        <v>1</v>
      </c>
      <c r="C10" s="1" t="s">
        <v>288</v>
      </c>
      <c r="D10" s="1" t="s">
        <v>302</v>
      </c>
      <c r="E10" s="1">
        <v>84759000</v>
      </c>
      <c r="F10" s="1">
        <v>5</v>
      </c>
      <c r="G10" s="37" t="s">
        <v>315</v>
      </c>
      <c r="H10" s="1" t="s">
        <v>316</v>
      </c>
      <c r="I10" s="1">
        <v>1</v>
      </c>
      <c r="J10" s="38">
        <v>2.5499999999999998</v>
      </c>
      <c r="K10" s="39" t="s">
        <v>150</v>
      </c>
      <c r="L10" s="94">
        <f t="shared" si="2"/>
        <v>2.5499999999999998</v>
      </c>
      <c r="M10" s="97">
        <f t="shared" si="0"/>
        <v>1.206896062111131E-4</v>
      </c>
      <c r="N10" s="95">
        <f>(L10*TBLPayment!$O$2)+M10*((SUM(TBLPayment!$D$2:$F$2)*TBLPayment!$O$2)+SUM(TBLPayment!$G$2:$N$2))</f>
        <v>2465453.6963676689</v>
      </c>
      <c r="O10" s="107">
        <f>L10*TBLPayment!$O$2</f>
        <v>2142000</v>
      </c>
      <c r="P10" s="95">
        <f>M10*(SUM(TBLPayment!$D$2:$F$2)*TBLPayment!$O$2)</f>
        <v>285382.642846798</v>
      </c>
      <c r="Q10" s="110">
        <f>M10*(SUM(TBLPayment!$G$2:$N$2))</f>
        <v>38071.053520870781</v>
      </c>
      <c r="R10" s="145">
        <f t="shared" si="3"/>
        <v>2465453.6963676689</v>
      </c>
      <c r="S10" s="95">
        <f t="shared" si="4"/>
        <v>2142000</v>
      </c>
      <c r="T10" s="95">
        <f t="shared" si="1"/>
        <v>285382.642846798</v>
      </c>
      <c r="U10" s="110">
        <f t="shared" si="1"/>
        <v>38071.053520870781</v>
      </c>
    </row>
    <row r="11" spans="1:21" x14ac:dyDescent="0.3">
      <c r="A11" s="1">
        <v>9</v>
      </c>
      <c r="B11" s="3">
        <v>1</v>
      </c>
      <c r="C11" s="1" t="s">
        <v>288</v>
      </c>
      <c r="D11" s="1" t="s">
        <v>302</v>
      </c>
      <c r="E11" s="1">
        <v>84759000</v>
      </c>
      <c r="F11" s="1">
        <v>9</v>
      </c>
      <c r="G11" s="37" t="s">
        <v>317</v>
      </c>
      <c r="H11" s="1" t="s">
        <v>318</v>
      </c>
      <c r="I11" s="1">
        <v>1</v>
      </c>
      <c r="J11" s="38">
        <v>2.5499999999999998</v>
      </c>
      <c r="K11" s="39" t="s">
        <v>150</v>
      </c>
      <c r="L11" s="94">
        <f t="shared" si="2"/>
        <v>2.5499999999999998</v>
      </c>
      <c r="M11" s="97">
        <f t="shared" si="0"/>
        <v>1.206896062111131E-4</v>
      </c>
      <c r="N11" s="95">
        <f>(L11*TBLPayment!$O$2)+M11*((SUM(TBLPayment!$D$2:$F$2)*TBLPayment!$O$2)+SUM(TBLPayment!$G$2:$N$2))</f>
        <v>2465453.6963676689</v>
      </c>
      <c r="O11" s="107">
        <f>L11*TBLPayment!$O$2</f>
        <v>2142000</v>
      </c>
      <c r="P11" s="95">
        <f>M11*(SUM(TBLPayment!$D$2:$F$2)*TBLPayment!$O$2)</f>
        <v>285382.642846798</v>
      </c>
      <c r="Q11" s="110">
        <f>M11*(SUM(TBLPayment!$G$2:$N$2))</f>
        <v>38071.053520870781</v>
      </c>
      <c r="R11" s="145">
        <f t="shared" si="3"/>
        <v>2465453.6963676689</v>
      </c>
      <c r="S11" s="95">
        <f t="shared" si="4"/>
        <v>2142000</v>
      </c>
      <c r="T11" s="95">
        <f t="shared" si="1"/>
        <v>285382.642846798</v>
      </c>
      <c r="U11" s="110">
        <f t="shared" si="1"/>
        <v>38071.053520870781</v>
      </c>
    </row>
    <row r="12" spans="1:21" x14ac:dyDescent="0.3">
      <c r="A12" s="1">
        <v>10</v>
      </c>
      <c r="B12" s="1">
        <v>1</v>
      </c>
      <c r="C12" s="1" t="s">
        <v>288</v>
      </c>
      <c r="D12" s="1" t="s">
        <v>302</v>
      </c>
      <c r="E12" s="1">
        <v>84759000</v>
      </c>
      <c r="F12" s="1">
        <v>12</v>
      </c>
      <c r="G12" s="37" t="s">
        <v>319</v>
      </c>
      <c r="H12" s="1" t="s">
        <v>320</v>
      </c>
      <c r="I12" s="1">
        <v>1</v>
      </c>
      <c r="J12" s="38">
        <v>1.75</v>
      </c>
      <c r="K12" s="39" t="s">
        <v>150</v>
      </c>
      <c r="L12" s="94">
        <f t="shared" si="2"/>
        <v>1.75</v>
      </c>
      <c r="M12" s="97">
        <f t="shared" si="0"/>
        <v>8.2826200340959977E-5</v>
      </c>
      <c r="N12" s="95">
        <f>(L12*TBLPayment!$O$2)+M12*((SUM(TBLPayment!$D$2:$F$2)*TBLPayment!$O$2)+SUM(TBLPayment!$G$2:$N$2))</f>
        <v>1691978.0269189884</v>
      </c>
      <c r="O12" s="107">
        <f>L12*TBLPayment!$O$2</f>
        <v>1470000</v>
      </c>
      <c r="P12" s="95">
        <f>M12*(SUM(TBLPayment!$D$2:$F$2)*TBLPayment!$O$2)</f>
        <v>195850.83332623396</v>
      </c>
      <c r="Q12" s="110">
        <f>M12*(SUM(TBLPayment!$G$2:$N$2))</f>
        <v>26127.193592754462</v>
      </c>
      <c r="R12" s="145">
        <f t="shared" si="3"/>
        <v>1691978.0269189884</v>
      </c>
      <c r="S12" s="95">
        <f t="shared" si="4"/>
        <v>1470000</v>
      </c>
      <c r="T12" s="95">
        <f t="shared" si="1"/>
        <v>195850.83332623396</v>
      </c>
      <c r="U12" s="110">
        <f t="shared" si="1"/>
        <v>26127.193592754462</v>
      </c>
    </row>
    <row r="13" spans="1:21" x14ac:dyDescent="0.3">
      <c r="A13" s="1">
        <v>11</v>
      </c>
      <c r="B13" s="3">
        <v>1</v>
      </c>
      <c r="C13" s="1" t="s">
        <v>288</v>
      </c>
      <c r="D13" s="1" t="s">
        <v>302</v>
      </c>
      <c r="E13" s="1">
        <v>84759000</v>
      </c>
      <c r="F13" s="1">
        <v>13</v>
      </c>
      <c r="G13" s="37" t="s">
        <v>321</v>
      </c>
      <c r="H13" s="1" t="s">
        <v>322</v>
      </c>
      <c r="I13" s="1">
        <v>1</v>
      </c>
      <c r="J13" s="38">
        <v>0.83</v>
      </c>
      <c r="K13" s="39" t="s">
        <v>150</v>
      </c>
      <c r="L13" s="94">
        <f t="shared" si="2"/>
        <v>0.83</v>
      </c>
      <c r="M13" s="97">
        <f t="shared" si="0"/>
        <v>3.9283283590283875E-5</v>
      </c>
      <c r="N13" s="95">
        <f>(L13*TBLPayment!$O$2)+M13*((SUM(TBLPayment!$D$2:$F$2)*TBLPayment!$O$2)+SUM(TBLPayment!$G$2:$N$2))</f>
        <v>802481.00705300597</v>
      </c>
      <c r="O13" s="107">
        <f>L13*TBLPayment!$O$2</f>
        <v>697200</v>
      </c>
      <c r="P13" s="95">
        <f>M13*(SUM(TBLPayment!$D$2:$F$2)*TBLPayment!$O$2)</f>
        <v>92889.252377585246</v>
      </c>
      <c r="Q13" s="110">
        <f>M13*(SUM(TBLPayment!$G$2:$N$2))</f>
        <v>12391.754675420687</v>
      </c>
      <c r="R13" s="145">
        <f t="shared" si="3"/>
        <v>802481.00705300597</v>
      </c>
      <c r="S13" s="95">
        <f t="shared" si="4"/>
        <v>697200</v>
      </c>
      <c r="T13" s="95">
        <f t="shared" si="1"/>
        <v>92889.252377585246</v>
      </c>
      <c r="U13" s="110">
        <f t="shared" si="1"/>
        <v>12391.754675420687</v>
      </c>
    </row>
    <row r="14" spans="1:21" x14ac:dyDescent="0.3">
      <c r="A14" s="1">
        <v>12</v>
      </c>
      <c r="B14" s="1">
        <v>1</v>
      </c>
      <c r="C14" s="1" t="s">
        <v>288</v>
      </c>
      <c r="D14" s="1" t="s">
        <v>302</v>
      </c>
      <c r="E14" s="1">
        <v>84759000</v>
      </c>
      <c r="F14" s="1">
        <v>16</v>
      </c>
      <c r="G14" s="37" t="s">
        <v>323</v>
      </c>
      <c r="H14" s="1" t="s">
        <v>324</v>
      </c>
      <c r="I14" s="1">
        <v>1</v>
      </c>
      <c r="J14" s="38">
        <v>4.7</v>
      </c>
      <c r="K14" s="39" t="s">
        <v>150</v>
      </c>
      <c r="L14" s="94">
        <f t="shared" si="2"/>
        <v>4.7</v>
      </c>
      <c r="M14" s="97">
        <f t="shared" si="0"/>
        <v>2.2244750948714967E-4</v>
      </c>
      <c r="N14" s="95">
        <f>(L14*TBLPayment!$O$2)+M14*((SUM(TBLPayment!$D$2:$F$2)*TBLPayment!$O$2)+SUM(TBLPayment!$G$2:$N$2))</f>
        <v>4544169.5580109973</v>
      </c>
      <c r="O14" s="107">
        <f>L14*TBLPayment!$O$2</f>
        <v>3948000</v>
      </c>
      <c r="P14" s="95">
        <f>M14*(SUM(TBLPayment!$D$2:$F$2)*TBLPayment!$O$2)</f>
        <v>525999.3809333141</v>
      </c>
      <c r="Q14" s="110">
        <f>M14*(SUM(TBLPayment!$G$2:$N$2))</f>
        <v>70170.177077683416</v>
      </c>
      <c r="R14" s="145">
        <f t="shared" si="3"/>
        <v>4544169.5580109973</v>
      </c>
      <c r="S14" s="95">
        <f t="shared" si="4"/>
        <v>3948000</v>
      </c>
      <c r="T14" s="95">
        <f t="shared" si="1"/>
        <v>525999.3809333141</v>
      </c>
      <c r="U14" s="110">
        <f t="shared" si="1"/>
        <v>70170.177077683416</v>
      </c>
    </row>
    <row r="15" spans="1:21" x14ac:dyDescent="0.3">
      <c r="A15" s="1">
        <v>13</v>
      </c>
      <c r="B15" s="3">
        <v>1</v>
      </c>
      <c r="C15" s="1" t="s">
        <v>288</v>
      </c>
      <c r="D15" s="1" t="s">
        <v>302</v>
      </c>
      <c r="E15" s="1">
        <v>84759000</v>
      </c>
      <c r="F15" s="1">
        <v>6</v>
      </c>
      <c r="G15" s="37" t="s">
        <v>325</v>
      </c>
      <c r="H15" s="1" t="s">
        <v>326</v>
      </c>
      <c r="I15" s="1">
        <v>1</v>
      </c>
      <c r="J15" s="38">
        <v>0.3</v>
      </c>
      <c r="K15" s="39" t="s">
        <v>150</v>
      </c>
      <c r="L15" s="94">
        <f t="shared" si="2"/>
        <v>0.3</v>
      </c>
      <c r="M15" s="97">
        <f t="shared" si="0"/>
        <v>1.4198777201307425E-5</v>
      </c>
      <c r="N15" s="95">
        <f>(L15*TBLPayment!$O$2)+M15*((SUM(TBLPayment!$D$2:$F$2)*TBLPayment!$O$2)+SUM(TBLPayment!$G$2:$N$2))</f>
        <v>290053.37604325515</v>
      </c>
      <c r="O15" s="107">
        <f>L15*TBLPayment!$O$2</f>
        <v>252000</v>
      </c>
      <c r="P15" s="95">
        <f>M15*(SUM(TBLPayment!$D$2:$F$2)*TBLPayment!$O$2)</f>
        <v>33574.428570211538</v>
      </c>
      <c r="Q15" s="110">
        <f>M15*(SUM(TBLPayment!$G$2:$N$2))</f>
        <v>4478.9474730436223</v>
      </c>
      <c r="R15" s="145">
        <f t="shared" si="3"/>
        <v>290053.37604325515</v>
      </c>
      <c r="S15" s="95">
        <f t="shared" si="4"/>
        <v>252000</v>
      </c>
      <c r="T15" s="95">
        <f t="shared" si="1"/>
        <v>33574.428570211538</v>
      </c>
      <c r="U15" s="110">
        <f t="shared" si="1"/>
        <v>4478.9474730436223</v>
      </c>
    </row>
    <row r="16" spans="1:21" x14ac:dyDescent="0.3">
      <c r="A16" s="1">
        <v>14</v>
      </c>
      <c r="B16" s="1">
        <v>1</v>
      </c>
      <c r="C16" s="1" t="s">
        <v>288</v>
      </c>
      <c r="D16" s="1" t="s">
        <v>302</v>
      </c>
      <c r="E16" s="1">
        <v>84759000</v>
      </c>
      <c r="F16" s="1">
        <v>14</v>
      </c>
      <c r="G16" s="37" t="s">
        <v>327</v>
      </c>
      <c r="H16" s="1" t="s">
        <v>328</v>
      </c>
      <c r="I16" s="1">
        <v>1</v>
      </c>
      <c r="J16" s="38">
        <v>8.0500000000000007</v>
      </c>
      <c r="K16" s="39" t="s">
        <v>150</v>
      </c>
      <c r="L16" s="94">
        <f t="shared" si="2"/>
        <v>8.0500000000000007</v>
      </c>
      <c r="M16" s="97">
        <f t="shared" si="0"/>
        <v>3.8100052156841594E-4</v>
      </c>
      <c r="N16" s="95">
        <f>(L16*TBLPayment!$O$2)+M16*((SUM(TBLPayment!$D$2:$F$2)*TBLPayment!$O$2)+SUM(TBLPayment!$G$2:$N$2))</f>
        <v>7783098.9238273483</v>
      </c>
      <c r="O16" s="107">
        <f>L16*TBLPayment!$O$2</f>
        <v>6762000.0000000009</v>
      </c>
      <c r="P16" s="95">
        <f>M16*(SUM(TBLPayment!$D$2:$F$2)*TBLPayment!$O$2)</f>
        <v>900913.83330067631</v>
      </c>
      <c r="Q16" s="110">
        <f>M16*(SUM(TBLPayment!$G$2:$N$2))</f>
        <v>120185.09052667054</v>
      </c>
      <c r="R16" s="145">
        <f t="shared" si="3"/>
        <v>7783098.9238273483</v>
      </c>
      <c r="S16" s="95">
        <f t="shared" si="4"/>
        <v>6762000.0000000009</v>
      </c>
      <c r="T16" s="95">
        <f t="shared" si="1"/>
        <v>900913.83330067631</v>
      </c>
      <c r="U16" s="110">
        <f t="shared" si="1"/>
        <v>120185.09052667054</v>
      </c>
    </row>
    <row r="17" spans="1:21" x14ac:dyDescent="0.3">
      <c r="A17" s="1">
        <v>15</v>
      </c>
      <c r="B17" s="3">
        <v>1</v>
      </c>
      <c r="C17" s="1" t="s">
        <v>288</v>
      </c>
      <c r="D17" s="1" t="s">
        <v>302</v>
      </c>
      <c r="E17" s="1">
        <v>84759000</v>
      </c>
      <c r="F17" s="1">
        <v>15</v>
      </c>
      <c r="G17" s="37" t="s">
        <v>329</v>
      </c>
      <c r="H17" s="1" t="s">
        <v>330</v>
      </c>
      <c r="I17" s="1">
        <v>1</v>
      </c>
      <c r="J17" s="38">
        <v>0.15</v>
      </c>
      <c r="K17" s="39" t="s">
        <v>150</v>
      </c>
      <c r="L17" s="94">
        <f t="shared" si="2"/>
        <v>0.15</v>
      </c>
      <c r="M17" s="97">
        <f t="shared" si="0"/>
        <v>7.0993886006537124E-6</v>
      </c>
      <c r="N17" s="95">
        <f>(L17*TBLPayment!$O$2)+M17*((SUM(TBLPayment!$D$2:$F$2)*TBLPayment!$O$2)+SUM(TBLPayment!$G$2:$N$2))</f>
        <v>145026.68802162757</v>
      </c>
      <c r="O17" s="107">
        <f>L17*TBLPayment!$O$2</f>
        <v>126000</v>
      </c>
      <c r="P17" s="95">
        <f>M17*(SUM(TBLPayment!$D$2:$F$2)*TBLPayment!$O$2)</f>
        <v>16787.214285105769</v>
      </c>
      <c r="Q17" s="110">
        <f>M17*(SUM(TBLPayment!$G$2:$N$2))</f>
        <v>2239.4737365218111</v>
      </c>
      <c r="R17" s="145">
        <f t="shared" si="3"/>
        <v>145026.68802162757</v>
      </c>
      <c r="S17" s="95">
        <f t="shared" si="4"/>
        <v>126000</v>
      </c>
      <c r="T17" s="95">
        <f t="shared" si="1"/>
        <v>16787.214285105769</v>
      </c>
      <c r="U17" s="110">
        <f t="shared" si="1"/>
        <v>2239.4737365218111</v>
      </c>
    </row>
    <row r="18" spans="1:21" ht="28.8" x14ac:dyDescent="0.3">
      <c r="A18" s="1">
        <v>16</v>
      </c>
      <c r="B18" s="1">
        <v>1</v>
      </c>
      <c r="C18" s="1" t="s">
        <v>288</v>
      </c>
      <c r="D18" s="1" t="s">
        <v>331</v>
      </c>
      <c r="E18" s="1">
        <v>85469090</v>
      </c>
      <c r="F18" s="1">
        <v>17</v>
      </c>
      <c r="G18" s="37" t="s">
        <v>332</v>
      </c>
      <c r="H18" s="1" t="s">
        <v>333</v>
      </c>
      <c r="I18" s="1">
        <v>2</v>
      </c>
      <c r="J18" s="38">
        <v>35.799999999999997</v>
      </c>
      <c r="K18" s="39" t="s">
        <v>150</v>
      </c>
      <c r="L18" s="94">
        <f t="shared" si="2"/>
        <v>71.599999999999994</v>
      </c>
      <c r="M18" s="97">
        <f t="shared" si="0"/>
        <v>3.3887748253787053E-3</v>
      </c>
      <c r="N18" s="95">
        <f>(L18*TBLPayment!$O$2)+M18*((SUM(TBLPayment!$D$2:$F$2)*TBLPayment!$O$2)+SUM(TBLPayment!$G$2:$N$2))</f>
        <v>69226072.415656894</v>
      </c>
      <c r="O18" s="107">
        <f>L18*TBLPayment!$O$2</f>
        <v>60143999.999999993</v>
      </c>
      <c r="P18" s="95">
        <f>M18*(SUM(TBLPayment!$D$2:$F$2)*TBLPayment!$O$2)</f>
        <v>8013096.9520904869</v>
      </c>
      <c r="Q18" s="110">
        <f>M18*(SUM(TBLPayment!$G$2:$N$2))</f>
        <v>1068975.4635664111</v>
      </c>
      <c r="R18" s="145">
        <f t="shared" si="3"/>
        <v>34613036.207828447</v>
      </c>
      <c r="S18" s="95">
        <f t="shared" si="4"/>
        <v>30071999.999999996</v>
      </c>
      <c r="T18" s="95">
        <f t="shared" si="1"/>
        <v>4006548.4760452434</v>
      </c>
      <c r="U18" s="110">
        <f t="shared" si="1"/>
        <v>534487.73178320553</v>
      </c>
    </row>
    <row r="19" spans="1:21" ht="28.8" x14ac:dyDescent="0.3">
      <c r="A19" s="1">
        <v>17</v>
      </c>
      <c r="B19" s="3">
        <v>1</v>
      </c>
      <c r="C19" s="1" t="s">
        <v>288</v>
      </c>
      <c r="D19" s="1" t="s">
        <v>331</v>
      </c>
      <c r="E19" s="1">
        <v>85469090</v>
      </c>
      <c r="F19" s="1">
        <v>18</v>
      </c>
      <c r="G19" s="37" t="s">
        <v>334</v>
      </c>
      <c r="H19" s="1" t="s">
        <v>335</v>
      </c>
      <c r="I19" s="1">
        <v>2</v>
      </c>
      <c r="J19" s="38">
        <v>69</v>
      </c>
      <c r="K19" s="39" t="s">
        <v>150</v>
      </c>
      <c r="L19" s="94">
        <f t="shared" si="2"/>
        <v>138</v>
      </c>
      <c r="M19" s="97">
        <f t="shared" si="0"/>
        <v>6.5314375126014155E-3</v>
      </c>
      <c r="N19" s="95">
        <f>(L19*TBLPayment!$O$2)+M19*((SUM(TBLPayment!$D$2:$F$2)*TBLPayment!$O$2)+SUM(TBLPayment!$G$2:$N$2))</f>
        <v>133424552.97989738</v>
      </c>
      <c r="O19" s="107">
        <f>L19*TBLPayment!$O$2</f>
        <v>115920000</v>
      </c>
      <c r="P19" s="95">
        <f>M19*(SUM(TBLPayment!$D$2:$F$2)*TBLPayment!$O$2)</f>
        <v>15444237.142297307</v>
      </c>
      <c r="Q19" s="110">
        <f>M19*(SUM(TBLPayment!$G$2:$N$2))</f>
        <v>2060315.8376000661</v>
      </c>
      <c r="R19" s="145">
        <f t="shared" si="3"/>
        <v>66712276.48994869</v>
      </c>
      <c r="S19" s="95">
        <f t="shared" si="4"/>
        <v>57960000</v>
      </c>
      <c r="T19" s="95">
        <f t="shared" si="4"/>
        <v>7722118.5711486535</v>
      </c>
      <c r="U19" s="110">
        <f t="shared" si="4"/>
        <v>1030157.918800033</v>
      </c>
    </row>
    <row r="20" spans="1:21" ht="28.8" x14ac:dyDescent="0.3">
      <c r="A20" s="1">
        <v>18</v>
      </c>
      <c r="B20" s="1">
        <v>1</v>
      </c>
      <c r="C20" s="1" t="s">
        <v>288</v>
      </c>
      <c r="D20" s="1" t="s">
        <v>331</v>
      </c>
      <c r="E20" s="1">
        <v>85469090</v>
      </c>
      <c r="F20" s="1">
        <v>19</v>
      </c>
      <c r="G20" s="37" t="s">
        <v>336</v>
      </c>
      <c r="H20" s="1" t="s">
        <v>335</v>
      </c>
      <c r="I20" s="1">
        <v>2</v>
      </c>
      <c r="J20" s="38">
        <v>17.25</v>
      </c>
      <c r="K20" s="39" t="s">
        <v>150</v>
      </c>
      <c r="L20" s="94">
        <f t="shared" si="2"/>
        <v>34.5</v>
      </c>
      <c r="M20" s="97">
        <f t="shared" si="0"/>
        <v>1.6328593781503539E-3</v>
      </c>
      <c r="N20" s="95">
        <f>(L20*TBLPayment!$O$2)+M20*((SUM(TBLPayment!$D$2:$F$2)*TBLPayment!$O$2)+SUM(TBLPayment!$G$2:$N$2))</f>
        <v>33356138.244974345</v>
      </c>
      <c r="O20" s="107">
        <f>L20*TBLPayment!$O$2</f>
        <v>28980000</v>
      </c>
      <c r="P20" s="95">
        <f>M20*(SUM(TBLPayment!$D$2:$F$2)*TBLPayment!$O$2)</f>
        <v>3861059.2855743268</v>
      </c>
      <c r="Q20" s="110">
        <f>M20*(SUM(TBLPayment!$G$2:$N$2))</f>
        <v>515078.95940001652</v>
      </c>
      <c r="R20" s="145">
        <f t="shared" si="3"/>
        <v>16678069.122487172</v>
      </c>
      <c r="S20" s="95">
        <f t="shared" si="4"/>
        <v>14490000</v>
      </c>
      <c r="T20" s="95">
        <f t="shared" si="4"/>
        <v>1930529.6427871634</v>
      </c>
      <c r="U20" s="110">
        <f t="shared" si="4"/>
        <v>257539.47970000826</v>
      </c>
    </row>
    <row r="21" spans="1:21" x14ac:dyDescent="0.3">
      <c r="A21" s="1">
        <v>19</v>
      </c>
      <c r="B21" s="3">
        <v>1</v>
      </c>
      <c r="C21" s="1" t="s">
        <v>288</v>
      </c>
      <c r="D21" s="1" t="s">
        <v>302</v>
      </c>
      <c r="E21" s="1">
        <v>84759000</v>
      </c>
      <c r="F21" s="1">
        <v>8</v>
      </c>
      <c r="G21" s="37" t="s">
        <v>337</v>
      </c>
      <c r="H21" s="1" t="s">
        <v>338</v>
      </c>
      <c r="I21" s="1">
        <v>1</v>
      </c>
      <c r="J21" s="38">
        <v>4.75</v>
      </c>
      <c r="K21" s="39" t="s">
        <v>150</v>
      </c>
      <c r="L21" s="94">
        <f t="shared" si="2"/>
        <v>4.75</v>
      </c>
      <c r="M21" s="97">
        <f t="shared" si="0"/>
        <v>2.2481397235403424E-4</v>
      </c>
      <c r="N21" s="95">
        <f>(L21*TBLPayment!$O$2)+M21*((SUM(TBLPayment!$D$2:$F$2)*TBLPayment!$O$2)+SUM(TBLPayment!$G$2:$N$2))</f>
        <v>4592511.7873515403</v>
      </c>
      <c r="O21" s="107">
        <f>L21*TBLPayment!$O$2</f>
        <v>3990000</v>
      </c>
      <c r="P21" s="95">
        <f>M21*(SUM(TBLPayment!$D$2:$F$2)*TBLPayment!$O$2)</f>
        <v>531595.11902834941</v>
      </c>
      <c r="Q21" s="110">
        <f>M21*(SUM(TBLPayment!$G$2:$N$2))</f>
        <v>70916.668323190679</v>
      </c>
      <c r="R21" s="145">
        <f t="shared" si="3"/>
        <v>4592511.7873515403</v>
      </c>
      <c r="S21" s="95">
        <f t="shared" si="4"/>
        <v>3990000</v>
      </c>
      <c r="T21" s="95">
        <f t="shared" si="4"/>
        <v>531595.11902834941</v>
      </c>
      <c r="U21" s="110">
        <f t="shared" si="4"/>
        <v>70916.668323190679</v>
      </c>
    </row>
    <row r="22" spans="1:21" x14ac:dyDescent="0.3">
      <c r="A22" s="1">
        <v>20</v>
      </c>
      <c r="B22" s="1">
        <v>1</v>
      </c>
      <c r="C22" s="1" t="s">
        <v>288</v>
      </c>
      <c r="D22" s="1" t="s">
        <v>302</v>
      </c>
      <c r="E22" s="1">
        <v>84759000</v>
      </c>
      <c r="F22" s="1">
        <v>20</v>
      </c>
      <c r="G22" s="37" t="s">
        <v>339</v>
      </c>
      <c r="H22" s="1" t="s">
        <v>340</v>
      </c>
      <c r="I22" s="1">
        <v>2</v>
      </c>
      <c r="J22" s="38">
        <v>2.5</v>
      </c>
      <c r="K22" s="39" t="s">
        <v>150</v>
      </c>
      <c r="L22" s="94">
        <f t="shared" si="2"/>
        <v>5</v>
      </c>
      <c r="M22" s="97">
        <f t="shared" si="0"/>
        <v>2.3664628668845707E-4</v>
      </c>
      <c r="N22" s="95">
        <f>(L22*TBLPayment!$O$2)+M22*((SUM(TBLPayment!$D$2:$F$2)*TBLPayment!$O$2)+SUM(TBLPayment!$G$2:$N$2))</f>
        <v>4834222.9340542527</v>
      </c>
      <c r="O22" s="107">
        <f>L22*TBLPayment!$O$2</f>
        <v>4200000</v>
      </c>
      <c r="P22" s="95">
        <f>M22*(SUM(TBLPayment!$D$2:$F$2)*TBLPayment!$O$2)</f>
        <v>559573.80950352561</v>
      </c>
      <c r="Q22" s="110">
        <f>M22*(SUM(TBLPayment!$G$2:$N$2))</f>
        <v>74649.124550727036</v>
      </c>
      <c r="R22" s="145">
        <f t="shared" si="3"/>
        <v>2417111.4670271263</v>
      </c>
      <c r="S22" s="95">
        <f t="shared" si="4"/>
        <v>2100000</v>
      </c>
      <c r="T22" s="95">
        <f t="shared" si="4"/>
        <v>279786.90475176281</v>
      </c>
      <c r="U22" s="110">
        <f t="shared" si="4"/>
        <v>37324.562275363518</v>
      </c>
    </row>
    <row r="23" spans="1:21" x14ac:dyDescent="0.3">
      <c r="A23" s="1">
        <v>21</v>
      </c>
      <c r="B23" s="3">
        <v>1</v>
      </c>
      <c r="C23" s="1" t="s">
        <v>288</v>
      </c>
      <c r="D23" s="1" t="s">
        <v>302</v>
      </c>
      <c r="E23" s="1">
        <v>84759000</v>
      </c>
      <c r="F23" s="1">
        <v>21</v>
      </c>
      <c r="G23" s="37" t="s">
        <v>341</v>
      </c>
      <c r="H23" s="1" t="s">
        <v>342</v>
      </c>
      <c r="I23" s="1">
        <v>2</v>
      </c>
      <c r="J23" s="38">
        <v>11.75</v>
      </c>
      <c r="K23" s="39" t="s">
        <v>150</v>
      </c>
      <c r="L23" s="94">
        <f t="shared" si="2"/>
        <v>23.5</v>
      </c>
      <c r="M23" s="97">
        <f t="shared" si="0"/>
        <v>1.1122375474357483E-3</v>
      </c>
      <c r="N23" s="95">
        <f>(L23*TBLPayment!$O$2)+M23*((SUM(TBLPayment!$D$2:$F$2)*TBLPayment!$O$2)+SUM(TBLPayment!$G$2:$N$2))</f>
        <v>22720847.790054988</v>
      </c>
      <c r="O23" s="107">
        <f>L23*TBLPayment!$O$2</f>
        <v>19740000</v>
      </c>
      <c r="P23" s="95">
        <f>M23*(SUM(TBLPayment!$D$2:$F$2)*TBLPayment!$O$2)</f>
        <v>2629996.9046665705</v>
      </c>
      <c r="Q23" s="110">
        <f>M23*(SUM(TBLPayment!$G$2:$N$2))</f>
        <v>350850.88538841705</v>
      </c>
      <c r="R23" s="145">
        <f t="shared" si="3"/>
        <v>11360423.895027494</v>
      </c>
      <c r="S23" s="95">
        <f t="shared" si="4"/>
        <v>9870000</v>
      </c>
      <c r="T23" s="95">
        <f t="shared" si="4"/>
        <v>1314998.4523332852</v>
      </c>
      <c r="U23" s="110">
        <f t="shared" si="4"/>
        <v>175425.44269420853</v>
      </c>
    </row>
    <row r="24" spans="1:21" x14ac:dyDescent="0.3">
      <c r="A24" s="1">
        <v>22</v>
      </c>
      <c r="B24" s="1">
        <v>1</v>
      </c>
      <c r="C24" s="1" t="s">
        <v>288</v>
      </c>
      <c r="D24" s="1" t="s">
        <v>343</v>
      </c>
      <c r="E24" s="1">
        <v>40169960</v>
      </c>
      <c r="F24" s="1">
        <v>22</v>
      </c>
      <c r="G24" s="37" t="s">
        <v>344</v>
      </c>
      <c r="H24" s="1" t="s">
        <v>345</v>
      </c>
      <c r="I24" s="1">
        <v>2</v>
      </c>
      <c r="J24" s="38">
        <v>326.5</v>
      </c>
      <c r="K24" s="39" t="s">
        <v>150</v>
      </c>
      <c r="L24" s="94">
        <f t="shared" si="2"/>
        <v>653</v>
      </c>
      <c r="M24" s="97">
        <f t="shared" si="0"/>
        <v>3.0906005041512495E-2</v>
      </c>
      <c r="N24" s="95">
        <f>(L24*TBLPayment!$O$2)+M24*((SUM(TBLPayment!$D$2:$F$2)*TBLPayment!$O$2)+SUM(TBLPayment!$G$2:$N$2))</f>
        <v>631349515.18748546</v>
      </c>
      <c r="O24" s="107">
        <f>L24*TBLPayment!$O$2</f>
        <v>548520000</v>
      </c>
      <c r="P24" s="95">
        <f>M24*(SUM(TBLPayment!$D$2:$F$2)*TBLPayment!$O$2)</f>
        <v>73080339.521160439</v>
      </c>
      <c r="Q24" s="110">
        <f>M24*(SUM(TBLPayment!$G$2:$N$2))</f>
        <v>9749175.6663249508</v>
      </c>
      <c r="R24" s="145">
        <f t="shared" si="3"/>
        <v>315674757.59374273</v>
      </c>
      <c r="S24" s="95">
        <f t="shared" si="4"/>
        <v>274260000</v>
      </c>
      <c r="T24" s="95">
        <f t="shared" si="4"/>
        <v>36540169.760580219</v>
      </c>
      <c r="U24" s="110">
        <f t="shared" si="4"/>
        <v>4874587.8331624754</v>
      </c>
    </row>
    <row r="25" spans="1:21" x14ac:dyDescent="0.3">
      <c r="A25" s="1">
        <v>23</v>
      </c>
      <c r="B25" s="3">
        <v>1</v>
      </c>
      <c r="C25" s="1" t="s">
        <v>288</v>
      </c>
      <c r="D25" s="1" t="s">
        <v>346</v>
      </c>
      <c r="E25" s="1">
        <v>84818090</v>
      </c>
      <c r="F25" s="1">
        <v>23</v>
      </c>
      <c r="G25" s="37"/>
      <c r="H25" s="1" t="s">
        <v>347</v>
      </c>
      <c r="I25" s="1">
        <v>3</v>
      </c>
      <c r="J25" s="38">
        <v>1470</v>
      </c>
      <c r="K25" s="39" t="s">
        <v>150</v>
      </c>
      <c r="L25" s="94">
        <f t="shared" si="2"/>
        <v>4410</v>
      </c>
      <c r="M25" s="97">
        <f t="shared" si="0"/>
        <v>0.20872202485921915</v>
      </c>
      <c r="N25" s="95">
        <f>(L25*TBLPayment!$O$2)+M25*((SUM(TBLPayment!$D$2:$F$2)*TBLPayment!$O$2)+SUM(TBLPayment!$G$2:$N$2))</f>
        <v>4263784627.8358507</v>
      </c>
      <c r="O25" s="107">
        <f>L25*TBLPayment!$O$2</f>
        <v>3704400000</v>
      </c>
      <c r="P25" s="95">
        <f>M25*(SUM(TBLPayment!$D$2:$F$2)*TBLPayment!$O$2)</f>
        <v>493544099.98210961</v>
      </c>
      <c r="Q25" s="110">
        <f>M25*(SUM(TBLPayment!$G$2:$N$2))</f>
        <v>65840527.853741243</v>
      </c>
      <c r="R25" s="145">
        <f t="shared" si="3"/>
        <v>1421261542.6119502</v>
      </c>
      <c r="S25" s="95">
        <f t="shared" si="4"/>
        <v>1234800000</v>
      </c>
      <c r="T25" s="95">
        <f t="shared" si="4"/>
        <v>164514699.99403653</v>
      </c>
      <c r="U25" s="110">
        <f t="shared" si="4"/>
        <v>21946842.617913749</v>
      </c>
    </row>
    <row r="26" spans="1:21" ht="15" thickBot="1" x14ac:dyDescent="0.35">
      <c r="A26" s="98">
        <v>24</v>
      </c>
      <c r="B26" s="98">
        <v>1</v>
      </c>
      <c r="C26" s="98" t="s">
        <v>288</v>
      </c>
      <c r="D26" s="98" t="s">
        <v>302</v>
      </c>
      <c r="E26" s="98">
        <v>84759000</v>
      </c>
      <c r="F26" s="98">
        <v>24</v>
      </c>
      <c r="G26" s="98" t="s">
        <v>348</v>
      </c>
      <c r="H26" s="98" t="s">
        <v>349</v>
      </c>
      <c r="I26" s="98">
        <v>1</v>
      </c>
      <c r="J26" s="99">
        <v>2000</v>
      </c>
      <c r="K26" s="98" t="s">
        <v>150</v>
      </c>
      <c r="L26" s="99">
        <f t="shared" si="2"/>
        <v>2000</v>
      </c>
      <c r="M26" s="102">
        <f t="shared" si="0"/>
        <v>9.4658514675382832E-2</v>
      </c>
      <c r="N26" s="111">
        <f>(L26*TBLPayment!$O$2)+M26*((SUM(TBLPayment!$D$2:$F$2)*TBLPayment!$O$2)+SUM(TBLPayment!$G$2:$N$2))</f>
        <v>1933689173.621701</v>
      </c>
      <c r="O26" s="108">
        <f>L26*TBLPayment!$O$2</f>
        <v>1680000000</v>
      </c>
      <c r="P26" s="100">
        <f>M26*(SUM(TBLPayment!$D$2:$F$2)*TBLPayment!$O$2)</f>
        <v>223829523.80141026</v>
      </c>
      <c r="Q26" s="111">
        <f>M26*(SUM(TBLPayment!$G$2:$N$2))</f>
        <v>29859649.820290811</v>
      </c>
      <c r="R26" s="146">
        <f t="shared" si="3"/>
        <v>1933689173.621701</v>
      </c>
      <c r="S26" s="100">
        <f t="shared" si="4"/>
        <v>1680000000</v>
      </c>
      <c r="T26" s="100">
        <f t="shared" si="4"/>
        <v>223829523.80141026</v>
      </c>
      <c r="U26" s="111">
        <f t="shared" si="4"/>
        <v>29859649.820290811</v>
      </c>
    </row>
    <row r="27" spans="1:21" x14ac:dyDescent="0.3">
      <c r="A27" s="3">
        <v>25</v>
      </c>
      <c r="B27" s="3">
        <v>2</v>
      </c>
      <c r="C27" s="3" t="s">
        <v>350</v>
      </c>
      <c r="D27" s="3"/>
      <c r="E27" s="3">
        <v>84805000</v>
      </c>
      <c r="F27" s="3">
        <v>1</v>
      </c>
      <c r="G27" s="34">
        <v>2213250004</v>
      </c>
      <c r="H27" s="3" t="s">
        <v>351</v>
      </c>
      <c r="I27" s="3">
        <v>1</v>
      </c>
      <c r="J27" s="41">
        <v>6902.5</v>
      </c>
      <c r="K27" s="36" t="s">
        <v>158</v>
      </c>
      <c r="L27" s="90">
        <f>J27*I27</f>
        <v>6902.5</v>
      </c>
      <c r="M27" s="97">
        <f>L27/SUM($L$27:$L$35)</f>
        <v>6.8790273827645312E-2</v>
      </c>
      <c r="N27" s="112">
        <f>(J27*TBLPayment!$R$3)+M27*((SUM(TBLPayment!$D$3:$E$3)*TBLPayment!$O$3)+TBLPayment!$F$4*TBLPayment!$P$3+SUM(TBLPayment!$G$3:$N$3))</f>
        <v>130750488.21631873</v>
      </c>
      <c r="O27" s="95">
        <f>(J27*TBLPayment!$R$3)</f>
        <v>40333240.199999996</v>
      </c>
      <c r="P27" s="95">
        <f>M27*((SUM(TBLPayment!$D$3:$E$3)*TBLPayment!$O$3)+TBLPayment!$F$4*TBLPayment!$P$3)</f>
        <v>74527382.664870933</v>
      </c>
      <c r="Q27" s="112">
        <f>M27*SUM(TBLPayment!$G$3:$N$3)</f>
        <v>15889865.351447791</v>
      </c>
    </row>
    <row r="28" spans="1:21" x14ac:dyDescent="0.3">
      <c r="A28" s="1">
        <v>26</v>
      </c>
      <c r="B28" s="1">
        <v>2</v>
      </c>
      <c r="C28" s="1" t="s">
        <v>350</v>
      </c>
      <c r="D28" s="1"/>
      <c r="E28" s="1">
        <v>84805000</v>
      </c>
      <c r="F28" s="1">
        <v>2</v>
      </c>
      <c r="G28" s="37">
        <v>2211556000</v>
      </c>
      <c r="H28" s="1" t="s">
        <v>352</v>
      </c>
      <c r="I28" s="39">
        <v>6</v>
      </c>
      <c r="J28" s="42">
        <v>3366</v>
      </c>
      <c r="K28" s="39" t="s">
        <v>158</v>
      </c>
      <c r="L28" s="90">
        <f t="shared" ref="L28:L35" si="5">J28*I28</f>
        <v>20196</v>
      </c>
      <c r="M28" s="97">
        <f t="shared" ref="M28:M35" si="6">L28/SUM($L$27:$L$35)</f>
        <v>0.20127321553395502</v>
      </c>
      <c r="N28" s="110">
        <f>(J28*TBLPayment!$R$3)+M28*((SUM(TBLPayment!$D$3:$E$3)*TBLPayment!$O$3)+TBLPayment!$F$4*TBLPayment!$P$3+SUM(TBLPayment!$G$3:$N$3))</f>
        <v>284219982.24567515</v>
      </c>
      <c r="O28" s="95">
        <f>(J28*TBLPayment!$R$3)</f>
        <v>19668480.48</v>
      </c>
      <c r="P28" s="95">
        <f>M28*((SUM(TBLPayment!$D$3:$E$3)*TBLPayment!$O$3)+TBLPayment!$F$4*TBLPayment!$P$3)</f>
        <v>218059401.70948687</v>
      </c>
      <c r="Q28" s="110">
        <f>M28*SUM(TBLPayment!$G$3:$N$3)</f>
        <v>46492100.05618827</v>
      </c>
    </row>
    <row r="29" spans="1:21" ht="28.8" x14ac:dyDescent="0.3">
      <c r="A29" s="1">
        <v>27</v>
      </c>
      <c r="B29" s="1">
        <v>2</v>
      </c>
      <c r="C29" s="1" t="s">
        <v>350</v>
      </c>
      <c r="D29" s="1"/>
      <c r="E29" s="1">
        <v>84818090</v>
      </c>
      <c r="F29" s="1">
        <v>1</v>
      </c>
      <c r="G29" s="37" t="s">
        <v>353</v>
      </c>
      <c r="H29" s="1" t="s">
        <v>354</v>
      </c>
      <c r="I29" s="1">
        <v>1</v>
      </c>
      <c r="J29" s="42">
        <v>205.92</v>
      </c>
      <c r="K29" s="39" t="s">
        <v>158</v>
      </c>
      <c r="L29" s="90">
        <f t="shared" si="5"/>
        <v>205.92</v>
      </c>
      <c r="M29" s="97">
        <f t="shared" si="6"/>
        <v>2.0521974917187573E-3</v>
      </c>
      <c r="N29" s="110">
        <f>(J29*TBLPayment!$R$3)+M29*((SUM(TBLPayment!$D$3:$E$3)*TBLPayment!$O$3)+TBLPayment!$F$4*TBLPayment!$P$3+SUM(TBLPayment!$G$3:$N$3))</f>
        <v>3900636.0787402168</v>
      </c>
      <c r="O29" s="95">
        <f>(J29*TBLPayment!$R$3)</f>
        <v>1203248.2175999999</v>
      </c>
      <c r="P29" s="95">
        <f>M29*((SUM(TBLPayment!$D$3:$E$3)*TBLPayment!$O$3)+TBLPayment!$F$4*TBLPayment!$P$3)</f>
        <v>2223350.7625281014</v>
      </c>
      <c r="Q29" s="110">
        <f>M29*SUM(TBLPayment!$G$3:$N$3)</f>
        <v>474037.09861211572</v>
      </c>
    </row>
    <row r="30" spans="1:21" ht="28.8" x14ac:dyDescent="0.3">
      <c r="A30" s="1">
        <v>28</v>
      </c>
      <c r="B30" s="1">
        <v>2</v>
      </c>
      <c r="C30" s="1" t="s">
        <v>350</v>
      </c>
      <c r="D30" s="1"/>
      <c r="E30" s="1">
        <v>84818090</v>
      </c>
      <c r="F30" s="1">
        <v>2</v>
      </c>
      <c r="G30" s="37" t="s">
        <v>355</v>
      </c>
      <c r="H30" s="1" t="s">
        <v>356</v>
      </c>
      <c r="I30" s="1">
        <v>1</v>
      </c>
      <c r="J30" s="42">
        <v>205.92</v>
      </c>
      <c r="K30" s="39" t="s">
        <v>158</v>
      </c>
      <c r="L30" s="90">
        <f t="shared" si="5"/>
        <v>205.92</v>
      </c>
      <c r="M30" s="97">
        <f t="shared" si="6"/>
        <v>2.0521974917187573E-3</v>
      </c>
      <c r="N30" s="110">
        <f>(J30*TBLPayment!$R$3)+M30*((SUM(TBLPayment!$D$3:$E$3)*TBLPayment!$O$3)+TBLPayment!$F$4*TBLPayment!$P$3+SUM(TBLPayment!$G$3:$N$3))</f>
        <v>3900636.0787402168</v>
      </c>
      <c r="O30" s="95">
        <f>(J30*TBLPayment!$R$3)</f>
        <v>1203248.2175999999</v>
      </c>
      <c r="P30" s="95">
        <f>M30*((SUM(TBLPayment!$D$3:$E$3)*TBLPayment!$O$3)+TBLPayment!$F$4*TBLPayment!$P$3)</f>
        <v>2223350.7625281014</v>
      </c>
      <c r="Q30" s="110">
        <f>M30*SUM(TBLPayment!$G$3:$N$3)</f>
        <v>474037.09861211572</v>
      </c>
    </row>
    <row r="31" spans="1:21" ht="28.8" x14ac:dyDescent="0.3">
      <c r="A31" s="1">
        <v>29</v>
      </c>
      <c r="B31" s="1">
        <v>2</v>
      </c>
      <c r="C31" s="1" t="s">
        <v>350</v>
      </c>
      <c r="D31" s="1"/>
      <c r="E31" s="1">
        <v>84805000</v>
      </c>
      <c r="F31" s="1">
        <v>3</v>
      </c>
      <c r="G31" s="37" t="s">
        <v>348</v>
      </c>
      <c r="H31" s="1" t="s">
        <v>357</v>
      </c>
      <c r="I31" s="39">
        <v>1</v>
      </c>
      <c r="J31" s="42">
        <v>17424</v>
      </c>
      <c r="K31" s="39" t="s">
        <v>158</v>
      </c>
      <c r="L31" s="90">
        <f t="shared" si="5"/>
        <v>17424</v>
      </c>
      <c r="M31" s="97">
        <f t="shared" si="6"/>
        <v>0.17364748006851022</v>
      </c>
      <c r="N31" s="110">
        <f>(J31*TBLPayment!$R$3)+M31*((SUM(TBLPayment!$D$3:$E$3)*TBLPayment!$O$3)+TBLPayment!$F$4*TBLPayment!$P$3+SUM(TBLPayment!$G$3:$N$3))</f>
        <v>330053822.04724914</v>
      </c>
      <c r="O31" s="95">
        <f>(J31*TBLPayment!$R$3)</f>
        <v>101813310.72</v>
      </c>
      <c r="P31" s="95">
        <f>M31*((SUM(TBLPayment!$D$3:$E$3)*TBLPayment!$O$3)+TBLPayment!$F$4*TBLPayment!$P$3)</f>
        <v>188129679.90622398</v>
      </c>
      <c r="Q31" s="110">
        <f>M31*SUM(TBLPayment!$G$3:$N$3)</f>
        <v>40110831.421025172</v>
      </c>
    </row>
    <row r="32" spans="1:21" ht="28.8" x14ac:dyDescent="0.3">
      <c r="A32" s="1">
        <v>30</v>
      </c>
      <c r="B32" s="1">
        <v>2</v>
      </c>
      <c r="C32" s="1" t="s">
        <v>350</v>
      </c>
      <c r="D32" s="1"/>
      <c r="E32" s="1"/>
      <c r="F32" s="1">
        <v>4</v>
      </c>
      <c r="G32" s="37" t="s">
        <v>358</v>
      </c>
      <c r="H32" s="1" t="s">
        <v>359</v>
      </c>
      <c r="I32" s="39">
        <v>1</v>
      </c>
      <c r="J32" s="42">
        <v>506.88</v>
      </c>
      <c r="K32" s="39" t="s">
        <v>158</v>
      </c>
      <c r="L32" s="90">
        <f t="shared" si="5"/>
        <v>506.88</v>
      </c>
      <c r="M32" s="97">
        <f t="shared" si="6"/>
        <v>5.051563056538479E-3</v>
      </c>
      <c r="N32" s="110">
        <f>(J32*TBLPayment!$R$3)+M32*((SUM(TBLPayment!$D$3:$E$3)*TBLPayment!$O$3)+TBLPayment!$F$4*TBLPayment!$P$3+SUM(TBLPayment!$G$3:$N$3))</f>
        <v>9601565.7322836109</v>
      </c>
      <c r="O32" s="95">
        <f>(J32*TBLPayment!$R$3)</f>
        <v>2961841.7663999996</v>
      </c>
      <c r="P32" s="95">
        <f>M32*((SUM(TBLPayment!$D$3:$E$3)*TBLPayment!$O$3)+TBLPayment!$F$4*TBLPayment!$P$3)</f>
        <v>5472863.4154537879</v>
      </c>
      <c r="Q32" s="110">
        <f>M32*SUM(TBLPayment!$G$3:$N$3)</f>
        <v>1166860.5504298233</v>
      </c>
    </row>
    <row r="33" spans="1:17" x14ac:dyDescent="0.3">
      <c r="A33" s="13">
        <v>31</v>
      </c>
      <c r="B33" s="13">
        <v>2</v>
      </c>
      <c r="C33" s="13" t="s">
        <v>350</v>
      </c>
      <c r="D33" s="13"/>
      <c r="E33" s="13">
        <v>84759000</v>
      </c>
      <c r="F33" s="13">
        <v>5</v>
      </c>
      <c r="G33" s="43" t="s">
        <v>360</v>
      </c>
      <c r="H33" s="13" t="s">
        <v>361</v>
      </c>
      <c r="I33" s="44">
        <v>1</v>
      </c>
      <c r="J33" s="45">
        <v>9900</v>
      </c>
      <c r="K33" s="44" t="s">
        <v>158</v>
      </c>
      <c r="L33" s="90">
        <f t="shared" si="5"/>
        <v>9900</v>
      </c>
      <c r="M33" s="97">
        <f t="shared" si="6"/>
        <v>9.8663340948017181E-2</v>
      </c>
      <c r="N33" s="110">
        <f>(J33*TBLPayment!$R$3)+M33*((SUM(TBLPayment!$D$3:$E$3)*TBLPayment!$O$3)+TBLPayment!$F$4*TBLPayment!$P$3+SUM(TBLPayment!$G$3:$N$3))</f>
        <v>187530580.7086643</v>
      </c>
      <c r="O33" s="95">
        <f>(J33*TBLPayment!$R$3)</f>
        <v>57848472</v>
      </c>
      <c r="P33" s="95">
        <f>M33*((SUM(TBLPayment!$D$3:$E$3)*TBLPayment!$O$3)+TBLPayment!$F$4*TBLPayment!$P$3)</f>
        <v>106891863.58308181</v>
      </c>
      <c r="Q33" s="110">
        <f>M33*SUM(TBLPayment!$G$3:$N$3)</f>
        <v>22790245.12558249</v>
      </c>
    </row>
    <row r="34" spans="1:17" ht="28.8" x14ac:dyDescent="0.3">
      <c r="A34" s="1">
        <v>32</v>
      </c>
      <c r="B34" s="1">
        <v>2</v>
      </c>
      <c r="C34" s="1" t="s">
        <v>350</v>
      </c>
      <c r="D34" s="1"/>
      <c r="E34" s="1">
        <v>84759000</v>
      </c>
      <c r="F34" s="1">
        <v>6</v>
      </c>
      <c r="G34" s="37" t="s">
        <v>362</v>
      </c>
      <c r="H34" s="1" t="s">
        <v>363</v>
      </c>
      <c r="I34" s="39">
        <v>1</v>
      </c>
      <c r="J34" s="42">
        <v>9900</v>
      </c>
      <c r="K34" s="39" t="s">
        <v>158</v>
      </c>
      <c r="L34" s="90">
        <f t="shared" si="5"/>
        <v>9900</v>
      </c>
      <c r="M34" s="97">
        <f t="shared" si="6"/>
        <v>9.8663340948017181E-2</v>
      </c>
      <c r="N34" s="110">
        <f>(J34*TBLPayment!$R$3)+M34*((SUM(TBLPayment!$D$3:$E$3)*TBLPayment!$O$3)+TBLPayment!$F$4*TBLPayment!$P$3+SUM(TBLPayment!$G$3:$N$3))</f>
        <v>187530580.7086643</v>
      </c>
      <c r="O34" s="95">
        <f>(J34*TBLPayment!$R$3)</f>
        <v>57848472</v>
      </c>
      <c r="P34" s="95">
        <f>M34*((SUM(TBLPayment!$D$3:$E$3)*TBLPayment!$O$3)+TBLPayment!$F$4*TBLPayment!$P$3)</f>
        <v>106891863.58308181</v>
      </c>
      <c r="Q34" s="110">
        <f>M34*SUM(TBLPayment!$G$3:$N$3)</f>
        <v>22790245.12558249</v>
      </c>
    </row>
    <row r="35" spans="1:17" ht="29.4" thickBot="1" x14ac:dyDescent="0.35">
      <c r="A35" s="46">
        <v>33</v>
      </c>
      <c r="B35" s="46">
        <v>2</v>
      </c>
      <c r="C35" s="30" t="s">
        <v>350</v>
      </c>
      <c r="D35" s="47"/>
      <c r="E35" s="46">
        <v>84759000</v>
      </c>
      <c r="F35" s="46"/>
      <c r="G35" s="31" t="s">
        <v>364</v>
      </c>
      <c r="H35" s="48" t="s">
        <v>365</v>
      </c>
      <c r="I35" s="47">
        <v>5</v>
      </c>
      <c r="J35" s="49">
        <v>7020</v>
      </c>
      <c r="K35" s="40" t="s">
        <v>158</v>
      </c>
      <c r="L35" s="90">
        <f t="shared" si="5"/>
        <v>35100</v>
      </c>
      <c r="M35" s="97">
        <f t="shared" si="6"/>
        <v>0.34980639063387908</v>
      </c>
      <c r="N35" s="111">
        <f>(J35*TBLPayment!$R$3)+M35*((SUM(TBLPayment!$D$3:$E$3)*TBLPayment!$O$3)+TBLPayment!$F$4*TBLPayment!$P$3+SUM(TBLPayment!$G$3:$N$3))</f>
        <v>500801847.38526434</v>
      </c>
      <c r="O35" s="100">
        <f>(J35*TBLPayment!$R$3)</f>
        <v>41019825.600000001</v>
      </c>
      <c r="P35" s="100">
        <f>M35*((SUM(TBLPayment!$D$3:$E$3)*TBLPayment!$O$3)+TBLPayment!$F$4*TBLPayment!$P$3)</f>
        <v>378980243.61274457</v>
      </c>
      <c r="Q35" s="111">
        <f>M35*SUM(TBLPayment!$G$3:$N$3)</f>
        <v>80801778.172519729</v>
      </c>
    </row>
    <row r="36" spans="1:17" ht="130.19999999999999" thickBot="1" x14ac:dyDescent="0.35">
      <c r="A36" s="32">
        <v>34</v>
      </c>
      <c r="B36" s="32">
        <v>3</v>
      </c>
      <c r="C36" s="32" t="s">
        <v>164</v>
      </c>
      <c r="D36" s="118"/>
      <c r="E36" s="32">
        <v>73151100</v>
      </c>
      <c r="F36" s="32">
        <v>1</v>
      </c>
      <c r="G36" s="33"/>
      <c r="H36" s="50" t="s">
        <v>366</v>
      </c>
      <c r="I36" s="32">
        <v>110</v>
      </c>
      <c r="J36" s="51">
        <f>54525.9/110</f>
        <v>495.69</v>
      </c>
      <c r="K36" s="32" t="s">
        <v>150</v>
      </c>
      <c r="L36" s="135">
        <f>J36*I36</f>
        <v>54525.9</v>
      </c>
      <c r="M36" s="114">
        <f>1/110</f>
        <v>9.0909090909090905E-3</v>
      </c>
      <c r="N36" s="117">
        <f>(J36*TBLPayment!$O$4)+M36*((SUM(TBLPayment!$D$4:$F$4)*TBLPayment!$O$4)+SUM(TBLPayment!$G$4:$N$4))</f>
        <v>454933190.90909094</v>
      </c>
      <c r="O36" s="119">
        <f>(J36*TBLPayment!$O$4)</f>
        <v>441164100</v>
      </c>
      <c r="P36" s="119">
        <f>M36*SUM(TBLPayment!D4:F4)*TBLPayment!O4</f>
        <v>12136363.636363635</v>
      </c>
      <c r="Q36" s="120">
        <f>M36*SUM(TBLPayment!G4:N4)</f>
        <v>1632727.2727272727</v>
      </c>
    </row>
    <row r="37" spans="1:17" ht="15" thickBot="1" x14ac:dyDescent="0.35">
      <c r="A37" s="32">
        <v>35</v>
      </c>
      <c r="B37" s="32"/>
      <c r="C37" s="32" t="s">
        <v>190</v>
      </c>
      <c r="D37" s="3"/>
      <c r="E37" s="32">
        <v>34039990</v>
      </c>
      <c r="F37" s="32">
        <v>1</v>
      </c>
      <c r="G37" s="33"/>
      <c r="H37" s="32" t="s">
        <v>367</v>
      </c>
      <c r="I37" s="32">
        <v>832</v>
      </c>
      <c r="J37" s="51">
        <f>15485/832</f>
        <v>18.611778846153847</v>
      </c>
      <c r="K37" s="118" t="s">
        <v>150</v>
      </c>
      <c r="L37" s="136">
        <f>I37*J37</f>
        <v>15485</v>
      </c>
      <c r="M37" s="114">
        <f>1/I37</f>
        <v>1.201923076923077E-3</v>
      </c>
      <c r="N37" s="117">
        <f>(J37*TBLPayment!O5)+M37*(SUM(TBLPayment!D5:F5)*TBLPayment!O5+SUM(TBLPayment!G5:N5))</f>
        <v>16831670.673076924</v>
      </c>
      <c r="O37" s="121">
        <f>J37*TBLPayment!O5</f>
        <v>15447776.442307692</v>
      </c>
      <c r="P37" s="115">
        <f>M37*(SUM(TBLPayment!D5:F5)*TBLPayment!O5)</f>
        <v>1127283.653846154</v>
      </c>
      <c r="Q37" s="116">
        <f>M37*(SUM(TBLPayment!G5:N5))</f>
        <v>256610.57692307694</v>
      </c>
    </row>
    <row r="38" spans="1:17" x14ac:dyDescent="0.3">
      <c r="A38" s="10"/>
      <c r="B38" s="10"/>
      <c r="C38" s="10"/>
      <c r="D38" s="10"/>
      <c r="E38" s="10"/>
      <c r="F38" s="10"/>
      <c r="G38" s="91"/>
      <c r="H38" s="10" t="s">
        <v>857</v>
      </c>
      <c r="I38" s="122">
        <v>1000</v>
      </c>
      <c r="J38" s="128">
        <v>6</v>
      </c>
      <c r="K38" s="132" t="s">
        <v>150</v>
      </c>
      <c r="L38" s="133">
        <f>I38*J38</f>
        <v>6000</v>
      </c>
      <c r="M38" s="96">
        <f>J38/SUM($L$38:$L$39)</f>
        <v>4.6296296296296298E-4</v>
      </c>
      <c r="N38" s="140">
        <f>(J38*TBLPayment!$O$6)+M38*((SUM(TBLPayment!$D$6:$F$6))*TBLPayment!$O$6+SUM(TBLPayment!$G$6:$N$6))</f>
        <v>5700407.4074074076</v>
      </c>
      <c r="O38" s="95">
        <f>J38*TBLPayment!$O$6</f>
        <v>5070000</v>
      </c>
      <c r="P38" s="137">
        <f>M38*(SUM(TBLPayment!$D$6:$F$6)*TBLPayment!$O$6)</f>
        <v>528125</v>
      </c>
      <c r="Q38" s="140">
        <f>M38*(SUM(TBLPayment!$G$6:$N$6))</f>
        <v>102282.40740740742</v>
      </c>
    </row>
    <row r="39" spans="1:17" ht="15" thickBot="1" x14ac:dyDescent="0.35">
      <c r="A39" s="125"/>
      <c r="B39" s="125"/>
      <c r="C39" s="125"/>
      <c r="D39" s="125"/>
      <c r="E39" s="125"/>
      <c r="F39" s="125"/>
      <c r="G39" s="126"/>
      <c r="H39" s="125" t="s">
        <v>858</v>
      </c>
      <c r="I39" s="127">
        <v>1200</v>
      </c>
      <c r="J39" s="129">
        <v>5.8</v>
      </c>
      <c r="K39" s="130" t="s">
        <v>150</v>
      </c>
      <c r="L39" s="131">
        <f>I39*J39</f>
        <v>6960</v>
      </c>
      <c r="M39" s="134">
        <f>J39/SUM($L$38:$L$39)</f>
        <v>4.4753086419753083E-4</v>
      </c>
      <c r="N39" s="139">
        <f>(J39*TBLPayment!$O$6)+M39*((SUM(TBLPayment!$D$6:$F$6))*TBLPayment!$O$6+SUM(TBLPayment!$G$6:$N$6))</f>
        <v>5510393.8271604935</v>
      </c>
      <c r="O39" s="108">
        <f>J39*TBLPayment!$O$6</f>
        <v>4901000</v>
      </c>
      <c r="P39" s="138">
        <f>M39*(SUM(TBLPayment!$D$6:$F$6)*TBLPayment!$O$6)</f>
        <v>510520.83333333331</v>
      </c>
      <c r="Q39" s="139">
        <f>M39*(SUM(TBLPayment!$G$6:$N$6))</f>
        <v>98872.993827160491</v>
      </c>
    </row>
    <row r="40" spans="1:17" ht="34.200000000000003" x14ac:dyDescent="0.3">
      <c r="A40" s="3">
        <v>36</v>
      </c>
      <c r="B40" s="3"/>
      <c r="C40" s="3" t="s">
        <v>368</v>
      </c>
      <c r="D40" s="3"/>
      <c r="E40" s="52">
        <v>40169300</v>
      </c>
      <c r="F40" s="52">
        <v>1</v>
      </c>
      <c r="G40" s="53" t="s">
        <v>369</v>
      </c>
      <c r="H40" s="54" t="s">
        <v>370</v>
      </c>
      <c r="I40" s="123">
        <v>60</v>
      </c>
      <c r="J40" s="124">
        <v>2.82</v>
      </c>
      <c r="K40" s="36" t="s">
        <v>150</v>
      </c>
      <c r="L40" s="123" t="s">
        <v>371</v>
      </c>
      <c r="N40" s="95"/>
    </row>
    <row r="41" spans="1:17" ht="34.200000000000003" x14ac:dyDescent="0.3">
      <c r="A41" s="3">
        <v>37</v>
      </c>
      <c r="B41" s="3"/>
      <c r="C41" s="3" t="s">
        <v>368</v>
      </c>
      <c r="D41" s="1"/>
      <c r="E41" s="56">
        <v>40169300</v>
      </c>
      <c r="F41" s="56">
        <v>2</v>
      </c>
      <c r="G41" s="57" t="s">
        <v>372</v>
      </c>
      <c r="H41" s="58" t="s">
        <v>373</v>
      </c>
      <c r="I41" s="55">
        <v>120</v>
      </c>
      <c r="J41" s="55">
        <v>4.42</v>
      </c>
      <c r="K41" s="39" t="s">
        <v>150</v>
      </c>
      <c r="L41" s="55" t="s">
        <v>371</v>
      </c>
    </row>
    <row r="42" spans="1:17" ht="34.200000000000003" x14ac:dyDescent="0.3">
      <c r="A42" s="3">
        <v>38</v>
      </c>
      <c r="B42" s="3"/>
      <c r="C42" s="3" t="s">
        <v>368</v>
      </c>
      <c r="D42" s="1"/>
      <c r="E42" s="56">
        <v>40169300</v>
      </c>
      <c r="F42" s="56">
        <v>3</v>
      </c>
      <c r="G42" s="57" t="s">
        <v>374</v>
      </c>
      <c r="H42" s="58" t="s">
        <v>375</v>
      </c>
      <c r="I42" s="55">
        <v>120</v>
      </c>
      <c r="J42" s="55">
        <v>3.42</v>
      </c>
      <c r="K42" s="39" t="s">
        <v>150</v>
      </c>
      <c r="L42" s="55" t="s">
        <v>371</v>
      </c>
    </row>
    <row r="43" spans="1:17" ht="22.8" x14ac:dyDescent="0.3">
      <c r="A43" s="3">
        <v>39</v>
      </c>
      <c r="B43" s="3"/>
      <c r="C43" s="3" t="s">
        <v>368</v>
      </c>
      <c r="D43" s="1"/>
      <c r="E43" s="59">
        <v>84818021</v>
      </c>
      <c r="F43" s="59">
        <v>4</v>
      </c>
      <c r="G43" s="60" t="s">
        <v>376</v>
      </c>
      <c r="H43" s="61" t="s">
        <v>377</v>
      </c>
      <c r="I43" s="55">
        <v>4</v>
      </c>
      <c r="J43" s="55">
        <v>31.7</v>
      </c>
      <c r="K43" s="39" t="s">
        <v>150</v>
      </c>
      <c r="L43" s="55" t="s">
        <v>371</v>
      </c>
    </row>
    <row r="44" spans="1:17" ht="22.8" x14ac:dyDescent="0.3">
      <c r="A44" s="3">
        <v>40</v>
      </c>
      <c r="B44" s="3"/>
      <c r="C44" s="3" t="s">
        <v>368</v>
      </c>
      <c r="D44" s="1"/>
      <c r="E44" s="59">
        <v>84818021</v>
      </c>
      <c r="F44" s="59">
        <v>5</v>
      </c>
      <c r="G44" s="60" t="s">
        <v>378</v>
      </c>
      <c r="H44" s="61" t="s">
        <v>379</v>
      </c>
      <c r="I44" s="55">
        <v>20</v>
      </c>
      <c r="J44" s="55">
        <v>26.71</v>
      </c>
      <c r="K44" s="39" t="s">
        <v>150</v>
      </c>
      <c r="L44" s="55" t="s">
        <v>371</v>
      </c>
    </row>
    <row r="45" spans="1:17" ht="22.8" x14ac:dyDescent="0.3">
      <c r="A45" s="3">
        <v>41</v>
      </c>
      <c r="B45" s="3"/>
      <c r="C45" s="3" t="s">
        <v>368</v>
      </c>
      <c r="D45" s="1"/>
      <c r="E45" s="59">
        <v>84818021</v>
      </c>
      <c r="F45" s="59">
        <v>6</v>
      </c>
      <c r="G45" s="60" t="s">
        <v>380</v>
      </c>
      <c r="H45" s="61" t="s">
        <v>381</v>
      </c>
      <c r="I45" s="55">
        <v>20</v>
      </c>
      <c r="J45" s="55">
        <v>28.2</v>
      </c>
      <c r="K45" s="39" t="s">
        <v>150</v>
      </c>
      <c r="L45" s="55" t="s">
        <v>371</v>
      </c>
    </row>
    <row r="46" spans="1:17" ht="31.2" x14ac:dyDescent="0.3">
      <c r="A46" s="3">
        <v>42</v>
      </c>
      <c r="B46" s="3"/>
      <c r="C46" s="3" t="s">
        <v>368</v>
      </c>
      <c r="D46" s="1"/>
      <c r="E46" s="56">
        <v>40169300</v>
      </c>
      <c r="F46" s="56">
        <v>7</v>
      </c>
      <c r="G46" s="62" t="s">
        <v>382</v>
      </c>
      <c r="H46" s="58" t="s">
        <v>383</v>
      </c>
      <c r="I46" s="55">
        <v>624</v>
      </c>
      <c r="J46" s="55">
        <v>0.69000000000000006</v>
      </c>
      <c r="K46" s="39" t="s">
        <v>150</v>
      </c>
      <c r="L46" s="55" t="s">
        <v>371</v>
      </c>
    </row>
    <row r="47" spans="1:17" ht="22.8" x14ac:dyDescent="0.3">
      <c r="A47" s="3">
        <v>43</v>
      </c>
      <c r="B47" s="3"/>
      <c r="C47" s="3" t="s">
        <v>368</v>
      </c>
      <c r="D47" s="1"/>
      <c r="E47" s="56">
        <v>40169300</v>
      </c>
      <c r="F47" s="56">
        <v>8</v>
      </c>
      <c r="G47" s="57" t="s">
        <v>384</v>
      </c>
      <c r="H47" s="58" t="s">
        <v>385</v>
      </c>
      <c r="I47" s="55">
        <v>624</v>
      </c>
      <c r="J47" s="55">
        <v>0.69000000000000006</v>
      </c>
      <c r="K47" s="39" t="s">
        <v>150</v>
      </c>
      <c r="L47" s="55" t="s">
        <v>371</v>
      </c>
    </row>
    <row r="48" spans="1:17" ht="22.8" x14ac:dyDescent="0.3">
      <c r="A48" s="3">
        <v>44</v>
      </c>
      <c r="B48" s="3"/>
      <c r="C48" s="3" t="s">
        <v>368</v>
      </c>
      <c r="D48" s="1"/>
      <c r="E48" s="56">
        <v>40169300</v>
      </c>
      <c r="F48" s="56">
        <v>9</v>
      </c>
      <c r="G48" s="57" t="s">
        <v>386</v>
      </c>
      <c r="H48" s="58" t="s">
        <v>387</v>
      </c>
      <c r="I48" s="55">
        <v>624</v>
      </c>
      <c r="J48" s="55">
        <v>0.69000000000000006</v>
      </c>
      <c r="K48" s="39" t="s">
        <v>150</v>
      </c>
      <c r="L48" s="55" t="s">
        <v>371</v>
      </c>
    </row>
    <row r="49" spans="1:12" ht="22.8" x14ac:dyDescent="0.3">
      <c r="A49" s="3">
        <v>45</v>
      </c>
      <c r="B49" s="3"/>
      <c r="C49" s="3" t="s">
        <v>368</v>
      </c>
      <c r="D49" s="1"/>
      <c r="E49" s="56">
        <v>40169300</v>
      </c>
      <c r="F49" s="56">
        <v>10</v>
      </c>
      <c r="G49" s="57" t="s">
        <v>388</v>
      </c>
      <c r="H49" s="58" t="s">
        <v>389</v>
      </c>
      <c r="I49" s="55">
        <v>300</v>
      </c>
      <c r="J49" s="55">
        <v>0.72</v>
      </c>
      <c r="K49" s="39" t="s">
        <v>150</v>
      </c>
      <c r="L49" s="55" t="s">
        <v>371</v>
      </c>
    </row>
    <row r="50" spans="1:12" ht="22.8" x14ac:dyDescent="0.3">
      <c r="A50" s="3">
        <v>46</v>
      </c>
      <c r="B50" s="3"/>
      <c r="C50" s="3" t="s">
        <v>368</v>
      </c>
      <c r="D50" s="1"/>
      <c r="E50" s="56">
        <v>40169300</v>
      </c>
      <c r="F50" s="56">
        <v>11</v>
      </c>
      <c r="G50" s="57" t="s">
        <v>390</v>
      </c>
      <c r="H50" s="58" t="s">
        <v>391</v>
      </c>
      <c r="I50" s="55">
        <v>500</v>
      </c>
      <c r="J50" s="55">
        <v>0.74</v>
      </c>
      <c r="K50" s="39" t="s">
        <v>150</v>
      </c>
      <c r="L50" s="55" t="s">
        <v>371</v>
      </c>
    </row>
    <row r="51" spans="1:12" ht="22.8" x14ac:dyDescent="0.3">
      <c r="A51" s="3">
        <v>47</v>
      </c>
      <c r="B51" s="3"/>
      <c r="C51" s="3" t="s">
        <v>368</v>
      </c>
      <c r="D51" s="1"/>
      <c r="E51" s="56">
        <v>40169300</v>
      </c>
      <c r="F51" s="56">
        <v>12</v>
      </c>
      <c r="G51" s="57" t="s">
        <v>392</v>
      </c>
      <c r="H51" s="58" t="s">
        <v>322</v>
      </c>
      <c r="I51" s="55">
        <v>1500</v>
      </c>
      <c r="J51" s="55">
        <v>0.72</v>
      </c>
      <c r="K51" s="39" t="s">
        <v>150</v>
      </c>
      <c r="L51" s="55" t="s">
        <v>371</v>
      </c>
    </row>
    <row r="52" spans="1:12" ht="34.200000000000003" x14ac:dyDescent="0.3">
      <c r="A52" s="3">
        <v>48</v>
      </c>
      <c r="B52" s="3"/>
      <c r="C52" s="3" t="s">
        <v>368</v>
      </c>
      <c r="D52" s="1"/>
      <c r="E52" s="63">
        <v>39173990</v>
      </c>
      <c r="F52" s="64">
        <v>13</v>
      </c>
      <c r="G52" s="65" t="s">
        <v>393</v>
      </c>
      <c r="H52" s="63" t="s">
        <v>394</v>
      </c>
      <c r="I52" s="55">
        <v>72</v>
      </c>
      <c r="J52" s="55">
        <v>70.699999999999989</v>
      </c>
      <c r="K52" s="39" t="s">
        <v>150</v>
      </c>
      <c r="L52" s="55" t="s">
        <v>371</v>
      </c>
    </row>
    <row r="53" spans="1:12" ht="34.200000000000003" x14ac:dyDescent="0.3">
      <c r="A53" s="3">
        <v>49</v>
      </c>
      <c r="B53" s="3"/>
      <c r="C53" s="3" t="s">
        <v>368</v>
      </c>
      <c r="D53" s="1"/>
      <c r="E53" s="63">
        <v>39173990</v>
      </c>
      <c r="F53" s="64">
        <v>14</v>
      </c>
      <c r="G53" s="65" t="s">
        <v>395</v>
      </c>
      <c r="H53" s="63" t="s">
        <v>396</v>
      </c>
      <c r="I53" s="55">
        <v>48</v>
      </c>
      <c r="J53" s="55">
        <v>82.08</v>
      </c>
      <c r="K53" s="39" t="s">
        <v>150</v>
      </c>
      <c r="L53" s="55" t="s">
        <v>371</v>
      </c>
    </row>
    <row r="54" spans="1:12" ht="34.200000000000003" x14ac:dyDescent="0.3">
      <c r="A54" s="3">
        <v>50</v>
      </c>
      <c r="B54" s="3"/>
      <c r="C54" s="3" t="s">
        <v>368</v>
      </c>
      <c r="D54" s="1"/>
      <c r="E54" s="63">
        <v>39173990</v>
      </c>
      <c r="F54" s="64">
        <v>15</v>
      </c>
      <c r="G54" s="65" t="s">
        <v>397</v>
      </c>
      <c r="H54" s="63" t="s">
        <v>396</v>
      </c>
      <c r="I54" s="55">
        <v>24</v>
      </c>
      <c r="J54" s="55">
        <v>65.5</v>
      </c>
      <c r="K54" s="39" t="s">
        <v>150</v>
      </c>
      <c r="L54" s="55" t="s">
        <v>371</v>
      </c>
    </row>
    <row r="55" spans="1:12" ht="34.200000000000003" x14ac:dyDescent="0.3">
      <c r="A55" s="3">
        <v>51</v>
      </c>
      <c r="B55" s="3"/>
      <c r="C55" s="3" t="s">
        <v>368</v>
      </c>
      <c r="D55" s="1"/>
      <c r="E55" s="63">
        <v>39173990</v>
      </c>
      <c r="F55" s="64">
        <v>16</v>
      </c>
      <c r="G55" s="65" t="s">
        <v>398</v>
      </c>
      <c r="H55" s="63" t="s">
        <v>399</v>
      </c>
      <c r="I55" s="55">
        <v>24</v>
      </c>
      <c r="J55" s="55">
        <v>115.3</v>
      </c>
      <c r="K55" s="39" t="s">
        <v>150</v>
      </c>
      <c r="L55" s="55" t="s">
        <v>371</v>
      </c>
    </row>
    <row r="56" spans="1:12" ht="22.8" x14ac:dyDescent="0.3">
      <c r="A56" s="3">
        <v>52</v>
      </c>
      <c r="B56" s="3"/>
      <c r="C56" s="3" t="s">
        <v>368</v>
      </c>
      <c r="D56" s="1"/>
      <c r="E56" s="63">
        <v>39173990</v>
      </c>
      <c r="F56" s="64">
        <v>17</v>
      </c>
      <c r="G56" s="65" t="s">
        <v>400</v>
      </c>
      <c r="H56" s="63" t="s">
        <v>401</v>
      </c>
      <c r="I56" s="55">
        <v>30</v>
      </c>
      <c r="J56" s="55">
        <v>58.559999999999995</v>
      </c>
      <c r="K56" s="39" t="s">
        <v>150</v>
      </c>
      <c r="L56" s="55" t="s">
        <v>371</v>
      </c>
    </row>
    <row r="57" spans="1:12" ht="22.8" x14ac:dyDescent="0.3">
      <c r="A57" s="3">
        <v>53</v>
      </c>
      <c r="B57" s="3"/>
      <c r="C57" s="3" t="s">
        <v>368</v>
      </c>
      <c r="D57" s="1"/>
      <c r="E57" s="66">
        <v>84818070</v>
      </c>
      <c r="F57" s="67">
        <v>18</v>
      </c>
      <c r="G57" s="68" t="s">
        <v>402</v>
      </c>
      <c r="H57" s="66" t="s">
        <v>403</v>
      </c>
      <c r="I57" s="55">
        <v>72</v>
      </c>
      <c r="J57" s="55">
        <v>612.45000000000005</v>
      </c>
      <c r="K57" s="39" t="s">
        <v>150</v>
      </c>
      <c r="L57" s="55" t="s">
        <v>371</v>
      </c>
    </row>
    <row r="58" spans="1:12" ht="22.8" x14ac:dyDescent="0.3">
      <c r="A58" s="3">
        <v>54</v>
      </c>
      <c r="B58" s="3"/>
      <c r="C58" s="3" t="s">
        <v>368</v>
      </c>
      <c r="D58" s="1"/>
      <c r="E58" s="69">
        <v>84818090</v>
      </c>
      <c r="F58" s="69">
        <v>19</v>
      </c>
      <c r="G58" s="70" t="s">
        <v>404</v>
      </c>
      <c r="H58" s="71" t="s">
        <v>405</v>
      </c>
      <c r="I58" s="55">
        <v>6</v>
      </c>
      <c r="J58" s="55">
        <v>547.08000000000004</v>
      </c>
      <c r="K58" s="39" t="s">
        <v>150</v>
      </c>
      <c r="L58" s="55" t="s">
        <v>371</v>
      </c>
    </row>
    <row r="59" spans="1:12" ht="34.200000000000003" x14ac:dyDescent="0.3">
      <c r="A59" s="3">
        <v>55</v>
      </c>
      <c r="B59" s="3"/>
      <c r="C59" s="3" t="s">
        <v>368</v>
      </c>
      <c r="D59" s="1"/>
      <c r="E59" s="69">
        <v>84818090</v>
      </c>
      <c r="F59" s="69">
        <v>20</v>
      </c>
      <c r="G59" s="70" t="s">
        <v>406</v>
      </c>
      <c r="H59" s="71" t="s">
        <v>407</v>
      </c>
      <c r="I59" s="55">
        <v>124</v>
      </c>
      <c r="J59" s="55">
        <v>781.41</v>
      </c>
      <c r="K59" s="39" t="s">
        <v>150</v>
      </c>
      <c r="L59" s="55" t="s">
        <v>371</v>
      </c>
    </row>
    <row r="60" spans="1:12" x14ac:dyDescent="0.3">
      <c r="A60" s="3">
        <v>56</v>
      </c>
      <c r="B60" s="3"/>
      <c r="C60" s="3" t="s">
        <v>368</v>
      </c>
      <c r="D60" s="1"/>
      <c r="E60" s="39"/>
      <c r="F60" s="39">
        <v>21</v>
      </c>
      <c r="G60" s="72" t="s">
        <v>408</v>
      </c>
      <c r="H60" s="39" t="s">
        <v>409</v>
      </c>
      <c r="I60" s="55">
        <v>3</v>
      </c>
      <c r="J60" s="55">
        <v>6680.72</v>
      </c>
      <c r="K60" s="39" t="s">
        <v>150</v>
      </c>
      <c r="L60" s="55" t="s">
        <v>371</v>
      </c>
    </row>
    <row r="61" spans="1:12" ht="22.8" x14ac:dyDescent="0.3">
      <c r="A61" s="3">
        <v>57</v>
      </c>
      <c r="B61" s="3"/>
      <c r="C61" s="3" t="s">
        <v>368</v>
      </c>
      <c r="D61" s="1"/>
      <c r="E61" s="73">
        <v>84825000</v>
      </c>
      <c r="F61" s="73">
        <v>22</v>
      </c>
      <c r="G61" s="74" t="s">
        <v>410</v>
      </c>
      <c r="H61" s="75" t="s">
        <v>411</v>
      </c>
      <c r="I61" s="55">
        <v>12</v>
      </c>
      <c r="J61" s="55">
        <v>405.71000000000004</v>
      </c>
      <c r="K61" s="39" t="s">
        <v>150</v>
      </c>
      <c r="L61" s="55" t="s">
        <v>371</v>
      </c>
    </row>
    <row r="62" spans="1:12" x14ac:dyDescent="0.3">
      <c r="A62" s="3">
        <v>58</v>
      </c>
      <c r="B62" s="3"/>
      <c r="C62" s="3" t="s">
        <v>368</v>
      </c>
      <c r="D62" s="1"/>
      <c r="E62" s="56">
        <v>40169300</v>
      </c>
      <c r="F62" s="56">
        <v>23</v>
      </c>
      <c r="G62" s="57" t="s">
        <v>412</v>
      </c>
      <c r="H62" s="58" t="s">
        <v>413</v>
      </c>
      <c r="I62" s="55">
        <v>6</v>
      </c>
      <c r="J62" s="55">
        <v>27.5</v>
      </c>
      <c r="K62" s="39" t="s">
        <v>150</v>
      </c>
      <c r="L62" s="55" t="s">
        <v>371</v>
      </c>
    </row>
    <row r="63" spans="1:12" ht="34.200000000000003" x14ac:dyDescent="0.3">
      <c r="A63" s="3">
        <v>59</v>
      </c>
      <c r="B63" s="3"/>
      <c r="C63" s="3" t="s">
        <v>368</v>
      </c>
      <c r="D63" s="1"/>
      <c r="E63" s="73">
        <v>84825000</v>
      </c>
      <c r="F63" s="73">
        <v>24</v>
      </c>
      <c r="G63" s="74" t="s">
        <v>414</v>
      </c>
      <c r="H63" s="75" t="s">
        <v>415</v>
      </c>
      <c r="I63" s="55">
        <v>6</v>
      </c>
      <c r="J63" s="55">
        <v>950.86</v>
      </c>
      <c r="K63" s="39" t="s">
        <v>150</v>
      </c>
      <c r="L63" s="55" t="s">
        <v>371</v>
      </c>
    </row>
    <row r="64" spans="1:12" x14ac:dyDescent="0.3">
      <c r="A64" s="3">
        <v>60</v>
      </c>
      <c r="B64" s="3"/>
      <c r="C64" s="3" t="s">
        <v>368</v>
      </c>
      <c r="D64" s="1"/>
      <c r="E64" s="56">
        <v>40169300</v>
      </c>
      <c r="F64" s="56">
        <v>25</v>
      </c>
      <c r="G64" s="57" t="s">
        <v>416</v>
      </c>
      <c r="H64" s="58" t="s">
        <v>417</v>
      </c>
      <c r="I64" s="55">
        <v>12</v>
      </c>
      <c r="J64" s="55">
        <v>34.4</v>
      </c>
      <c r="K64" s="39" t="s">
        <v>150</v>
      </c>
      <c r="L64" s="55" t="s">
        <v>371</v>
      </c>
    </row>
    <row r="65" spans="1:12" x14ac:dyDescent="0.3">
      <c r="A65" s="3">
        <v>61</v>
      </c>
      <c r="B65" s="3"/>
      <c r="C65" s="3" t="s">
        <v>368</v>
      </c>
      <c r="D65" s="1"/>
      <c r="E65" s="1"/>
      <c r="F65" s="1">
        <v>26</v>
      </c>
      <c r="G65" s="37" t="s">
        <v>418</v>
      </c>
      <c r="H65" s="1" t="s">
        <v>419</v>
      </c>
      <c r="I65" s="55">
        <v>12</v>
      </c>
      <c r="J65" s="55">
        <v>27.2</v>
      </c>
      <c r="K65" s="39" t="s">
        <v>150</v>
      </c>
      <c r="L65" s="55" t="s">
        <v>371</v>
      </c>
    </row>
    <row r="66" spans="1:12" ht="22.8" x14ac:dyDescent="0.3">
      <c r="A66" s="3">
        <v>62</v>
      </c>
      <c r="B66" s="3"/>
      <c r="C66" s="3" t="s">
        <v>368</v>
      </c>
      <c r="D66" s="1"/>
      <c r="E66" s="1"/>
      <c r="F66" s="1">
        <v>27</v>
      </c>
      <c r="G66" s="76" t="s">
        <v>420</v>
      </c>
      <c r="H66" s="77" t="s">
        <v>421</v>
      </c>
      <c r="I66" s="55">
        <v>12</v>
      </c>
      <c r="J66" s="55">
        <v>0.49</v>
      </c>
      <c r="K66" s="39" t="s">
        <v>150</v>
      </c>
      <c r="L66" s="55" t="s">
        <v>371</v>
      </c>
    </row>
    <row r="67" spans="1:12" ht="22.8" x14ac:dyDescent="0.3">
      <c r="A67" s="3">
        <v>63</v>
      </c>
      <c r="B67" s="3"/>
      <c r="C67" s="3" t="s">
        <v>368</v>
      </c>
      <c r="D67" s="1"/>
      <c r="E67" s="1"/>
      <c r="F67" s="1">
        <v>28</v>
      </c>
      <c r="G67" s="76" t="s">
        <v>422</v>
      </c>
      <c r="H67" s="77" t="s">
        <v>423</v>
      </c>
      <c r="I67" s="55">
        <v>3</v>
      </c>
      <c r="J67" s="55">
        <v>40.839999999999996</v>
      </c>
      <c r="K67" s="39" t="s">
        <v>150</v>
      </c>
      <c r="L67" s="55" t="s">
        <v>371</v>
      </c>
    </row>
    <row r="68" spans="1:12" ht="22.8" x14ac:dyDescent="0.3">
      <c r="A68" s="3">
        <v>64</v>
      </c>
      <c r="B68" s="3"/>
      <c r="C68" s="3" t="s">
        <v>368</v>
      </c>
      <c r="D68" s="1"/>
      <c r="E68" s="1"/>
      <c r="F68" s="1">
        <v>29</v>
      </c>
      <c r="G68" s="76" t="s">
        <v>424</v>
      </c>
      <c r="H68" s="77" t="s">
        <v>425</v>
      </c>
      <c r="I68" s="55">
        <v>3</v>
      </c>
      <c r="J68" s="55">
        <v>0.28999999999999998</v>
      </c>
      <c r="K68" s="39" t="s">
        <v>150</v>
      </c>
      <c r="L68" s="55" t="s">
        <v>371</v>
      </c>
    </row>
    <row r="69" spans="1:12" ht="34.200000000000003" x14ac:dyDescent="0.3">
      <c r="A69" s="3">
        <v>65</v>
      </c>
      <c r="B69" s="3"/>
      <c r="C69" s="3" t="s">
        <v>368</v>
      </c>
      <c r="D69" s="1"/>
      <c r="E69" s="1"/>
      <c r="F69" s="1">
        <v>30</v>
      </c>
      <c r="G69" s="76" t="s">
        <v>426</v>
      </c>
      <c r="H69" s="77" t="s">
        <v>427</v>
      </c>
      <c r="I69" s="55">
        <v>2</v>
      </c>
      <c r="J69" s="55">
        <v>9.2799999999999994</v>
      </c>
      <c r="K69" s="39" t="s">
        <v>150</v>
      </c>
      <c r="L69" s="55" t="s">
        <v>371</v>
      </c>
    </row>
    <row r="70" spans="1:12" ht="22.8" x14ac:dyDescent="0.3">
      <c r="A70" s="3">
        <v>66</v>
      </c>
      <c r="B70" s="3"/>
      <c r="C70" s="3" t="s">
        <v>368</v>
      </c>
      <c r="D70" s="1"/>
      <c r="E70" s="56">
        <v>40169300</v>
      </c>
      <c r="F70" s="56">
        <v>31</v>
      </c>
      <c r="G70" s="57" t="s">
        <v>428</v>
      </c>
      <c r="H70" s="58" t="s">
        <v>429</v>
      </c>
      <c r="I70" s="55">
        <v>1</v>
      </c>
      <c r="J70" s="55">
        <v>0.41</v>
      </c>
      <c r="K70" s="39" t="s">
        <v>150</v>
      </c>
      <c r="L70" s="55" t="s">
        <v>371</v>
      </c>
    </row>
    <row r="71" spans="1:12" ht="45.6" x14ac:dyDescent="0.3">
      <c r="A71" s="3">
        <v>67</v>
      </c>
      <c r="B71" s="3"/>
      <c r="C71" s="3" t="s">
        <v>368</v>
      </c>
      <c r="D71" s="1"/>
      <c r="E71" s="1"/>
      <c r="F71" s="1">
        <v>32</v>
      </c>
      <c r="G71" s="76" t="s">
        <v>430</v>
      </c>
      <c r="H71" s="77" t="s">
        <v>431</v>
      </c>
      <c r="I71" s="55">
        <v>3</v>
      </c>
      <c r="J71" s="55">
        <v>590.62</v>
      </c>
      <c r="K71" s="39" t="s">
        <v>150</v>
      </c>
      <c r="L71" s="55" t="s">
        <v>371</v>
      </c>
    </row>
    <row r="72" spans="1:12" x14ac:dyDescent="0.3">
      <c r="A72" s="3">
        <v>68</v>
      </c>
      <c r="B72" s="3"/>
      <c r="C72" s="3" t="s">
        <v>368</v>
      </c>
      <c r="D72" s="1"/>
      <c r="E72" s="1"/>
      <c r="F72" s="1">
        <v>33</v>
      </c>
      <c r="G72" s="37" t="s">
        <v>432</v>
      </c>
      <c r="H72" s="1" t="s">
        <v>433</v>
      </c>
      <c r="I72" s="55">
        <v>3</v>
      </c>
      <c r="J72" s="55">
        <v>549.88</v>
      </c>
      <c r="K72" s="39" t="s">
        <v>150</v>
      </c>
      <c r="L72" s="55" t="s">
        <v>371</v>
      </c>
    </row>
    <row r="73" spans="1:12" ht="45.6" x14ac:dyDescent="0.3">
      <c r="A73" s="3">
        <v>69</v>
      </c>
      <c r="B73" s="3"/>
      <c r="C73" s="3" t="s">
        <v>368</v>
      </c>
      <c r="D73" s="1"/>
      <c r="E73" s="78">
        <v>85366990</v>
      </c>
      <c r="F73" s="78">
        <v>34</v>
      </c>
      <c r="G73" s="79" t="s">
        <v>434</v>
      </c>
      <c r="H73" s="80" t="s">
        <v>435</v>
      </c>
      <c r="I73" s="55">
        <v>3</v>
      </c>
      <c r="J73" s="55">
        <v>344.83</v>
      </c>
      <c r="K73" s="39" t="s">
        <v>150</v>
      </c>
      <c r="L73" s="55" t="s">
        <v>371</v>
      </c>
    </row>
    <row r="74" spans="1:12" x14ac:dyDescent="0.3">
      <c r="A74" s="3">
        <v>70</v>
      </c>
      <c r="B74" s="3"/>
      <c r="C74" s="3" t="s">
        <v>368</v>
      </c>
      <c r="D74" s="1"/>
      <c r="E74" s="1"/>
      <c r="F74" s="1">
        <v>35</v>
      </c>
      <c r="G74" s="37" t="s">
        <v>436</v>
      </c>
      <c r="H74" s="1" t="s">
        <v>437</v>
      </c>
      <c r="I74" s="55">
        <v>3</v>
      </c>
      <c r="J74" s="55">
        <v>2512.33</v>
      </c>
      <c r="K74" s="39" t="s">
        <v>150</v>
      </c>
      <c r="L74" s="55" t="s">
        <v>371</v>
      </c>
    </row>
    <row r="75" spans="1:12" x14ac:dyDescent="0.3">
      <c r="A75" s="3">
        <v>71</v>
      </c>
      <c r="B75" s="3"/>
      <c r="C75" s="3" t="s">
        <v>368</v>
      </c>
      <c r="D75" s="1"/>
      <c r="E75" s="1"/>
      <c r="F75" s="1">
        <v>36</v>
      </c>
      <c r="G75" s="37" t="s">
        <v>438</v>
      </c>
      <c r="H75" s="1" t="s">
        <v>439</v>
      </c>
      <c r="I75" s="55">
        <v>2</v>
      </c>
      <c r="J75" s="55">
        <v>2659.32</v>
      </c>
      <c r="K75" s="39" t="s">
        <v>150</v>
      </c>
      <c r="L75" s="55" t="s">
        <v>371</v>
      </c>
    </row>
    <row r="76" spans="1:12" ht="34.200000000000003" x14ac:dyDescent="0.3">
      <c r="A76" s="3">
        <v>72</v>
      </c>
      <c r="B76" s="3"/>
      <c r="C76" s="3" t="s">
        <v>368</v>
      </c>
      <c r="D76" s="1"/>
      <c r="E76" s="1"/>
      <c r="F76" s="1">
        <v>37</v>
      </c>
      <c r="G76" s="76" t="s">
        <v>440</v>
      </c>
      <c r="H76" s="77" t="s">
        <v>441</v>
      </c>
      <c r="I76" s="55">
        <v>2</v>
      </c>
      <c r="J76" s="55">
        <v>110.91</v>
      </c>
      <c r="K76" s="39" t="s">
        <v>150</v>
      </c>
      <c r="L76" s="55" t="s">
        <v>371</v>
      </c>
    </row>
    <row r="77" spans="1:12" ht="34.200000000000003" x14ac:dyDescent="0.3">
      <c r="A77" s="3">
        <v>73</v>
      </c>
      <c r="B77" s="3"/>
      <c r="C77" s="3" t="s">
        <v>368</v>
      </c>
      <c r="D77" s="1"/>
      <c r="E77" s="1"/>
      <c r="F77" s="1">
        <v>38</v>
      </c>
      <c r="G77" s="76" t="s">
        <v>442</v>
      </c>
      <c r="H77" s="77" t="s">
        <v>443</v>
      </c>
      <c r="I77" s="55">
        <v>2</v>
      </c>
      <c r="J77" s="55">
        <v>298.58</v>
      </c>
      <c r="K77" s="39" t="s">
        <v>150</v>
      </c>
      <c r="L77" s="55" t="s">
        <v>371</v>
      </c>
    </row>
    <row r="78" spans="1:12" ht="57" x14ac:dyDescent="0.3">
      <c r="A78" s="3">
        <v>74</v>
      </c>
      <c r="B78" s="3"/>
      <c r="C78" s="3" t="s">
        <v>368</v>
      </c>
      <c r="D78" s="1"/>
      <c r="E78" s="1"/>
      <c r="F78" s="1">
        <v>39</v>
      </c>
      <c r="G78" s="76" t="s">
        <v>444</v>
      </c>
      <c r="H78" s="77" t="s">
        <v>445</v>
      </c>
      <c r="I78" s="55">
        <v>3</v>
      </c>
      <c r="J78" s="55">
        <v>4138.37</v>
      </c>
      <c r="K78" s="39" t="s">
        <v>150</v>
      </c>
      <c r="L78" s="55" t="s">
        <v>371</v>
      </c>
    </row>
    <row r="79" spans="1:12" ht="22.8" x14ac:dyDescent="0.3">
      <c r="A79" s="3">
        <v>75</v>
      </c>
      <c r="B79" s="3"/>
      <c r="C79" s="3" t="s">
        <v>368</v>
      </c>
      <c r="D79" s="1"/>
      <c r="E79" s="1"/>
      <c r="F79" s="1">
        <v>40</v>
      </c>
      <c r="G79" s="76" t="s">
        <v>446</v>
      </c>
      <c r="H79" s="77" t="s">
        <v>447</v>
      </c>
      <c r="I79" s="55">
        <v>3</v>
      </c>
      <c r="J79" s="55">
        <v>1877.3400000000001</v>
      </c>
      <c r="K79" s="39" t="s">
        <v>150</v>
      </c>
      <c r="L79" s="55" t="s">
        <v>371</v>
      </c>
    </row>
    <row r="80" spans="1:12" x14ac:dyDescent="0.3">
      <c r="A80" s="3">
        <v>76</v>
      </c>
      <c r="B80" s="3"/>
      <c r="C80" s="3" t="s">
        <v>368</v>
      </c>
      <c r="D80" s="1"/>
      <c r="E80" s="73">
        <v>84825000</v>
      </c>
      <c r="F80" s="73">
        <v>41</v>
      </c>
      <c r="G80" s="74" t="s">
        <v>448</v>
      </c>
      <c r="H80" s="75" t="s">
        <v>449</v>
      </c>
      <c r="I80" s="55">
        <v>6</v>
      </c>
      <c r="J80" s="55">
        <v>134.56</v>
      </c>
      <c r="K80" s="39" t="s">
        <v>150</v>
      </c>
      <c r="L80" s="55" t="s">
        <v>371</v>
      </c>
    </row>
    <row r="81" spans="1:12" ht="34.200000000000003" x14ac:dyDescent="0.3">
      <c r="A81" s="3">
        <v>77</v>
      </c>
      <c r="B81" s="3"/>
      <c r="C81" s="3" t="s">
        <v>368</v>
      </c>
      <c r="D81" s="1"/>
      <c r="E81" s="73">
        <v>84825000</v>
      </c>
      <c r="F81" s="73">
        <v>42</v>
      </c>
      <c r="G81" s="74" t="s">
        <v>450</v>
      </c>
      <c r="H81" s="75" t="s">
        <v>451</v>
      </c>
      <c r="I81" s="55">
        <v>3</v>
      </c>
      <c r="J81" s="55">
        <v>118.07</v>
      </c>
      <c r="K81" s="39" t="s">
        <v>150</v>
      </c>
      <c r="L81" s="55" t="s">
        <v>371</v>
      </c>
    </row>
    <row r="82" spans="1:12" ht="34.200000000000003" x14ac:dyDescent="0.3">
      <c r="A82" s="3">
        <v>78</v>
      </c>
      <c r="B82" s="3"/>
      <c r="C82" s="3" t="s">
        <v>368</v>
      </c>
      <c r="D82" s="1"/>
      <c r="E82" s="73">
        <v>84825000</v>
      </c>
      <c r="F82" s="73">
        <v>43</v>
      </c>
      <c r="G82" s="74" t="s">
        <v>452</v>
      </c>
      <c r="H82" s="75" t="s">
        <v>451</v>
      </c>
      <c r="I82" s="55">
        <v>6</v>
      </c>
      <c r="J82" s="55">
        <v>175.26</v>
      </c>
      <c r="K82" s="39" t="s">
        <v>150</v>
      </c>
      <c r="L82" s="55" t="s">
        <v>371</v>
      </c>
    </row>
    <row r="83" spans="1:12" ht="22.8" x14ac:dyDescent="0.3">
      <c r="A83" s="3">
        <v>79</v>
      </c>
      <c r="B83" s="3"/>
      <c r="C83" s="3" t="s">
        <v>368</v>
      </c>
      <c r="D83" s="1"/>
      <c r="E83" s="1"/>
      <c r="F83" s="1">
        <v>44</v>
      </c>
      <c r="G83" s="76" t="s">
        <v>453</v>
      </c>
      <c r="H83" s="77" t="s">
        <v>454</v>
      </c>
      <c r="I83" s="55">
        <v>6</v>
      </c>
      <c r="J83" s="55">
        <v>1827.8999999999999</v>
      </c>
      <c r="K83" s="39" t="s">
        <v>150</v>
      </c>
      <c r="L83" s="55" t="s">
        <v>371</v>
      </c>
    </row>
    <row r="84" spans="1:12" ht="22.8" x14ac:dyDescent="0.3">
      <c r="A84" s="3">
        <v>80</v>
      </c>
      <c r="B84" s="3"/>
      <c r="C84" s="3" t="s">
        <v>368</v>
      </c>
      <c r="D84" s="1"/>
      <c r="E84" s="1"/>
      <c r="F84" s="1">
        <v>45</v>
      </c>
      <c r="G84" s="76" t="s">
        <v>455</v>
      </c>
      <c r="H84" s="77" t="s">
        <v>454</v>
      </c>
      <c r="I84" s="55">
        <v>6</v>
      </c>
      <c r="J84" s="55">
        <v>1933.3999999999999</v>
      </c>
      <c r="K84" s="39" t="s">
        <v>150</v>
      </c>
      <c r="L84" s="55" t="s">
        <v>371</v>
      </c>
    </row>
    <row r="85" spans="1:12" ht="22.8" x14ac:dyDescent="0.3">
      <c r="A85" s="3">
        <v>81</v>
      </c>
      <c r="B85" s="3"/>
      <c r="C85" s="3" t="s">
        <v>368</v>
      </c>
      <c r="D85" s="1"/>
      <c r="E85" s="1"/>
      <c r="F85" s="1">
        <v>46</v>
      </c>
      <c r="G85" s="76" t="s">
        <v>456</v>
      </c>
      <c r="H85" s="77" t="s">
        <v>457</v>
      </c>
      <c r="I85" s="55">
        <v>2</v>
      </c>
      <c r="J85" s="55">
        <v>1412.04</v>
      </c>
      <c r="K85" s="39" t="s">
        <v>150</v>
      </c>
      <c r="L85" s="55" t="s">
        <v>371</v>
      </c>
    </row>
    <row r="86" spans="1:12" x14ac:dyDescent="0.3">
      <c r="A86" s="3">
        <v>82</v>
      </c>
      <c r="B86" s="3"/>
      <c r="C86" s="3" t="s">
        <v>368</v>
      </c>
      <c r="D86" s="1"/>
      <c r="E86" s="1"/>
      <c r="F86" s="1">
        <v>47</v>
      </c>
      <c r="G86" s="37" t="s">
        <v>458</v>
      </c>
      <c r="H86" s="1" t="s">
        <v>459</v>
      </c>
      <c r="I86" s="55">
        <v>1</v>
      </c>
      <c r="J86" s="55">
        <v>2970.6</v>
      </c>
      <c r="K86" s="39" t="s">
        <v>150</v>
      </c>
      <c r="L86" s="55" t="s">
        <v>371</v>
      </c>
    </row>
    <row r="87" spans="1:12" ht="45.6" x14ac:dyDescent="0.3">
      <c r="A87" s="3">
        <v>83</v>
      </c>
      <c r="B87" s="3"/>
      <c r="C87" s="3" t="s">
        <v>368</v>
      </c>
      <c r="D87" s="1"/>
      <c r="E87" s="73">
        <v>84825000</v>
      </c>
      <c r="F87" s="73">
        <v>48</v>
      </c>
      <c r="G87" s="74" t="s">
        <v>460</v>
      </c>
      <c r="H87" s="75" t="s">
        <v>461</v>
      </c>
      <c r="I87" s="55">
        <v>6</v>
      </c>
      <c r="J87" s="55">
        <v>106.37</v>
      </c>
      <c r="K87" s="39" t="s">
        <v>150</v>
      </c>
      <c r="L87" s="55" t="s">
        <v>371</v>
      </c>
    </row>
    <row r="88" spans="1:12" ht="34.200000000000003" x14ac:dyDescent="0.3">
      <c r="A88" s="3">
        <v>84</v>
      </c>
      <c r="B88" s="3"/>
      <c r="C88" s="3" t="s">
        <v>368</v>
      </c>
      <c r="D88" s="1"/>
      <c r="E88" s="73">
        <v>84825000</v>
      </c>
      <c r="F88" s="73">
        <v>49</v>
      </c>
      <c r="G88" s="74" t="s">
        <v>462</v>
      </c>
      <c r="H88" s="75" t="s">
        <v>463</v>
      </c>
      <c r="I88" s="55">
        <v>6</v>
      </c>
      <c r="J88" s="55">
        <v>102.2</v>
      </c>
      <c r="K88" s="39" t="s">
        <v>150</v>
      </c>
      <c r="L88" s="55" t="s">
        <v>371</v>
      </c>
    </row>
    <row r="89" spans="1:12" ht="22.8" x14ac:dyDescent="0.3">
      <c r="A89" s="3">
        <v>85</v>
      </c>
      <c r="B89" s="3"/>
      <c r="C89" s="3" t="s">
        <v>368</v>
      </c>
      <c r="D89" s="1"/>
      <c r="E89" s="56">
        <v>40169300</v>
      </c>
      <c r="F89" s="56">
        <v>50</v>
      </c>
      <c r="G89" s="57" t="s">
        <v>464</v>
      </c>
      <c r="H89" s="58" t="s">
        <v>465</v>
      </c>
      <c r="I89" s="55">
        <v>6</v>
      </c>
      <c r="J89" s="55">
        <v>3.3699999999999997</v>
      </c>
      <c r="K89" s="39" t="s">
        <v>150</v>
      </c>
      <c r="L89" s="55" t="s">
        <v>371</v>
      </c>
    </row>
    <row r="90" spans="1:12" ht="45.6" x14ac:dyDescent="0.3">
      <c r="A90" s="3">
        <v>86</v>
      </c>
      <c r="B90" s="3"/>
      <c r="C90" s="3" t="s">
        <v>368</v>
      </c>
      <c r="D90" s="1"/>
      <c r="E90" s="1"/>
      <c r="F90" s="1">
        <v>51</v>
      </c>
      <c r="G90" s="76" t="s">
        <v>466</v>
      </c>
      <c r="H90" s="77" t="s">
        <v>467</v>
      </c>
      <c r="I90" s="55">
        <v>3</v>
      </c>
      <c r="J90" s="55">
        <v>2325.5</v>
      </c>
      <c r="K90" s="39" t="s">
        <v>150</v>
      </c>
      <c r="L90" s="55" t="s">
        <v>371</v>
      </c>
    </row>
    <row r="91" spans="1:12" ht="45.6" x14ac:dyDescent="0.3">
      <c r="A91" s="3">
        <v>87</v>
      </c>
      <c r="B91" s="3"/>
      <c r="C91" s="3" t="s">
        <v>368</v>
      </c>
      <c r="D91" s="1"/>
      <c r="E91" s="1"/>
      <c r="F91" s="1">
        <v>52</v>
      </c>
      <c r="G91" s="76" t="s">
        <v>468</v>
      </c>
      <c r="H91" s="77" t="s">
        <v>469</v>
      </c>
      <c r="I91" s="55">
        <v>3</v>
      </c>
      <c r="J91" s="55">
        <v>5495.32</v>
      </c>
      <c r="K91" s="39" t="s">
        <v>150</v>
      </c>
      <c r="L91" s="55" t="s">
        <v>371</v>
      </c>
    </row>
    <row r="92" spans="1:12" ht="45.6" x14ac:dyDescent="0.3">
      <c r="A92" s="3">
        <v>88</v>
      </c>
      <c r="B92" s="3"/>
      <c r="C92" s="3" t="s">
        <v>368</v>
      </c>
      <c r="D92" s="1"/>
      <c r="E92" s="1"/>
      <c r="F92" s="1">
        <v>53</v>
      </c>
      <c r="G92" s="76" t="s">
        <v>470</v>
      </c>
      <c r="H92" s="77" t="s">
        <v>471</v>
      </c>
      <c r="I92" s="55">
        <v>3</v>
      </c>
      <c r="J92" s="55">
        <v>5670.6699999999992</v>
      </c>
      <c r="K92" s="39" t="s">
        <v>150</v>
      </c>
      <c r="L92" s="55" t="s">
        <v>371</v>
      </c>
    </row>
    <row r="93" spans="1:12" ht="45.6" x14ac:dyDescent="0.3">
      <c r="A93" s="3">
        <v>89</v>
      </c>
      <c r="B93" s="3"/>
      <c r="C93" s="3" t="s">
        <v>368</v>
      </c>
      <c r="D93" s="1"/>
      <c r="E93" s="56">
        <v>40169300</v>
      </c>
      <c r="F93" s="56">
        <v>54</v>
      </c>
      <c r="G93" s="57" t="s">
        <v>472</v>
      </c>
      <c r="H93" s="58" t="s">
        <v>473</v>
      </c>
      <c r="I93" s="55">
        <v>1</v>
      </c>
      <c r="J93" s="55">
        <v>617.80999999999995</v>
      </c>
      <c r="K93" s="39" t="s">
        <v>150</v>
      </c>
      <c r="L93" s="55" t="s">
        <v>371</v>
      </c>
    </row>
    <row r="94" spans="1:12" ht="31.2" x14ac:dyDescent="0.3">
      <c r="A94" s="3">
        <v>90</v>
      </c>
      <c r="B94" s="3"/>
      <c r="C94" s="3" t="s">
        <v>368</v>
      </c>
      <c r="D94" s="1"/>
      <c r="E94" s="1"/>
      <c r="F94" s="1">
        <v>55</v>
      </c>
      <c r="G94" s="81" t="s">
        <v>474</v>
      </c>
      <c r="H94" s="82" t="s">
        <v>475</v>
      </c>
      <c r="I94" s="55">
        <v>10</v>
      </c>
      <c r="J94" s="55">
        <v>27.98</v>
      </c>
      <c r="K94" s="39" t="s">
        <v>150</v>
      </c>
      <c r="L94" s="55" t="s">
        <v>371</v>
      </c>
    </row>
    <row r="95" spans="1:12" x14ac:dyDescent="0.3">
      <c r="A95" s="3">
        <v>91</v>
      </c>
      <c r="B95" s="3"/>
      <c r="C95" s="3" t="s">
        <v>368</v>
      </c>
      <c r="D95" s="1"/>
      <c r="E95" s="56">
        <v>40169300</v>
      </c>
      <c r="F95" s="56">
        <v>56</v>
      </c>
      <c r="G95" s="57" t="s">
        <v>476</v>
      </c>
      <c r="H95" s="58" t="s">
        <v>417</v>
      </c>
      <c r="I95" s="55">
        <v>10</v>
      </c>
      <c r="J95" s="55">
        <v>23.240000000000002</v>
      </c>
      <c r="K95" s="39" t="s">
        <v>150</v>
      </c>
      <c r="L95" s="55" t="s">
        <v>371</v>
      </c>
    </row>
    <row r="96" spans="1:12" ht="22.8" x14ac:dyDescent="0.3">
      <c r="A96" s="3">
        <v>92</v>
      </c>
      <c r="B96" s="3"/>
      <c r="C96" s="3" t="s">
        <v>368</v>
      </c>
      <c r="D96" s="1"/>
      <c r="E96" s="56">
        <v>40169300</v>
      </c>
      <c r="F96" s="56">
        <v>57</v>
      </c>
      <c r="G96" s="57" t="s">
        <v>477</v>
      </c>
      <c r="H96" s="58" t="s">
        <v>465</v>
      </c>
      <c r="I96" s="55">
        <v>10</v>
      </c>
      <c r="J96" s="55">
        <v>2.4300000000000002</v>
      </c>
      <c r="K96" s="39" t="s">
        <v>150</v>
      </c>
      <c r="L96" s="55" t="s">
        <v>371</v>
      </c>
    </row>
    <row r="97" spans="1:12" ht="45.6" x14ac:dyDescent="0.3">
      <c r="A97" s="3">
        <v>93</v>
      </c>
      <c r="B97" s="3"/>
      <c r="C97" s="3" t="s">
        <v>368</v>
      </c>
      <c r="D97" s="1"/>
      <c r="E97" s="1"/>
      <c r="F97" s="1">
        <v>58</v>
      </c>
      <c r="G97" s="76" t="s">
        <v>478</v>
      </c>
      <c r="H97" s="77" t="s">
        <v>479</v>
      </c>
      <c r="I97" s="55">
        <v>1</v>
      </c>
      <c r="J97" s="55">
        <v>118.57</v>
      </c>
      <c r="K97" s="39" t="s">
        <v>150</v>
      </c>
      <c r="L97" s="55" t="s">
        <v>371</v>
      </c>
    </row>
    <row r="98" spans="1:12" ht="34.200000000000003" x14ac:dyDescent="0.3">
      <c r="A98" s="3">
        <v>94</v>
      </c>
      <c r="B98" s="3"/>
      <c r="C98" s="3" t="s">
        <v>368</v>
      </c>
      <c r="D98" s="1"/>
      <c r="E98" s="1"/>
      <c r="F98" s="1">
        <v>59</v>
      </c>
      <c r="G98" s="76" t="s">
        <v>480</v>
      </c>
      <c r="H98" s="77" t="s">
        <v>481</v>
      </c>
      <c r="I98" s="55">
        <v>1</v>
      </c>
      <c r="J98" s="55">
        <v>23.8</v>
      </c>
      <c r="K98" s="39" t="s">
        <v>150</v>
      </c>
      <c r="L98" s="55" t="s">
        <v>371</v>
      </c>
    </row>
    <row r="99" spans="1:12" x14ac:dyDescent="0.3">
      <c r="A99" s="3">
        <v>95</v>
      </c>
      <c r="B99" s="3"/>
      <c r="C99" s="3" t="s">
        <v>368</v>
      </c>
      <c r="D99" s="1"/>
      <c r="E99" s="1"/>
      <c r="F99" s="1">
        <v>60</v>
      </c>
      <c r="G99" s="76" t="s">
        <v>482</v>
      </c>
      <c r="H99" s="77" t="s">
        <v>483</v>
      </c>
      <c r="I99" s="55">
        <v>1</v>
      </c>
      <c r="J99" s="55">
        <v>1975.6</v>
      </c>
      <c r="K99" s="39" t="s">
        <v>150</v>
      </c>
      <c r="L99" s="55" t="s">
        <v>371</v>
      </c>
    </row>
    <row r="100" spans="1:12" ht="34.200000000000003" x14ac:dyDescent="0.3">
      <c r="A100" s="3">
        <v>96</v>
      </c>
      <c r="B100" s="3"/>
      <c r="C100" s="3" t="s">
        <v>368</v>
      </c>
      <c r="D100" s="1"/>
      <c r="E100" s="1"/>
      <c r="F100" s="1">
        <v>61</v>
      </c>
      <c r="G100" s="76" t="s">
        <v>484</v>
      </c>
      <c r="H100" s="77" t="s">
        <v>485</v>
      </c>
      <c r="I100" s="55">
        <v>6</v>
      </c>
      <c r="J100" s="55">
        <v>247.67</v>
      </c>
      <c r="K100" s="39" t="s">
        <v>150</v>
      </c>
      <c r="L100" s="55" t="s">
        <v>371</v>
      </c>
    </row>
    <row r="101" spans="1:12" x14ac:dyDescent="0.3">
      <c r="A101" s="3">
        <v>97</v>
      </c>
      <c r="B101" s="3"/>
      <c r="C101" s="3" t="s">
        <v>368</v>
      </c>
      <c r="D101" s="1"/>
      <c r="E101" s="56">
        <v>40169300</v>
      </c>
      <c r="F101" s="56">
        <v>62</v>
      </c>
      <c r="G101" s="57" t="s">
        <v>486</v>
      </c>
      <c r="H101" s="58" t="s">
        <v>487</v>
      </c>
      <c r="I101" s="55">
        <v>20</v>
      </c>
      <c r="J101" s="55">
        <v>4.8600000000000003</v>
      </c>
      <c r="K101" s="39" t="s">
        <v>150</v>
      </c>
      <c r="L101" s="55" t="s">
        <v>371</v>
      </c>
    </row>
    <row r="102" spans="1:12" x14ac:dyDescent="0.3">
      <c r="A102" s="3">
        <v>98</v>
      </c>
      <c r="B102" s="3"/>
      <c r="C102" s="3" t="s">
        <v>368</v>
      </c>
      <c r="D102" s="1"/>
      <c r="E102" s="56">
        <v>40169300</v>
      </c>
      <c r="F102" s="56">
        <v>63</v>
      </c>
      <c r="G102" s="57" t="s">
        <v>488</v>
      </c>
      <c r="H102" s="58" t="s">
        <v>417</v>
      </c>
      <c r="I102" s="55">
        <v>24</v>
      </c>
      <c r="J102" s="55">
        <v>408.05</v>
      </c>
      <c r="K102" s="39" t="s">
        <v>150</v>
      </c>
      <c r="L102" s="55" t="s">
        <v>371</v>
      </c>
    </row>
    <row r="103" spans="1:12" ht="22.8" x14ac:dyDescent="0.3">
      <c r="A103" s="3">
        <v>99</v>
      </c>
      <c r="B103" s="3"/>
      <c r="C103" s="3" t="s">
        <v>368</v>
      </c>
      <c r="D103" s="1"/>
      <c r="E103" s="73">
        <v>84825000</v>
      </c>
      <c r="F103" s="73">
        <v>64</v>
      </c>
      <c r="G103" s="74" t="s">
        <v>489</v>
      </c>
      <c r="H103" s="75" t="s">
        <v>490</v>
      </c>
      <c r="I103" s="55">
        <v>12</v>
      </c>
      <c r="J103" s="55">
        <v>143</v>
      </c>
      <c r="K103" s="39" t="s">
        <v>150</v>
      </c>
      <c r="L103" s="55" t="s">
        <v>371</v>
      </c>
    </row>
    <row r="104" spans="1:12" ht="34.200000000000003" x14ac:dyDescent="0.3">
      <c r="A104" s="3">
        <v>100</v>
      </c>
      <c r="B104" s="3"/>
      <c r="C104" s="3" t="s">
        <v>368</v>
      </c>
      <c r="D104" s="1"/>
      <c r="E104" s="1"/>
      <c r="F104" s="1">
        <v>65</v>
      </c>
      <c r="G104" s="76" t="s">
        <v>491</v>
      </c>
      <c r="H104" s="77" t="s">
        <v>492</v>
      </c>
      <c r="I104" s="55">
        <v>6</v>
      </c>
      <c r="J104" s="55">
        <v>191.79</v>
      </c>
      <c r="K104" s="39" t="s">
        <v>150</v>
      </c>
      <c r="L104" s="55" t="s">
        <v>371</v>
      </c>
    </row>
    <row r="105" spans="1:12" ht="22.8" x14ac:dyDescent="0.3">
      <c r="A105" s="3">
        <v>101</v>
      </c>
      <c r="B105" s="3"/>
      <c r="C105" s="3" t="s">
        <v>368</v>
      </c>
      <c r="D105" s="1"/>
      <c r="E105" s="1"/>
      <c r="F105" s="1">
        <v>66</v>
      </c>
      <c r="G105" s="76" t="s">
        <v>493</v>
      </c>
      <c r="H105" s="77" t="s">
        <v>457</v>
      </c>
      <c r="I105" s="55">
        <v>3</v>
      </c>
      <c r="J105" s="55">
        <v>1925.95</v>
      </c>
      <c r="K105" s="39" t="s">
        <v>150</v>
      </c>
      <c r="L105" s="55" t="s">
        <v>371</v>
      </c>
    </row>
    <row r="106" spans="1:12" ht="22.8" x14ac:dyDescent="0.3">
      <c r="A106" s="3">
        <v>102</v>
      </c>
      <c r="B106" s="3"/>
      <c r="C106" s="3" t="s">
        <v>368</v>
      </c>
      <c r="D106" s="1"/>
      <c r="E106" s="1"/>
      <c r="F106" s="1">
        <v>67</v>
      </c>
      <c r="G106" s="76" t="s">
        <v>494</v>
      </c>
      <c r="H106" s="77" t="s">
        <v>495</v>
      </c>
      <c r="I106" s="55">
        <v>3</v>
      </c>
      <c r="J106" s="55">
        <v>7776.55</v>
      </c>
      <c r="K106" s="39" t="s">
        <v>150</v>
      </c>
      <c r="L106" s="55" t="s">
        <v>371</v>
      </c>
    </row>
    <row r="107" spans="1:12" ht="45.6" x14ac:dyDescent="0.3">
      <c r="A107" s="3">
        <v>103</v>
      </c>
      <c r="B107" s="3"/>
      <c r="C107" s="3" t="s">
        <v>368</v>
      </c>
      <c r="D107" s="1"/>
      <c r="E107" s="1"/>
      <c r="F107" s="1">
        <v>68</v>
      </c>
      <c r="G107" s="76" t="s">
        <v>496</v>
      </c>
      <c r="H107" s="77" t="s">
        <v>497</v>
      </c>
      <c r="I107" s="55">
        <v>3</v>
      </c>
      <c r="J107" s="55">
        <v>24095.47</v>
      </c>
      <c r="K107" s="39" t="s">
        <v>150</v>
      </c>
      <c r="L107" s="55" t="s">
        <v>371</v>
      </c>
    </row>
    <row r="108" spans="1:12" ht="57" x14ac:dyDescent="0.3">
      <c r="A108" s="3">
        <v>104</v>
      </c>
      <c r="B108" s="3"/>
      <c r="C108" s="3" t="s">
        <v>368</v>
      </c>
      <c r="D108" s="1"/>
      <c r="E108" s="1"/>
      <c r="F108" s="1">
        <v>69</v>
      </c>
      <c r="G108" s="76" t="s">
        <v>498</v>
      </c>
      <c r="H108" s="77" t="s">
        <v>499</v>
      </c>
      <c r="I108" s="55">
        <v>1</v>
      </c>
      <c r="J108" s="55">
        <v>8121</v>
      </c>
      <c r="K108" s="39" t="s">
        <v>150</v>
      </c>
      <c r="L108" s="55" t="s">
        <v>371</v>
      </c>
    </row>
    <row r="109" spans="1:12" ht="57" x14ac:dyDescent="0.3">
      <c r="A109" s="3">
        <v>105</v>
      </c>
      <c r="B109" s="3"/>
      <c r="C109" s="3" t="s">
        <v>368</v>
      </c>
      <c r="D109" s="1"/>
      <c r="E109" s="1"/>
      <c r="F109" s="1">
        <v>70</v>
      </c>
      <c r="G109" s="76" t="s">
        <v>500</v>
      </c>
      <c r="H109" s="77" t="s">
        <v>501</v>
      </c>
      <c r="I109" s="55">
        <v>1</v>
      </c>
      <c r="J109" s="55">
        <v>10398.11</v>
      </c>
      <c r="K109" s="39" t="s">
        <v>150</v>
      </c>
      <c r="L109" s="55" t="s">
        <v>371</v>
      </c>
    </row>
    <row r="110" spans="1:12" x14ac:dyDescent="0.3">
      <c r="A110" s="3">
        <v>106</v>
      </c>
      <c r="B110" s="3"/>
      <c r="C110" s="3" t="s">
        <v>368</v>
      </c>
      <c r="D110" s="1"/>
      <c r="E110" s="69">
        <v>84818090</v>
      </c>
      <c r="F110" s="69">
        <v>71</v>
      </c>
      <c r="G110" s="70" t="s">
        <v>502</v>
      </c>
      <c r="H110" s="71" t="s">
        <v>503</v>
      </c>
      <c r="I110" s="55">
        <v>14</v>
      </c>
      <c r="J110" s="55">
        <v>680.34</v>
      </c>
      <c r="K110" s="39" t="s">
        <v>150</v>
      </c>
      <c r="L110" s="55" t="s">
        <v>371</v>
      </c>
    </row>
    <row r="111" spans="1:12" ht="16.2" thickBot="1" x14ac:dyDescent="0.35">
      <c r="A111" s="46">
        <v>107</v>
      </c>
      <c r="B111" s="46"/>
      <c r="C111" s="46" t="s">
        <v>368</v>
      </c>
      <c r="D111" s="1"/>
      <c r="E111" s="30"/>
      <c r="F111" s="30">
        <v>72</v>
      </c>
      <c r="G111" s="83" t="s">
        <v>504</v>
      </c>
      <c r="H111" s="84" t="s">
        <v>505</v>
      </c>
      <c r="I111" s="40">
        <v>1</v>
      </c>
      <c r="J111" s="40">
        <v>2378.6799999999998</v>
      </c>
      <c r="K111" s="84" t="s">
        <v>150</v>
      </c>
      <c r="L111" s="85" t="s">
        <v>371</v>
      </c>
    </row>
    <row r="112" spans="1:12" ht="28.8" x14ac:dyDescent="0.3">
      <c r="A112" s="3">
        <v>108</v>
      </c>
      <c r="B112" s="3"/>
      <c r="C112" s="1" t="s">
        <v>187</v>
      </c>
      <c r="D112" s="1"/>
      <c r="E112" s="3">
        <v>85015190</v>
      </c>
      <c r="F112" s="3">
        <v>1</v>
      </c>
      <c r="G112" s="37" t="s">
        <v>506</v>
      </c>
      <c r="H112" s="1" t="s">
        <v>507</v>
      </c>
      <c r="I112" s="36">
        <v>1</v>
      </c>
      <c r="J112" s="1">
        <v>1150</v>
      </c>
      <c r="K112" s="39" t="s">
        <v>150</v>
      </c>
      <c r="L112" s="39" t="s">
        <v>371</v>
      </c>
    </row>
    <row r="113" spans="1:12" ht="28.8" x14ac:dyDescent="0.3">
      <c r="A113" s="3">
        <v>109</v>
      </c>
      <c r="B113" s="3"/>
      <c r="C113" s="1" t="s">
        <v>187</v>
      </c>
      <c r="D113" s="1"/>
      <c r="E113" s="3">
        <v>85015190</v>
      </c>
      <c r="F113" s="1">
        <v>2</v>
      </c>
      <c r="G113" s="34" t="s">
        <v>508</v>
      </c>
      <c r="H113" s="1" t="s">
        <v>507</v>
      </c>
      <c r="I113" s="39">
        <v>1</v>
      </c>
      <c r="J113" s="1">
        <v>1140</v>
      </c>
      <c r="K113" s="39" t="s">
        <v>150</v>
      </c>
      <c r="L113" s="39" t="s">
        <v>371</v>
      </c>
    </row>
    <row r="114" spans="1:12" ht="28.8" x14ac:dyDescent="0.3">
      <c r="A114" s="3">
        <v>110</v>
      </c>
      <c r="B114" s="3"/>
      <c r="C114" s="1" t="s">
        <v>187</v>
      </c>
      <c r="D114" s="1"/>
      <c r="E114" s="3">
        <v>85015190</v>
      </c>
      <c r="F114" s="3">
        <v>3</v>
      </c>
      <c r="G114" s="37" t="s">
        <v>509</v>
      </c>
      <c r="H114" s="1" t="s">
        <v>507</v>
      </c>
      <c r="I114" s="39">
        <v>1</v>
      </c>
      <c r="J114" s="1">
        <v>910</v>
      </c>
      <c r="K114" s="39" t="s">
        <v>150</v>
      </c>
      <c r="L114" s="39" t="s">
        <v>371</v>
      </c>
    </row>
    <row r="115" spans="1:12" ht="43.2" x14ac:dyDescent="0.3">
      <c r="A115" s="3">
        <v>111</v>
      </c>
      <c r="B115" s="3"/>
      <c r="C115" s="1" t="s">
        <v>187</v>
      </c>
      <c r="D115" s="1"/>
      <c r="E115" s="3">
        <v>85015190</v>
      </c>
      <c r="F115" s="1">
        <v>4</v>
      </c>
      <c r="G115" s="34" t="s">
        <v>510</v>
      </c>
      <c r="H115" s="1" t="s">
        <v>507</v>
      </c>
      <c r="I115" s="39">
        <v>3</v>
      </c>
      <c r="J115" s="1">
        <v>850</v>
      </c>
      <c r="K115" s="39" t="s">
        <v>150</v>
      </c>
      <c r="L115" s="39" t="s">
        <v>371</v>
      </c>
    </row>
    <row r="116" spans="1:12" ht="28.8" x14ac:dyDescent="0.3">
      <c r="A116" s="3">
        <v>112</v>
      </c>
      <c r="B116" s="3"/>
      <c r="C116" s="1" t="s">
        <v>187</v>
      </c>
      <c r="D116" s="1"/>
      <c r="E116" s="3">
        <v>85015190</v>
      </c>
      <c r="F116" s="3">
        <v>5</v>
      </c>
      <c r="G116" s="34" t="s">
        <v>511</v>
      </c>
      <c r="H116" s="1" t="s">
        <v>507</v>
      </c>
      <c r="I116" s="1">
        <v>2</v>
      </c>
      <c r="J116" s="1">
        <v>1200</v>
      </c>
      <c r="K116" s="39" t="s">
        <v>150</v>
      </c>
      <c r="L116" s="39" t="s">
        <v>371</v>
      </c>
    </row>
    <row r="117" spans="1:12" ht="43.2" x14ac:dyDescent="0.3">
      <c r="A117" s="3">
        <v>113</v>
      </c>
      <c r="B117" s="3"/>
      <c r="C117" s="1" t="s">
        <v>187</v>
      </c>
      <c r="D117" s="1"/>
      <c r="E117" s="3">
        <v>85015190</v>
      </c>
      <c r="F117" s="1">
        <v>6</v>
      </c>
      <c r="G117" s="34" t="s">
        <v>512</v>
      </c>
      <c r="H117" s="1" t="s">
        <v>507</v>
      </c>
      <c r="I117" s="1">
        <v>1</v>
      </c>
      <c r="J117" s="1">
        <v>1620</v>
      </c>
      <c r="K117" s="39" t="s">
        <v>150</v>
      </c>
      <c r="L117" s="39" t="s">
        <v>371</v>
      </c>
    </row>
    <row r="118" spans="1:12" ht="28.8" x14ac:dyDescent="0.3">
      <c r="A118" s="3">
        <v>114</v>
      </c>
      <c r="B118" s="3"/>
      <c r="C118" s="1" t="s">
        <v>187</v>
      </c>
      <c r="D118" s="1"/>
      <c r="E118" s="3">
        <v>85015190</v>
      </c>
      <c r="F118" s="3">
        <v>7</v>
      </c>
      <c r="G118" s="34" t="s">
        <v>513</v>
      </c>
      <c r="H118" s="1" t="s">
        <v>507</v>
      </c>
      <c r="I118" s="1">
        <v>3</v>
      </c>
      <c r="J118" s="1">
        <v>1020</v>
      </c>
      <c r="K118" s="39" t="s">
        <v>150</v>
      </c>
      <c r="L118" s="39" t="s">
        <v>371</v>
      </c>
    </row>
    <row r="119" spans="1:12" ht="43.2" x14ac:dyDescent="0.3">
      <c r="A119" s="3">
        <v>115</v>
      </c>
      <c r="B119" s="3"/>
      <c r="C119" s="1" t="s">
        <v>187</v>
      </c>
      <c r="D119" s="1"/>
      <c r="E119" s="3">
        <v>85015190</v>
      </c>
      <c r="F119" s="1">
        <v>8</v>
      </c>
      <c r="G119" s="34" t="s">
        <v>514</v>
      </c>
      <c r="H119" s="1" t="s">
        <v>507</v>
      </c>
      <c r="I119" s="1">
        <v>1</v>
      </c>
      <c r="J119" s="1">
        <v>2240</v>
      </c>
      <c r="K119" s="39" t="s">
        <v>150</v>
      </c>
      <c r="L119" s="39" t="s">
        <v>371</v>
      </c>
    </row>
    <row r="120" spans="1:12" ht="43.2" x14ac:dyDescent="0.3">
      <c r="A120" s="3">
        <v>116</v>
      </c>
      <c r="B120" s="3"/>
      <c r="C120" s="1" t="s">
        <v>187</v>
      </c>
      <c r="D120" s="1"/>
      <c r="E120" s="3">
        <v>85015190</v>
      </c>
      <c r="F120" s="3">
        <v>9</v>
      </c>
      <c r="G120" s="34" t="s">
        <v>515</v>
      </c>
      <c r="H120" s="1" t="s">
        <v>507</v>
      </c>
      <c r="I120" s="1">
        <v>1</v>
      </c>
      <c r="J120" s="1">
        <v>3290</v>
      </c>
      <c r="K120" s="39" t="s">
        <v>150</v>
      </c>
      <c r="L120" s="39" t="s">
        <v>371</v>
      </c>
    </row>
    <row r="121" spans="1:12" ht="43.2" x14ac:dyDescent="0.3">
      <c r="A121" s="3">
        <v>117</v>
      </c>
      <c r="B121" s="3"/>
      <c r="C121" s="1" t="s">
        <v>187</v>
      </c>
      <c r="D121" s="1"/>
      <c r="E121" s="3">
        <v>85015190</v>
      </c>
      <c r="F121" s="1">
        <v>10</v>
      </c>
      <c r="G121" s="34" t="s">
        <v>516</v>
      </c>
      <c r="H121" s="1" t="s">
        <v>507</v>
      </c>
      <c r="I121" s="1">
        <v>1</v>
      </c>
      <c r="J121" s="1">
        <v>2570</v>
      </c>
      <c r="K121" s="39" t="s">
        <v>150</v>
      </c>
      <c r="L121" s="39" t="s">
        <v>371</v>
      </c>
    </row>
    <row r="122" spans="1:12" ht="28.8" x14ac:dyDescent="0.3">
      <c r="A122" s="3">
        <v>118</v>
      </c>
      <c r="B122" s="3"/>
      <c r="C122" s="1" t="s">
        <v>187</v>
      </c>
      <c r="D122" s="1"/>
      <c r="E122" s="3">
        <v>85015190</v>
      </c>
      <c r="F122" s="3">
        <v>11</v>
      </c>
      <c r="G122" s="34" t="s">
        <v>517</v>
      </c>
      <c r="H122" s="1" t="s">
        <v>507</v>
      </c>
      <c r="I122" s="1">
        <v>2</v>
      </c>
      <c r="J122" s="1">
        <v>1060</v>
      </c>
      <c r="K122" s="39" t="s">
        <v>150</v>
      </c>
      <c r="L122" s="39" t="s">
        <v>371</v>
      </c>
    </row>
    <row r="123" spans="1:12" ht="43.2" x14ac:dyDescent="0.3">
      <c r="A123" s="3">
        <v>119</v>
      </c>
      <c r="B123" s="3"/>
      <c r="C123" s="1" t="s">
        <v>187</v>
      </c>
      <c r="D123" s="1"/>
      <c r="E123" s="3">
        <v>85015190</v>
      </c>
      <c r="F123" s="1">
        <v>12</v>
      </c>
      <c r="G123" s="34" t="s">
        <v>518</v>
      </c>
      <c r="H123" s="1" t="s">
        <v>507</v>
      </c>
      <c r="I123" s="1">
        <v>1</v>
      </c>
      <c r="J123" s="1">
        <v>6880</v>
      </c>
      <c r="K123" s="39" t="s">
        <v>150</v>
      </c>
      <c r="L123" s="39" t="s">
        <v>371</v>
      </c>
    </row>
    <row r="124" spans="1:12" ht="43.2" x14ac:dyDescent="0.3">
      <c r="A124" s="3">
        <v>120</v>
      </c>
      <c r="B124" s="3"/>
      <c r="C124" s="1" t="s">
        <v>187</v>
      </c>
      <c r="D124" s="1"/>
      <c r="E124" s="3">
        <v>85015190</v>
      </c>
      <c r="F124" s="3">
        <v>13</v>
      </c>
      <c r="G124" s="34" t="s">
        <v>519</v>
      </c>
      <c r="H124" s="1" t="s">
        <v>507</v>
      </c>
      <c r="I124" s="1">
        <v>1</v>
      </c>
      <c r="J124" s="1">
        <v>4890</v>
      </c>
      <c r="K124" s="39" t="s">
        <v>150</v>
      </c>
      <c r="L124" s="39" t="s">
        <v>371</v>
      </c>
    </row>
    <row r="125" spans="1:12" ht="28.8" x14ac:dyDescent="0.3">
      <c r="A125" s="3">
        <v>121</v>
      </c>
      <c r="B125" s="3"/>
      <c r="C125" s="1" t="s">
        <v>187</v>
      </c>
      <c r="D125" s="1"/>
      <c r="E125" s="3">
        <v>85015190</v>
      </c>
      <c r="F125" s="1">
        <v>14</v>
      </c>
      <c r="G125" s="34" t="s">
        <v>520</v>
      </c>
      <c r="H125" s="1" t="s">
        <v>507</v>
      </c>
      <c r="I125" s="1">
        <v>1</v>
      </c>
      <c r="J125" s="1">
        <v>4630</v>
      </c>
      <c r="K125" s="39" t="s">
        <v>150</v>
      </c>
      <c r="L125" s="39" t="s">
        <v>371</v>
      </c>
    </row>
    <row r="126" spans="1:12" ht="43.2" x14ac:dyDescent="0.3">
      <c r="A126" s="3">
        <v>122</v>
      </c>
      <c r="B126" s="3"/>
      <c r="C126" s="1" t="s">
        <v>187</v>
      </c>
      <c r="D126" s="1"/>
      <c r="E126" s="3">
        <v>85015190</v>
      </c>
      <c r="F126" s="3">
        <v>15</v>
      </c>
      <c r="G126" s="34" t="s">
        <v>521</v>
      </c>
      <c r="H126" s="1" t="s">
        <v>507</v>
      </c>
      <c r="I126" s="1">
        <v>1</v>
      </c>
      <c r="J126" s="1">
        <v>7440</v>
      </c>
      <c r="K126" s="39" t="s">
        <v>150</v>
      </c>
      <c r="L126" s="39" t="s">
        <v>371</v>
      </c>
    </row>
    <row r="127" spans="1:12" ht="43.2" x14ac:dyDescent="0.3">
      <c r="A127" s="3">
        <v>123</v>
      </c>
      <c r="B127" s="3"/>
      <c r="C127" s="1" t="s">
        <v>187</v>
      </c>
      <c r="D127" s="1"/>
      <c r="E127" s="3">
        <v>85015190</v>
      </c>
      <c r="F127" s="1">
        <v>16</v>
      </c>
      <c r="G127" s="34" t="s">
        <v>522</v>
      </c>
      <c r="H127" s="1" t="s">
        <v>507</v>
      </c>
      <c r="I127" s="1">
        <v>1</v>
      </c>
      <c r="J127" s="1">
        <v>3810</v>
      </c>
      <c r="K127" s="39" t="s">
        <v>150</v>
      </c>
      <c r="L127" s="39" t="s">
        <v>371</v>
      </c>
    </row>
    <row r="128" spans="1:12" ht="43.2" x14ac:dyDescent="0.3">
      <c r="A128" s="3">
        <v>124</v>
      </c>
      <c r="B128" s="3"/>
      <c r="C128" s="1" t="s">
        <v>187</v>
      </c>
      <c r="D128" s="1"/>
      <c r="E128" s="3">
        <v>85015190</v>
      </c>
      <c r="F128" s="3">
        <v>17</v>
      </c>
      <c r="G128" s="34" t="s">
        <v>523</v>
      </c>
      <c r="H128" s="1" t="s">
        <v>507</v>
      </c>
      <c r="I128" s="1">
        <v>1</v>
      </c>
      <c r="J128" s="1">
        <v>11300</v>
      </c>
      <c r="K128" s="39" t="s">
        <v>150</v>
      </c>
      <c r="L128" s="39" t="s">
        <v>371</v>
      </c>
    </row>
    <row r="129" spans="1:12" ht="115.2" x14ac:dyDescent="0.3">
      <c r="A129" s="3">
        <v>125</v>
      </c>
      <c r="B129" s="3"/>
      <c r="C129" s="1" t="s">
        <v>187</v>
      </c>
      <c r="D129" s="1"/>
      <c r="E129" s="3">
        <v>85015190</v>
      </c>
      <c r="F129" s="1">
        <v>18</v>
      </c>
      <c r="G129" s="34" t="s">
        <v>524</v>
      </c>
      <c r="H129" s="1" t="s">
        <v>507</v>
      </c>
      <c r="I129" s="1">
        <v>2</v>
      </c>
      <c r="J129" s="1">
        <v>350</v>
      </c>
      <c r="K129" s="39" t="s">
        <v>150</v>
      </c>
      <c r="L129" s="39" t="s">
        <v>371</v>
      </c>
    </row>
    <row r="130" spans="1:12" ht="144" x14ac:dyDescent="0.3">
      <c r="A130" s="3">
        <v>126</v>
      </c>
      <c r="B130" s="3"/>
      <c r="C130" s="1" t="s">
        <v>187</v>
      </c>
      <c r="D130" s="1"/>
      <c r="E130" s="3">
        <v>85015190</v>
      </c>
      <c r="F130" s="3">
        <v>19</v>
      </c>
      <c r="G130" s="34" t="s">
        <v>525</v>
      </c>
      <c r="H130" s="1" t="s">
        <v>507</v>
      </c>
      <c r="I130" s="1">
        <v>1</v>
      </c>
      <c r="J130" s="1">
        <v>830</v>
      </c>
      <c r="K130" s="39" t="s">
        <v>150</v>
      </c>
      <c r="L130" s="39" t="s">
        <v>371</v>
      </c>
    </row>
    <row r="131" spans="1:12" ht="144" x14ac:dyDescent="0.3">
      <c r="A131" s="3">
        <v>127</v>
      </c>
      <c r="B131" s="3"/>
      <c r="C131" s="1" t="s">
        <v>187</v>
      </c>
      <c r="D131" s="1"/>
      <c r="E131" s="3">
        <v>85015190</v>
      </c>
      <c r="F131" s="1">
        <v>20</v>
      </c>
      <c r="G131" s="34" t="s">
        <v>526</v>
      </c>
      <c r="H131" s="1" t="s">
        <v>507</v>
      </c>
      <c r="I131" s="1">
        <v>1</v>
      </c>
      <c r="J131" s="1">
        <v>950</v>
      </c>
      <c r="K131" s="39" t="s">
        <v>150</v>
      </c>
      <c r="L131" s="39" t="s">
        <v>371</v>
      </c>
    </row>
    <row r="132" spans="1:12" ht="28.8" x14ac:dyDescent="0.3">
      <c r="A132" s="3">
        <v>128</v>
      </c>
      <c r="B132" s="3"/>
      <c r="C132" s="1" t="s">
        <v>187</v>
      </c>
      <c r="D132" s="1"/>
      <c r="E132" s="1">
        <v>84818090</v>
      </c>
      <c r="F132" s="3">
        <v>21</v>
      </c>
      <c r="G132" s="37" t="s">
        <v>527</v>
      </c>
      <c r="H132" s="1" t="s">
        <v>528</v>
      </c>
      <c r="I132" s="1">
        <v>3</v>
      </c>
      <c r="J132" s="1">
        <v>810</v>
      </c>
      <c r="K132" s="39" t="s">
        <v>150</v>
      </c>
      <c r="L132" s="1" t="s">
        <v>371</v>
      </c>
    </row>
    <row r="133" spans="1:12" ht="28.8" x14ac:dyDescent="0.3">
      <c r="A133" s="3">
        <v>129</v>
      </c>
      <c r="B133" s="3"/>
      <c r="C133" s="1" t="s">
        <v>187</v>
      </c>
      <c r="D133" s="1"/>
      <c r="E133" s="1">
        <v>84818090</v>
      </c>
      <c r="F133" s="1">
        <v>22</v>
      </c>
      <c r="G133" s="37" t="s">
        <v>529</v>
      </c>
      <c r="H133" s="1" t="s">
        <v>528</v>
      </c>
      <c r="I133" s="1">
        <v>3</v>
      </c>
      <c r="J133" s="1">
        <v>380</v>
      </c>
      <c r="K133" s="39" t="s">
        <v>150</v>
      </c>
      <c r="L133" s="1" t="s">
        <v>371</v>
      </c>
    </row>
    <row r="134" spans="1:12" ht="28.8" x14ac:dyDescent="0.3">
      <c r="A134" s="3">
        <v>130</v>
      </c>
      <c r="B134" s="3"/>
      <c r="C134" s="1" t="s">
        <v>187</v>
      </c>
      <c r="D134" s="1"/>
      <c r="E134" s="1">
        <v>84818090</v>
      </c>
      <c r="F134" s="3">
        <v>23</v>
      </c>
      <c r="G134" s="37" t="s">
        <v>530</v>
      </c>
      <c r="H134" s="1" t="s">
        <v>528</v>
      </c>
      <c r="I134" s="1">
        <v>2</v>
      </c>
      <c r="J134" s="1">
        <v>460</v>
      </c>
      <c r="K134" s="39" t="s">
        <v>150</v>
      </c>
      <c r="L134" s="1" t="s">
        <v>371</v>
      </c>
    </row>
    <row r="135" spans="1:12" ht="86.4" x14ac:dyDescent="0.3">
      <c r="A135" s="3">
        <v>131</v>
      </c>
      <c r="B135" s="3"/>
      <c r="C135" s="1" t="s">
        <v>187</v>
      </c>
      <c r="D135" s="1"/>
      <c r="E135" s="1">
        <v>90328100</v>
      </c>
      <c r="F135" s="1">
        <v>24</v>
      </c>
      <c r="G135" s="37" t="s">
        <v>531</v>
      </c>
      <c r="H135" s="1" t="s">
        <v>532</v>
      </c>
      <c r="I135" s="1">
        <v>2</v>
      </c>
      <c r="J135" s="1">
        <v>260</v>
      </c>
      <c r="K135" s="39" t="s">
        <v>150</v>
      </c>
      <c r="L135" s="1" t="s">
        <v>371</v>
      </c>
    </row>
    <row r="136" spans="1:12" x14ac:dyDescent="0.3">
      <c r="A136" s="3">
        <v>132</v>
      </c>
      <c r="B136" s="3"/>
      <c r="C136" s="1" t="s">
        <v>187</v>
      </c>
      <c r="D136" s="1"/>
      <c r="E136" s="1">
        <v>90328100</v>
      </c>
      <c r="F136" s="3">
        <v>25</v>
      </c>
      <c r="G136" s="37" t="s">
        <v>533</v>
      </c>
      <c r="H136" s="1" t="s">
        <v>534</v>
      </c>
      <c r="I136" s="1">
        <v>3</v>
      </c>
      <c r="J136" s="1">
        <v>310</v>
      </c>
      <c r="K136" s="39" t="s">
        <v>150</v>
      </c>
      <c r="L136" s="1" t="s">
        <v>371</v>
      </c>
    </row>
    <row r="137" spans="1:12" x14ac:dyDescent="0.3">
      <c r="A137" s="3">
        <v>133</v>
      </c>
      <c r="B137" s="3"/>
      <c r="C137" s="1" t="s">
        <v>187</v>
      </c>
      <c r="D137" s="1"/>
      <c r="E137" s="1">
        <v>90328100</v>
      </c>
      <c r="F137" s="1">
        <v>26</v>
      </c>
      <c r="G137" s="37" t="s">
        <v>535</v>
      </c>
      <c r="H137" s="1" t="s">
        <v>536</v>
      </c>
      <c r="I137" s="1">
        <v>2</v>
      </c>
      <c r="J137" s="1">
        <v>150</v>
      </c>
      <c r="K137" s="39" t="s">
        <v>150</v>
      </c>
      <c r="L137" s="1" t="s">
        <v>371</v>
      </c>
    </row>
    <row r="138" spans="1:12" x14ac:dyDescent="0.3">
      <c r="A138" s="3">
        <v>134</v>
      </c>
      <c r="B138" s="3"/>
      <c r="C138" s="1" t="s">
        <v>187</v>
      </c>
      <c r="D138" s="1"/>
      <c r="E138" s="1">
        <v>90318030</v>
      </c>
      <c r="F138" s="3">
        <v>27</v>
      </c>
      <c r="G138" s="37" t="s">
        <v>537</v>
      </c>
      <c r="H138" s="1" t="s">
        <v>538</v>
      </c>
      <c r="I138" s="1">
        <v>2</v>
      </c>
      <c r="J138" s="1">
        <v>770</v>
      </c>
      <c r="K138" s="39" t="s">
        <v>150</v>
      </c>
      <c r="L138" s="1" t="s">
        <v>371</v>
      </c>
    </row>
    <row r="139" spans="1:12" x14ac:dyDescent="0.3">
      <c r="A139" s="3">
        <v>135</v>
      </c>
      <c r="B139" s="3"/>
      <c r="C139" s="1" t="s">
        <v>187</v>
      </c>
      <c r="D139" s="1"/>
      <c r="E139" s="1">
        <v>90318030</v>
      </c>
      <c r="F139" s="1">
        <v>28</v>
      </c>
      <c r="G139" s="37" t="s">
        <v>539</v>
      </c>
      <c r="H139" s="1" t="s">
        <v>538</v>
      </c>
      <c r="I139" s="1">
        <v>2</v>
      </c>
      <c r="J139" s="1">
        <v>660</v>
      </c>
      <c r="K139" s="39" t="s">
        <v>150</v>
      </c>
      <c r="L139" s="1" t="s">
        <v>371</v>
      </c>
    </row>
    <row r="140" spans="1:12" ht="28.8" x14ac:dyDescent="0.3">
      <c r="A140" s="3">
        <v>136</v>
      </c>
      <c r="B140" s="3"/>
      <c r="C140" s="1" t="s">
        <v>187</v>
      </c>
      <c r="D140" s="1"/>
      <c r="E140" s="1">
        <v>90318030</v>
      </c>
      <c r="F140" s="3">
        <v>29</v>
      </c>
      <c r="G140" s="37" t="s">
        <v>540</v>
      </c>
      <c r="H140" s="1" t="s">
        <v>538</v>
      </c>
      <c r="I140" s="1">
        <v>2</v>
      </c>
      <c r="J140" s="1">
        <v>760</v>
      </c>
      <c r="K140" s="39" t="s">
        <v>150</v>
      </c>
      <c r="L140" s="1" t="s">
        <v>371</v>
      </c>
    </row>
    <row r="141" spans="1:12" x14ac:dyDescent="0.3">
      <c r="A141" s="3">
        <v>137</v>
      </c>
      <c r="B141" s="3"/>
      <c r="C141" s="1" t="s">
        <v>187</v>
      </c>
      <c r="D141" s="1"/>
      <c r="E141" s="1">
        <v>85340000</v>
      </c>
      <c r="F141" s="1">
        <v>30</v>
      </c>
      <c r="G141" s="37" t="s">
        <v>541</v>
      </c>
      <c r="H141" s="1" t="s">
        <v>542</v>
      </c>
      <c r="I141" s="1">
        <v>2</v>
      </c>
      <c r="J141" s="1">
        <v>270</v>
      </c>
      <c r="K141" s="39" t="s">
        <v>150</v>
      </c>
      <c r="L141" s="1" t="s">
        <v>371</v>
      </c>
    </row>
    <row r="142" spans="1:12" x14ac:dyDescent="0.3">
      <c r="A142" s="3">
        <v>138</v>
      </c>
      <c r="B142" s="3"/>
      <c r="C142" s="1" t="s">
        <v>187</v>
      </c>
      <c r="D142" s="1"/>
      <c r="E142" s="1"/>
      <c r="F142" s="3">
        <v>31</v>
      </c>
      <c r="G142" s="37" t="s">
        <v>543</v>
      </c>
      <c r="H142" s="1" t="s">
        <v>544</v>
      </c>
      <c r="I142" s="1">
        <v>2</v>
      </c>
      <c r="J142" s="1">
        <v>520</v>
      </c>
      <c r="K142" s="39" t="s">
        <v>150</v>
      </c>
      <c r="L142" s="1" t="s">
        <v>371</v>
      </c>
    </row>
    <row r="143" spans="1:12" x14ac:dyDescent="0.3">
      <c r="A143" s="3">
        <v>139</v>
      </c>
      <c r="B143" s="3"/>
      <c r="C143" s="1" t="s">
        <v>187</v>
      </c>
      <c r="D143" s="1"/>
      <c r="E143" s="3"/>
      <c r="F143" s="1">
        <v>32</v>
      </c>
      <c r="G143" s="37" t="s">
        <v>545</v>
      </c>
      <c r="H143" s="1" t="s">
        <v>544</v>
      </c>
      <c r="I143" s="1">
        <v>2</v>
      </c>
      <c r="J143" s="3">
        <v>700</v>
      </c>
      <c r="K143" s="39" t="s">
        <v>150</v>
      </c>
      <c r="L143" s="1" t="s">
        <v>371</v>
      </c>
    </row>
    <row r="144" spans="1:12" ht="28.8" x14ac:dyDescent="0.3">
      <c r="A144" s="3">
        <v>140</v>
      </c>
      <c r="B144" s="3"/>
      <c r="C144" s="1" t="s">
        <v>187</v>
      </c>
      <c r="D144" s="1"/>
      <c r="E144" s="1">
        <v>90318030</v>
      </c>
      <c r="F144" s="3">
        <v>33</v>
      </c>
      <c r="G144" s="37" t="s">
        <v>546</v>
      </c>
      <c r="H144" s="1" t="s">
        <v>547</v>
      </c>
      <c r="I144" s="1">
        <v>2</v>
      </c>
      <c r="J144" s="1">
        <v>3320</v>
      </c>
      <c r="K144" s="39" t="s">
        <v>150</v>
      </c>
      <c r="L144" s="1" t="s">
        <v>371</v>
      </c>
    </row>
    <row r="145" spans="1:12" ht="28.8" x14ac:dyDescent="0.3">
      <c r="A145" s="3">
        <v>141</v>
      </c>
      <c r="B145" s="3"/>
      <c r="C145" s="1" t="s">
        <v>187</v>
      </c>
      <c r="D145" s="1"/>
      <c r="E145" s="1">
        <v>90318050</v>
      </c>
      <c r="F145" s="1">
        <v>34</v>
      </c>
      <c r="G145" s="37" t="s">
        <v>548</v>
      </c>
      <c r="H145" s="1" t="s">
        <v>549</v>
      </c>
      <c r="I145" s="1">
        <v>10</v>
      </c>
      <c r="J145" s="1">
        <v>110</v>
      </c>
      <c r="K145" s="39" t="s">
        <v>150</v>
      </c>
      <c r="L145" s="1" t="s">
        <v>371</v>
      </c>
    </row>
    <row r="146" spans="1:12" ht="43.8" thickBot="1" x14ac:dyDescent="0.35">
      <c r="A146" s="30">
        <v>142</v>
      </c>
      <c r="B146" s="30"/>
      <c r="C146" s="30" t="s">
        <v>187</v>
      </c>
      <c r="D146" s="30"/>
      <c r="E146" s="30">
        <v>84282000</v>
      </c>
      <c r="F146" s="30">
        <v>35</v>
      </c>
      <c r="G146" s="31" t="s">
        <v>550</v>
      </c>
      <c r="H146" s="30" t="s">
        <v>551</v>
      </c>
      <c r="I146" s="30">
        <v>2</v>
      </c>
      <c r="J146" s="30">
        <v>450</v>
      </c>
      <c r="K146" s="40" t="s">
        <v>150</v>
      </c>
      <c r="L146" s="30" t="s">
        <v>371</v>
      </c>
    </row>
    <row r="147" spans="1:12" ht="43.2" x14ac:dyDescent="0.3">
      <c r="A147" s="3">
        <v>143</v>
      </c>
      <c r="B147" s="3"/>
      <c r="C147" s="3" t="s">
        <v>552</v>
      </c>
      <c r="D147" s="3"/>
      <c r="E147" s="3"/>
      <c r="F147" s="3"/>
      <c r="G147" s="34" t="s">
        <v>553</v>
      </c>
      <c r="H147" s="3" t="s">
        <v>554</v>
      </c>
      <c r="I147" s="3">
        <v>4</v>
      </c>
      <c r="J147" s="3"/>
      <c r="K147" s="86"/>
      <c r="L147" s="3"/>
    </row>
    <row r="148" spans="1:12" ht="129.6" x14ac:dyDescent="0.3">
      <c r="A148" s="1">
        <v>144</v>
      </c>
      <c r="B148" s="1"/>
      <c r="C148" s="1" t="s">
        <v>552</v>
      </c>
      <c r="D148" s="1"/>
      <c r="E148" s="1"/>
      <c r="F148" s="1"/>
      <c r="G148" s="37" t="s">
        <v>555</v>
      </c>
      <c r="H148" s="1" t="s">
        <v>556</v>
      </c>
      <c r="I148" s="1">
        <v>4</v>
      </c>
      <c r="J148" s="1"/>
      <c r="K148" s="14"/>
      <c r="L148" s="1"/>
    </row>
    <row r="149" spans="1:12" x14ac:dyDescent="0.3">
      <c r="A149" s="1">
        <v>145</v>
      </c>
      <c r="B149" s="1"/>
      <c r="C149" s="1" t="s">
        <v>552</v>
      </c>
      <c r="D149" s="1"/>
      <c r="E149" s="1"/>
      <c r="F149" s="1"/>
      <c r="G149" s="37"/>
      <c r="H149" s="1" t="s">
        <v>557</v>
      </c>
      <c r="I149" s="1">
        <v>4</v>
      </c>
      <c r="J149" s="1"/>
      <c r="K149" s="14"/>
      <c r="L149" s="1"/>
    </row>
    <row r="150" spans="1:12" x14ac:dyDescent="0.3">
      <c r="A150" s="1">
        <v>146</v>
      </c>
      <c r="B150" s="1"/>
      <c r="C150" s="1" t="s">
        <v>552</v>
      </c>
      <c r="D150" s="1"/>
      <c r="E150" s="1"/>
      <c r="F150" s="1"/>
      <c r="G150" s="37"/>
      <c r="H150" s="1" t="s">
        <v>558</v>
      </c>
      <c r="I150" s="1">
        <v>2</v>
      </c>
      <c r="J150" s="1"/>
      <c r="K150" s="14"/>
      <c r="L150" s="1"/>
    </row>
    <row r="151" spans="1:12" x14ac:dyDescent="0.3">
      <c r="A151" s="1">
        <v>147</v>
      </c>
      <c r="B151" s="1"/>
      <c r="C151" s="1" t="s">
        <v>552</v>
      </c>
      <c r="D151" s="1"/>
      <c r="E151" s="1"/>
      <c r="F151" s="1"/>
      <c r="G151" s="37"/>
      <c r="H151" s="1" t="s">
        <v>559</v>
      </c>
      <c r="I151" s="1">
        <v>6</v>
      </c>
      <c r="J151" s="1"/>
      <c r="K151" s="14"/>
      <c r="L151" s="1"/>
    </row>
    <row r="152" spans="1:12" x14ac:dyDescent="0.3">
      <c r="A152" s="1">
        <v>148</v>
      </c>
      <c r="B152" s="1"/>
      <c r="C152" s="1" t="s">
        <v>552</v>
      </c>
      <c r="D152" s="1"/>
      <c r="E152" s="1"/>
      <c r="F152" s="1"/>
      <c r="G152" s="37"/>
      <c r="H152" s="1" t="s">
        <v>560</v>
      </c>
      <c r="I152" s="1">
        <v>2</v>
      </c>
      <c r="J152" s="1"/>
      <c r="K152" s="14"/>
      <c r="L152" s="1"/>
    </row>
    <row r="153" spans="1:12" x14ac:dyDescent="0.3">
      <c r="A153" s="1">
        <v>149</v>
      </c>
      <c r="B153" s="1"/>
      <c r="C153" s="1" t="s">
        <v>552</v>
      </c>
      <c r="D153" s="1"/>
      <c r="E153" s="1"/>
      <c r="F153" s="1"/>
      <c r="G153" s="37"/>
      <c r="H153" s="1" t="s">
        <v>561</v>
      </c>
      <c r="I153" s="1">
        <v>2</v>
      </c>
      <c r="J153" s="1"/>
      <c r="K153" s="14"/>
      <c r="L153" s="1"/>
    </row>
    <row r="154" spans="1:12" x14ac:dyDescent="0.3">
      <c r="A154" s="1">
        <v>150</v>
      </c>
      <c r="B154" s="1"/>
      <c r="C154" s="1" t="s">
        <v>552</v>
      </c>
      <c r="D154" s="1"/>
      <c r="E154" s="1"/>
      <c r="F154" s="1"/>
      <c r="G154" s="37"/>
      <c r="H154" s="1" t="s">
        <v>562</v>
      </c>
      <c r="I154" s="1">
        <v>2</v>
      </c>
      <c r="J154" s="1"/>
      <c r="K154" s="14"/>
      <c r="L154" s="1"/>
    </row>
    <row r="155" spans="1:12" ht="86.4" x14ac:dyDescent="0.3">
      <c r="A155" s="1">
        <v>151</v>
      </c>
      <c r="B155" s="1"/>
      <c r="C155" s="1" t="s">
        <v>552</v>
      </c>
      <c r="D155" s="1"/>
      <c r="E155" s="1"/>
      <c r="F155" s="1"/>
      <c r="G155" s="37" t="s">
        <v>563</v>
      </c>
      <c r="H155" s="1" t="s">
        <v>556</v>
      </c>
      <c r="I155" s="1">
        <v>2</v>
      </c>
      <c r="J155" s="1"/>
      <c r="K155" s="14"/>
      <c r="L155" s="1"/>
    </row>
    <row r="156" spans="1:12" ht="43.2" x14ac:dyDescent="0.3">
      <c r="A156" s="1">
        <v>152</v>
      </c>
      <c r="B156" s="1"/>
      <c r="C156" s="1" t="s">
        <v>552</v>
      </c>
      <c r="D156" s="1"/>
      <c r="E156" s="1"/>
      <c r="F156" s="1"/>
      <c r="G156" s="37" t="s">
        <v>553</v>
      </c>
      <c r="H156" s="14" t="s">
        <v>564</v>
      </c>
      <c r="I156" s="1">
        <v>4</v>
      </c>
      <c r="J156" s="1"/>
      <c r="K156" s="14"/>
      <c r="L156" s="1"/>
    </row>
    <row r="157" spans="1:12" x14ac:dyDescent="0.3">
      <c r="A157" s="1">
        <v>153</v>
      </c>
      <c r="B157" s="1"/>
      <c r="C157" s="1" t="s">
        <v>552</v>
      </c>
      <c r="D157" s="1"/>
      <c r="E157" s="1"/>
      <c r="F157" s="1"/>
      <c r="G157" s="37"/>
      <c r="H157" s="14" t="s">
        <v>565</v>
      </c>
      <c r="I157" s="1">
        <v>4</v>
      </c>
      <c r="J157" s="1"/>
      <c r="K157" s="14"/>
      <c r="L157" s="1"/>
    </row>
    <row r="158" spans="1:12" x14ac:dyDescent="0.3">
      <c r="A158" s="1">
        <v>154</v>
      </c>
      <c r="B158" s="1"/>
      <c r="C158" s="1" t="s">
        <v>552</v>
      </c>
      <c r="D158" s="1"/>
      <c r="E158" s="1"/>
      <c r="F158" s="1"/>
      <c r="G158" s="37"/>
      <c r="H158" s="14" t="s">
        <v>566</v>
      </c>
      <c r="I158" s="1">
        <v>2</v>
      </c>
      <c r="J158" s="1"/>
      <c r="K158" s="14"/>
      <c r="L158" s="1"/>
    </row>
    <row r="159" spans="1:12" x14ac:dyDescent="0.3">
      <c r="A159" s="1">
        <v>155</v>
      </c>
      <c r="B159" s="1"/>
      <c r="C159" s="1" t="s">
        <v>552</v>
      </c>
      <c r="D159" s="1"/>
      <c r="E159" s="1"/>
      <c r="F159" s="1"/>
      <c r="G159" s="37"/>
      <c r="H159" s="14" t="s">
        <v>567</v>
      </c>
      <c r="I159" s="1">
        <v>6</v>
      </c>
      <c r="J159" s="1"/>
      <c r="K159" s="14"/>
      <c r="L159" s="1"/>
    </row>
    <row r="160" spans="1:12" x14ac:dyDescent="0.3">
      <c r="A160" s="1">
        <v>156</v>
      </c>
      <c r="B160" s="1"/>
      <c r="C160" s="1" t="s">
        <v>552</v>
      </c>
      <c r="D160" s="1"/>
      <c r="E160" s="1"/>
      <c r="F160" s="1"/>
      <c r="G160" s="37"/>
      <c r="H160" s="14" t="s">
        <v>568</v>
      </c>
      <c r="I160" s="1">
        <v>2</v>
      </c>
      <c r="J160" s="1"/>
      <c r="K160" s="14"/>
      <c r="L160" s="1"/>
    </row>
    <row r="161" spans="1:12" x14ac:dyDescent="0.3">
      <c r="A161" s="1">
        <v>157</v>
      </c>
      <c r="B161" s="1"/>
      <c r="C161" s="1" t="s">
        <v>552</v>
      </c>
      <c r="D161" s="1"/>
      <c r="E161" s="1"/>
      <c r="F161" s="1"/>
      <c r="G161" s="37"/>
      <c r="H161" s="14" t="s">
        <v>569</v>
      </c>
      <c r="I161" s="1">
        <v>2</v>
      </c>
      <c r="J161" s="1"/>
      <c r="K161" s="14"/>
      <c r="L161" s="1"/>
    </row>
    <row r="162" spans="1:12" x14ac:dyDescent="0.3">
      <c r="A162" s="1">
        <v>158</v>
      </c>
      <c r="B162" s="1"/>
      <c r="C162" s="1" t="s">
        <v>552</v>
      </c>
      <c r="D162" s="1"/>
      <c r="E162" s="1"/>
      <c r="F162" s="1"/>
      <c r="G162" s="37"/>
      <c r="H162" s="14" t="s">
        <v>570</v>
      </c>
      <c r="I162" s="1">
        <v>2</v>
      </c>
      <c r="J162" s="1"/>
      <c r="K162" s="14"/>
      <c r="L162" s="1"/>
    </row>
    <row r="163" spans="1:12" x14ac:dyDescent="0.3">
      <c r="A163" s="1">
        <v>159</v>
      </c>
      <c r="B163" s="1"/>
      <c r="C163" s="1" t="s">
        <v>552</v>
      </c>
      <c r="D163" s="1"/>
      <c r="E163" s="1"/>
      <c r="F163" s="1"/>
      <c r="G163" s="37"/>
      <c r="H163" s="14" t="s">
        <v>571</v>
      </c>
      <c r="I163" s="1">
        <v>2</v>
      </c>
      <c r="J163" s="1"/>
      <c r="K163" s="14"/>
      <c r="L163" s="1"/>
    </row>
    <row r="164" spans="1:12" x14ac:dyDescent="0.3">
      <c r="A164" s="1">
        <v>160</v>
      </c>
      <c r="B164" s="1"/>
      <c r="C164" s="1" t="s">
        <v>552</v>
      </c>
      <c r="D164" s="1"/>
      <c r="E164" s="1"/>
      <c r="F164" s="1"/>
      <c r="G164" s="37"/>
      <c r="H164" s="14" t="s">
        <v>556</v>
      </c>
      <c r="I164" s="1">
        <v>2</v>
      </c>
      <c r="J164" s="1"/>
      <c r="K164" s="14"/>
      <c r="L164" s="1"/>
    </row>
    <row r="165" spans="1:12" x14ac:dyDescent="0.3">
      <c r="A165" s="1">
        <v>161</v>
      </c>
      <c r="B165" s="1"/>
      <c r="C165" s="1" t="s">
        <v>552</v>
      </c>
      <c r="D165" s="1"/>
      <c r="E165" s="1"/>
      <c r="F165" s="1"/>
      <c r="G165" s="37"/>
      <c r="H165" s="14" t="s">
        <v>572</v>
      </c>
      <c r="I165" s="1">
        <v>4</v>
      </c>
      <c r="J165" s="1"/>
      <c r="K165" s="14"/>
      <c r="L165" s="1"/>
    </row>
    <row r="166" spans="1:12" x14ac:dyDescent="0.3">
      <c r="A166" s="1">
        <v>162</v>
      </c>
      <c r="B166" s="1"/>
      <c r="C166" s="1" t="s">
        <v>552</v>
      </c>
      <c r="D166" s="1"/>
      <c r="E166" s="1"/>
      <c r="F166" s="1"/>
      <c r="G166" s="37"/>
      <c r="H166" s="14" t="s">
        <v>573</v>
      </c>
      <c r="I166" s="1">
        <v>4</v>
      </c>
      <c r="J166" s="1"/>
      <c r="K166" s="14"/>
      <c r="L166" s="1"/>
    </row>
    <row r="167" spans="1:12" x14ac:dyDescent="0.3">
      <c r="A167" s="1">
        <v>163</v>
      </c>
      <c r="B167" s="1"/>
      <c r="C167" s="1" t="s">
        <v>552</v>
      </c>
      <c r="D167" s="1"/>
      <c r="E167" s="1"/>
      <c r="F167" s="1"/>
      <c r="G167" s="37"/>
      <c r="H167" s="14" t="s">
        <v>574</v>
      </c>
      <c r="I167" s="1">
        <v>2</v>
      </c>
      <c r="J167" s="1"/>
      <c r="K167" s="14"/>
      <c r="L167" s="1"/>
    </row>
    <row r="168" spans="1:12" x14ac:dyDescent="0.3">
      <c r="A168" s="1">
        <v>164</v>
      </c>
      <c r="B168" s="1"/>
      <c r="C168" s="1" t="s">
        <v>552</v>
      </c>
      <c r="D168" s="1"/>
      <c r="E168" s="1"/>
      <c r="F168" s="1"/>
      <c r="G168" s="37"/>
      <c r="H168" s="14" t="s">
        <v>567</v>
      </c>
      <c r="I168" s="1">
        <v>6</v>
      </c>
      <c r="J168" s="1"/>
      <c r="K168" s="14"/>
      <c r="L168" s="1"/>
    </row>
    <row r="169" spans="1:12" x14ac:dyDescent="0.3">
      <c r="A169" s="1">
        <v>165</v>
      </c>
      <c r="B169" s="1"/>
      <c r="C169" s="1" t="s">
        <v>552</v>
      </c>
      <c r="D169" s="1"/>
      <c r="E169" s="1"/>
      <c r="F169" s="1"/>
      <c r="G169" s="37"/>
      <c r="H169" s="14" t="s">
        <v>568</v>
      </c>
      <c r="I169" s="1">
        <v>2</v>
      </c>
      <c r="J169" s="1"/>
      <c r="K169" s="14"/>
      <c r="L169" s="1"/>
    </row>
    <row r="170" spans="1:12" x14ac:dyDescent="0.3">
      <c r="A170" s="1">
        <v>166</v>
      </c>
      <c r="B170" s="1"/>
      <c r="C170" s="1" t="s">
        <v>552</v>
      </c>
      <c r="D170" s="1"/>
      <c r="E170" s="1"/>
      <c r="F170" s="1"/>
      <c r="G170" s="37"/>
      <c r="H170" s="14" t="s">
        <v>569</v>
      </c>
      <c r="I170" s="1">
        <v>2</v>
      </c>
      <c r="J170" s="1"/>
      <c r="K170" s="14"/>
      <c r="L170" s="1"/>
    </row>
    <row r="171" spans="1:12" x14ac:dyDescent="0.3">
      <c r="A171" s="1">
        <v>167</v>
      </c>
      <c r="B171" s="1"/>
      <c r="C171" s="1" t="s">
        <v>552</v>
      </c>
      <c r="D171" s="1"/>
      <c r="E171" s="1"/>
      <c r="F171" s="1"/>
      <c r="G171" s="37"/>
      <c r="H171" s="14" t="s">
        <v>570</v>
      </c>
      <c r="I171" s="1">
        <v>2</v>
      </c>
      <c r="J171" s="1"/>
      <c r="K171" s="14"/>
      <c r="L171" s="1"/>
    </row>
    <row r="172" spans="1:12" x14ac:dyDescent="0.3">
      <c r="A172" s="1">
        <v>168</v>
      </c>
      <c r="B172" s="1"/>
      <c r="C172" s="1" t="s">
        <v>552</v>
      </c>
      <c r="D172" s="1"/>
      <c r="E172" s="1"/>
      <c r="F172" s="1"/>
      <c r="G172" s="37"/>
      <c r="H172" s="14" t="s">
        <v>571</v>
      </c>
      <c r="I172" s="1">
        <v>2</v>
      </c>
      <c r="J172" s="1"/>
      <c r="K172" s="14"/>
      <c r="L172" s="1"/>
    </row>
    <row r="173" spans="1:12" ht="28.8" x14ac:dyDescent="0.3">
      <c r="A173" s="1">
        <v>169</v>
      </c>
      <c r="B173" s="1"/>
      <c r="C173" s="1" t="s">
        <v>552</v>
      </c>
      <c r="D173" s="1"/>
      <c r="E173" s="1"/>
      <c r="F173" s="1"/>
      <c r="G173" s="72" t="s">
        <v>575</v>
      </c>
      <c r="H173" s="14" t="s">
        <v>554</v>
      </c>
      <c r="I173" s="1">
        <v>4</v>
      </c>
      <c r="J173" s="1"/>
      <c r="K173" s="14"/>
      <c r="L173" s="1"/>
    </row>
    <row r="174" spans="1:12" x14ac:dyDescent="0.3">
      <c r="A174" s="1">
        <v>170</v>
      </c>
      <c r="B174" s="1"/>
      <c r="C174" s="1" t="s">
        <v>552</v>
      </c>
      <c r="D174" s="1"/>
      <c r="E174" s="1"/>
      <c r="F174" s="1"/>
      <c r="G174" s="37"/>
      <c r="H174" s="14" t="s">
        <v>572</v>
      </c>
      <c r="I174" s="1">
        <v>4</v>
      </c>
      <c r="J174" s="1"/>
      <c r="K174" s="14"/>
      <c r="L174" s="1"/>
    </row>
    <row r="175" spans="1:12" x14ac:dyDescent="0.3">
      <c r="A175" s="1">
        <v>171</v>
      </c>
      <c r="B175" s="1"/>
      <c r="C175" s="1" t="s">
        <v>552</v>
      </c>
      <c r="D175" s="1"/>
      <c r="E175" s="1"/>
      <c r="F175" s="1"/>
      <c r="G175" s="37"/>
      <c r="H175" s="14" t="s">
        <v>573</v>
      </c>
      <c r="I175" s="1">
        <v>4</v>
      </c>
      <c r="J175" s="1"/>
      <c r="K175" s="14"/>
      <c r="L175" s="1"/>
    </row>
    <row r="176" spans="1:12" x14ac:dyDescent="0.3">
      <c r="A176" s="1">
        <v>172</v>
      </c>
      <c r="B176" s="1"/>
      <c r="C176" s="1" t="s">
        <v>552</v>
      </c>
      <c r="D176" s="1"/>
      <c r="E176" s="1"/>
      <c r="F176" s="1"/>
      <c r="G176" s="37"/>
      <c r="H176" s="14" t="s">
        <v>574</v>
      </c>
      <c r="I176" s="1">
        <v>2</v>
      </c>
      <c r="J176" s="1"/>
      <c r="K176" s="14"/>
      <c r="L176" s="1"/>
    </row>
    <row r="177" spans="1:12" x14ac:dyDescent="0.3">
      <c r="A177" s="1">
        <v>173</v>
      </c>
      <c r="B177" s="1"/>
      <c r="C177" s="1" t="s">
        <v>552</v>
      </c>
      <c r="D177" s="1"/>
      <c r="E177" s="1"/>
      <c r="F177" s="1"/>
      <c r="G177" s="37"/>
      <c r="H177" s="14" t="s">
        <v>567</v>
      </c>
      <c r="I177" s="1">
        <v>6</v>
      </c>
      <c r="J177" s="1"/>
      <c r="K177" s="14"/>
      <c r="L177" s="1"/>
    </row>
    <row r="178" spans="1:12" x14ac:dyDescent="0.3">
      <c r="A178" s="1">
        <v>174</v>
      </c>
      <c r="B178" s="1"/>
      <c r="C178" s="1" t="s">
        <v>552</v>
      </c>
      <c r="D178" s="1"/>
      <c r="E178" s="1"/>
      <c r="F178" s="1"/>
      <c r="G178" s="37"/>
      <c r="H178" s="14" t="s">
        <v>568</v>
      </c>
      <c r="I178" s="1">
        <v>2</v>
      </c>
      <c r="J178" s="1"/>
      <c r="K178" s="14"/>
      <c r="L178" s="1"/>
    </row>
    <row r="179" spans="1:12" x14ac:dyDescent="0.3">
      <c r="A179" s="1">
        <v>175</v>
      </c>
      <c r="B179" s="1"/>
      <c r="C179" s="1" t="s">
        <v>552</v>
      </c>
      <c r="D179" s="1"/>
      <c r="E179" s="1"/>
      <c r="F179" s="1"/>
      <c r="G179" s="37"/>
      <c r="H179" s="14" t="s">
        <v>569</v>
      </c>
      <c r="I179" s="1">
        <v>2</v>
      </c>
      <c r="J179" s="1"/>
      <c r="K179" s="14"/>
      <c r="L179" s="1"/>
    </row>
    <row r="180" spans="1:12" x14ac:dyDescent="0.3">
      <c r="A180" s="1">
        <v>176</v>
      </c>
      <c r="B180" s="1"/>
      <c r="C180" s="1" t="s">
        <v>552</v>
      </c>
      <c r="D180" s="1"/>
      <c r="E180" s="1"/>
      <c r="F180" s="1"/>
      <c r="G180" s="37"/>
      <c r="H180" s="14" t="s">
        <v>570</v>
      </c>
      <c r="I180" s="1">
        <v>2</v>
      </c>
      <c r="J180" s="1"/>
      <c r="K180" s="14"/>
      <c r="L180" s="1"/>
    </row>
    <row r="181" spans="1:12" x14ac:dyDescent="0.3">
      <c r="A181" s="1">
        <v>177</v>
      </c>
      <c r="B181" s="1"/>
      <c r="C181" s="1" t="s">
        <v>552</v>
      </c>
      <c r="D181" s="1"/>
      <c r="E181" s="1"/>
      <c r="F181" s="1"/>
      <c r="G181" s="37"/>
      <c r="H181" s="1" t="s">
        <v>576</v>
      </c>
      <c r="I181" s="1">
        <v>2</v>
      </c>
      <c r="J181" s="1"/>
      <c r="K181" s="14"/>
      <c r="L181" s="1"/>
    </row>
    <row r="182" spans="1:12" ht="28.8" x14ac:dyDescent="0.3">
      <c r="A182" s="1">
        <v>178</v>
      </c>
      <c r="B182" s="1"/>
      <c r="C182" s="1" t="s">
        <v>552</v>
      </c>
      <c r="D182" s="1"/>
      <c r="E182" s="1"/>
      <c r="F182" s="1"/>
      <c r="G182" s="72" t="s">
        <v>575</v>
      </c>
      <c r="H182" s="14" t="s">
        <v>554</v>
      </c>
      <c r="I182" s="1">
        <v>2</v>
      </c>
      <c r="J182" s="1"/>
      <c r="K182" s="14"/>
      <c r="L182" s="1"/>
    </row>
    <row r="183" spans="1:12" x14ac:dyDescent="0.3">
      <c r="A183" s="1">
        <v>179</v>
      </c>
      <c r="B183" s="1"/>
      <c r="C183" s="1" t="s">
        <v>552</v>
      </c>
      <c r="D183" s="1"/>
      <c r="E183" s="1"/>
      <c r="F183" s="1"/>
      <c r="G183" s="37"/>
      <c r="H183" s="14" t="s">
        <v>577</v>
      </c>
      <c r="I183" s="1">
        <v>2</v>
      </c>
      <c r="J183" s="1"/>
      <c r="K183" s="14"/>
      <c r="L183" s="1"/>
    </row>
    <row r="184" spans="1:12" x14ac:dyDescent="0.3">
      <c r="A184" s="1">
        <v>180</v>
      </c>
      <c r="B184" s="1"/>
      <c r="C184" s="1" t="s">
        <v>552</v>
      </c>
      <c r="D184" s="1"/>
      <c r="E184" s="1"/>
      <c r="F184" s="1"/>
      <c r="G184" s="37"/>
      <c r="H184" s="14" t="s">
        <v>578</v>
      </c>
      <c r="I184" s="1"/>
      <c r="J184" s="1"/>
      <c r="K184" s="14"/>
      <c r="L184" s="1"/>
    </row>
    <row r="185" spans="1:12" x14ac:dyDescent="0.3">
      <c r="A185" s="1">
        <v>181</v>
      </c>
      <c r="B185" s="1"/>
      <c r="C185" s="1" t="s">
        <v>552</v>
      </c>
      <c r="D185" s="1"/>
      <c r="E185" s="1"/>
      <c r="F185" s="1"/>
      <c r="G185" s="37"/>
      <c r="H185" s="14" t="s">
        <v>579</v>
      </c>
      <c r="I185" s="1">
        <v>2</v>
      </c>
      <c r="J185" s="1"/>
      <c r="K185" s="14"/>
      <c r="L185" s="1"/>
    </row>
    <row r="186" spans="1:12" x14ac:dyDescent="0.3">
      <c r="A186" s="1">
        <v>182</v>
      </c>
      <c r="B186" s="1"/>
      <c r="C186" s="1" t="s">
        <v>552</v>
      </c>
      <c r="D186" s="1"/>
      <c r="E186" s="1"/>
      <c r="F186" s="1"/>
      <c r="G186" s="37"/>
      <c r="H186" s="1" t="s">
        <v>580</v>
      </c>
      <c r="I186" s="1">
        <v>2</v>
      </c>
      <c r="J186" s="1"/>
      <c r="K186" s="14"/>
      <c r="L186" s="1"/>
    </row>
    <row r="187" spans="1:12" x14ac:dyDescent="0.3">
      <c r="A187" s="1">
        <v>183</v>
      </c>
      <c r="B187" s="1"/>
      <c r="C187" s="1" t="s">
        <v>552</v>
      </c>
      <c r="D187" s="1"/>
      <c r="E187" s="1"/>
      <c r="F187" s="1"/>
      <c r="G187" s="37"/>
      <c r="H187" s="14" t="s">
        <v>567</v>
      </c>
      <c r="I187" s="1">
        <v>3</v>
      </c>
      <c r="J187" s="1"/>
      <c r="K187" s="14"/>
      <c r="L187" s="1"/>
    </row>
    <row r="188" spans="1:12" x14ac:dyDescent="0.3">
      <c r="A188" s="1">
        <v>184</v>
      </c>
      <c r="B188" s="1"/>
      <c r="C188" s="1" t="s">
        <v>552</v>
      </c>
      <c r="D188" s="1"/>
      <c r="E188" s="1"/>
      <c r="F188" s="1"/>
      <c r="G188" s="37"/>
      <c r="H188" s="14" t="s">
        <v>568</v>
      </c>
      <c r="I188" s="1">
        <v>1</v>
      </c>
      <c r="J188" s="1"/>
      <c r="K188" s="14"/>
      <c r="L188" s="1"/>
    </row>
    <row r="189" spans="1:12" x14ac:dyDescent="0.3">
      <c r="A189" s="1">
        <v>185</v>
      </c>
      <c r="B189" s="1"/>
      <c r="C189" s="1" t="s">
        <v>552</v>
      </c>
      <c r="D189" s="1"/>
      <c r="E189" s="1"/>
      <c r="F189" s="1"/>
      <c r="G189" s="37"/>
      <c r="H189" s="14" t="s">
        <v>569</v>
      </c>
      <c r="I189" s="1">
        <v>1</v>
      </c>
      <c r="J189" s="1"/>
      <c r="K189" s="14"/>
      <c r="L189" s="1"/>
    </row>
    <row r="190" spans="1:12" x14ac:dyDescent="0.3">
      <c r="A190" s="1">
        <v>186</v>
      </c>
      <c r="B190" s="1"/>
      <c r="C190" s="1" t="s">
        <v>552</v>
      </c>
      <c r="D190" s="1"/>
      <c r="E190" s="1"/>
      <c r="F190" s="1"/>
      <c r="G190" s="37"/>
      <c r="H190" s="14" t="s">
        <v>571</v>
      </c>
      <c r="I190" s="1">
        <v>1</v>
      </c>
      <c r="J190" s="1"/>
      <c r="K190" s="14"/>
      <c r="L190" s="1"/>
    </row>
    <row r="191" spans="1:12" x14ac:dyDescent="0.3">
      <c r="A191" s="1">
        <v>187</v>
      </c>
      <c r="B191" s="1"/>
      <c r="C191" s="1" t="s">
        <v>552</v>
      </c>
      <c r="D191" s="1"/>
      <c r="E191" s="1"/>
      <c r="F191" s="1"/>
      <c r="G191" s="37"/>
      <c r="H191" s="1"/>
      <c r="I191" s="1"/>
      <c r="J191" s="1"/>
      <c r="K191" s="14"/>
      <c r="L191" s="1"/>
    </row>
    <row r="192" spans="1:12" ht="15" thickBot="1" x14ac:dyDescent="0.35">
      <c r="A192" s="30">
        <v>188</v>
      </c>
      <c r="B192" s="30"/>
      <c r="C192" s="30" t="s">
        <v>552</v>
      </c>
      <c r="D192" s="30"/>
      <c r="E192" s="30"/>
      <c r="F192" s="30"/>
      <c r="G192" s="31"/>
      <c r="H192" s="30" t="s">
        <v>581</v>
      </c>
      <c r="I192" s="30">
        <v>6</v>
      </c>
      <c r="J192" s="30"/>
      <c r="K192" s="40"/>
      <c r="L192" s="30"/>
    </row>
    <row r="193" spans="1:12" x14ac:dyDescent="0.3">
      <c r="A193" s="1">
        <v>189</v>
      </c>
      <c r="B193" s="1"/>
      <c r="C193" s="1" t="s">
        <v>582</v>
      </c>
      <c r="D193" s="1"/>
      <c r="E193" s="1"/>
      <c r="F193" s="39">
        <v>1</v>
      </c>
      <c r="G193" s="87">
        <v>86060762</v>
      </c>
      <c r="H193" s="39" t="s">
        <v>583</v>
      </c>
      <c r="I193" s="39">
        <v>2</v>
      </c>
      <c r="J193" s="39">
        <v>537800</v>
      </c>
      <c r="K193" s="39" t="s">
        <v>150</v>
      </c>
      <c r="L193" s="39" t="s">
        <v>371</v>
      </c>
    </row>
    <row r="194" spans="1:12" x14ac:dyDescent="0.3">
      <c r="A194" s="1">
        <v>190</v>
      </c>
      <c r="B194" s="1"/>
      <c r="C194" s="1" t="s">
        <v>582</v>
      </c>
      <c r="D194" s="1"/>
      <c r="E194" s="1"/>
      <c r="F194" s="39">
        <v>2</v>
      </c>
      <c r="G194" s="87">
        <v>86060812</v>
      </c>
      <c r="H194" s="39" t="s">
        <v>584</v>
      </c>
      <c r="I194" s="39">
        <v>3</v>
      </c>
      <c r="J194" s="39">
        <v>584600</v>
      </c>
      <c r="K194" s="39" t="s">
        <v>150</v>
      </c>
      <c r="L194" s="39" t="s">
        <v>371</v>
      </c>
    </row>
    <row r="195" spans="1:12" x14ac:dyDescent="0.3">
      <c r="A195" s="1">
        <v>191</v>
      </c>
      <c r="B195" s="1"/>
      <c r="C195" s="1" t="s">
        <v>582</v>
      </c>
      <c r="D195" s="1"/>
      <c r="E195" s="1"/>
      <c r="F195" s="39">
        <v>3</v>
      </c>
      <c r="G195" s="87">
        <v>86060862</v>
      </c>
      <c r="H195" s="39" t="s">
        <v>585</v>
      </c>
      <c r="I195" s="39">
        <v>1</v>
      </c>
      <c r="J195" s="39">
        <v>649100</v>
      </c>
      <c r="K195" s="39" t="s">
        <v>150</v>
      </c>
      <c r="L195" s="39" t="s">
        <v>371</v>
      </c>
    </row>
    <row r="196" spans="1:12" x14ac:dyDescent="0.3">
      <c r="A196" s="1">
        <v>192</v>
      </c>
      <c r="B196" s="1"/>
      <c r="C196" s="1" t="s">
        <v>582</v>
      </c>
      <c r="D196" s="1"/>
      <c r="E196" s="1"/>
      <c r="F196" s="39">
        <v>4</v>
      </c>
      <c r="G196" s="87" t="s">
        <v>586</v>
      </c>
      <c r="H196" s="39" t="s">
        <v>587</v>
      </c>
      <c r="I196" s="39">
        <v>3</v>
      </c>
      <c r="J196" s="39"/>
      <c r="K196" s="39" t="s">
        <v>150</v>
      </c>
      <c r="L196" s="39" t="s">
        <v>371</v>
      </c>
    </row>
    <row r="197" spans="1:12" x14ac:dyDescent="0.3">
      <c r="A197" s="1">
        <v>193</v>
      </c>
      <c r="B197" s="1"/>
      <c r="C197" s="1" t="s">
        <v>582</v>
      </c>
      <c r="D197" s="1"/>
      <c r="E197" s="1"/>
      <c r="F197" s="39">
        <v>5</v>
      </c>
      <c r="G197" s="87" t="s">
        <v>586</v>
      </c>
      <c r="H197" s="39" t="s">
        <v>588</v>
      </c>
      <c r="I197" s="39">
        <v>3</v>
      </c>
      <c r="J197" s="39"/>
      <c r="K197" s="39" t="s">
        <v>150</v>
      </c>
      <c r="L197" s="39" t="s">
        <v>371</v>
      </c>
    </row>
    <row r="198" spans="1:12" x14ac:dyDescent="0.3">
      <c r="A198" s="1">
        <v>194</v>
      </c>
      <c r="B198" s="1"/>
      <c r="C198" s="1" t="s">
        <v>582</v>
      </c>
      <c r="D198" s="1"/>
      <c r="E198" s="1"/>
      <c r="F198" s="39">
        <v>6</v>
      </c>
      <c r="G198" s="87" t="s">
        <v>586</v>
      </c>
      <c r="H198" s="39" t="s">
        <v>589</v>
      </c>
      <c r="I198" s="39">
        <v>3</v>
      </c>
      <c r="J198" s="39"/>
      <c r="K198" s="39" t="s">
        <v>150</v>
      </c>
      <c r="L198" s="39" t="s">
        <v>371</v>
      </c>
    </row>
    <row r="199" spans="1:12" ht="15" thickBot="1" x14ac:dyDescent="0.35">
      <c r="A199" s="30">
        <v>195</v>
      </c>
      <c r="B199" s="30"/>
      <c r="C199" s="30" t="s">
        <v>582</v>
      </c>
      <c r="D199" s="30"/>
      <c r="E199" s="30"/>
      <c r="F199" s="30">
        <v>7</v>
      </c>
      <c r="G199" s="31"/>
      <c r="H199" s="30" t="s">
        <v>590</v>
      </c>
      <c r="I199" s="30">
        <v>1</v>
      </c>
      <c r="J199" s="30"/>
      <c r="K199" s="40" t="s">
        <v>150</v>
      </c>
      <c r="L199" s="30" t="s">
        <v>371</v>
      </c>
    </row>
    <row r="200" spans="1:12" ht="72" x14ac:dyDescent="0.3">
      <c r="A200" s="4">
        <v>196</v>
      </c>
      <c r="B200" s="4"/>
      <c r="C200" s="4" t="s">
        <v>591</v>
      </c>
      <c r="D200" s="4"/>
      <c r="E200" s="4"/>
      <c r="F200" s="4">
        <v>1</v>
      </c>
      <c r="G200" s="37">
        <v>1701160</v>
      </c>
      <c r="H200" s="4" t="s">
        <v>592</v>
      </c>
      <c r="I200" s="4">
        <v>1</v>
      </c>
      <c r="J200" s="4">
        <v>1052000</v>
      </c>
      <c r="K200" s="4" t="s">
        <v>593</v>
      </c>
      <c r="L200" s="4" t="s">
        <v>594</v>
      </c>
    </row>
    <row r="201" spans="1:12" ht="72" x14ac:dyDescent="0.3">
      <c r="A201" s="4">
        <v>197</v>
      </c>
      <c r="B201" s="4"/>
      <c r="C201" s="4" t="s">
        <v>591</v>
      </c>
      <c r="D201" s="4"/>
      <c r="E201" s="4"/>
      <c r="F201" s="4">
        <v>2</v>
      </c>
      <c r="G201" s="37">
        <v>1700414</v>
      </c>
      <c r="H201" s="4" t="s">
        <v>595</v>
      </c>
      <c r="I201" s="4">
        <v>1</v>
      </c>
      <c r="J201" s="4">
        <v>160000</v>
      </c>
      <c r="K201" s="4" t="s">
        <v>593</v>
      </c>
      <c r="L201" s="4" t="s">
        <v>594</v>
      </c>
    </row>
    <row r="202" spans="1:12" ht="86.4" x14ac:dyDescent="0.3">
      <c r="A202" s="4">
        <v>198</v>
      </c>
      <c r="B202" s="4"/>
      <c r="C202" s="4" t="s">
        <v>591</v>
      </c>
      <c r="D202" s="4"/>
      <c r="E202" s="4"/>
      <c r="F202" s="4">
        <v>3</v>
      </c>
      <c r="G202" s="37">
        <v>1700176</v>
      </c>
      <c r="H202" s="4" t="s">
        <v>596</v>
      </c>
      <c r="I202" s="4">
        <v>1</v>
      </c>
      <c r="J202" s="4">
        <v>33000</v>
      </c>
      <c r="K202" s="4" t="s">
        <v>593</v>
      </c>
      <c r="L202" s="4" t="s">
        <v>594</v>
      </c>
    </row>
    <row r="203" spans="1:12" ht="72" x14ac:dyDescent="0.3">
      <c r="A203" s="4">
        <v>199</v>
      </c>
      <c r="B203" s="4"/>
      <c r="C203" s="4" t="s">
        <v>591</v>
      </c>
      <c r="D203" s="4"/>
      <c r="E203" s="4"/>
      <c r="F203" s="4">
        <v>4</v>
      </c>
      <c r="G203" s="37">
        <v>1700789</v>
      </c>
      <c r="H203" s="4" t="s">
        <v>597</v>
      </c>
      <c r="I203" s="4">
        <v>1</v>
      </c>
      <c r="J203" s="4">
        <v>263000</v>
      </c>
      <c r="K203" s="4" t="s">
        <v>593</v>
      </c>
      <c r="L203" s="4" t="s">
        <v>594</v>
      </c>
    </row>
    <row r="204" spans="1:12" ht="86.4" x14ac:dyDescent="0.3">
      <c r="A204" s="4">
        <v>200</v>
      </c>
      <c r="B204" s="4"/>
      <c r="C204" s="4" t="s">
        <v>591</v>
      </c>
      <c r="D204" s="4"/>
      <c r="E204" s="4"/>
      <c r="F204" s="4">
        <v>5</v>
      </c>
      <c r="G204" s="37">
        <v>1700177</v>
      </c>
      <c r="H204" s="4" t="s">
        <v>598</v>
      </c>
      <c r="I204" s="4">
        <v>1</v>
      </c>
      <c r="J204" s="4">
        <v>140000</v>
      </c>
      <c r="K204" s="4" t="s">
        <v>593</v>
      </c>
      <c r="L204" s="4" t="s">
        <v>594</v>
      </c>
    </row>
    <row r="205" spans="1:12" ht="72" x14ac:dyDescent="0.3">
      <c r="A205" s="4">
        <v>201</v>
      </c>
      <c r="B205" s="4"/>
      <c r="C205" s="4" t="s">
        <v>591</v>
      </c>
      <c r="D205" s="4"/>
      <c r="E205" s="4"/>
      <c r="F205" s="4">
        <v>6</v>
      </c>
      <c r="G205" s="37">
        <v>1700938</v>
      </c>
      <c r="H205" s="4" t="s">
        <v>599</v>
      </c>
      <c r="I205" s="4">
        <v>1</v>
      </c>
      <c r="J205" s="4">
        <v>352000</v>
      </c>
      <c r="K205" s="4" t="s">
        <v>593</v>
      </c>
      <c r="L205" s="4" t="s">
        <v>594</v>
      </c>
    </row>
    <row r="206" spans="1:12" ht="72" x14ac:dyDescent="0.3">
      <c r="A206" s="4">
        <v>202</v>
      </c>
      <c r="B206" s="4"/>
      <c r="C206" s="4" t="s">
        <v>591</v>
      </c>
      <c r="D206" s="4"/>
      <c r="E206" s="4"/>
      <c r="F206" s="4">
        <v>7</v>
      </c>
      <c r="G206" s="37">
        <v>1700943</v>
      </c>
      <c r="H206" s="4" t="s">
        <v>600</v>
      </c>
      <c r="I206" s="4">
        <v>1</v>
      </c>
      <c r="J206" s="4">
        <v>222000</v>
      </c>
      <c r="K206" s="4" t="s">
        <v>593</v>
      </c>
      <c r="L206" s="4" t="s">
        <v>594</v>
      </c>
    </row>
    <row r="207" spans="1:12" ht="72" x14ac:dyDescent="0.3">
      <c r="A207" s="4">
        <v>203</v>
      </c>
      <c r="B207" s="4"/>
      <c r="C207" s="4" t="s">
        <v>591</v>
      </c>
      <c r="D207" s="4"/>
      <c r="E207" s="4"/>
      <c r="F207" s="4">
        <v>8</v>
      </c>
      <c r="G207" s="37">
        <v>1700381</v>
      </c>
      <c r="H207" s="4" t="s">
        <v>601</v>
      </c>
      <c r="I207" s="4">
        <v>1</v>
      </c>
      <c r="J207" s="4">
        <v>102000</v>
      </c>
      <c r="K207" s="4" t="s">
        <v>593</v>
      </c>
      <c r="L207" s="4" t="s">
        <v>594</v>
      </c>
    </row>
    <row r="208" spans="1:12" ht="86.4" x14ac:dyDescent="0.3">
      <c r="A208" s="4">
        <v>204</v>
      </c>
      <c r="B208" s="4"/>
      <c r="C208" s="4" t="s">
        <v>591</v>
      </c>
      <c r="D208" s="4"/>
      <c r="E208" s="4"/>
      <c r="F208" s="4">
        <v>9</v>
      </c>
      <c r="G208" s="37">
        <v>1700384</v>
      </c>
      <c r="H208" s="4" t="s">
        <v>602</v>
      </c>
      <c r="I208" s="4">
        <v>1</v>
      </c>
      <c r="J208" s="4">
        <v>197000</v>
      </c>
      <c r="K208" s="4" t="s">
        <v>593</v>
      </c>
      <c r="L208" s="4" t="s">
        <v>594</v>
      </c>
    </row>
    <row r="209" spans="1:12" ht="86.4" x14ac:dyDescent="0.3">
      <c r="A209" s="4">
        <v>205</v>
      </c>
      <c r="B209" s="4"/>
      <c r="C209" s="4" t="s">
        <v>591</v>
      </c>
      <c r="D209" s="4"/>
      <c r="E209" s="4"/>
      <c r="F209" s="4">
        <v>10</v>
      </c>
      <c r="G209" s="37">
        <v>1700383</v>
      </c>
      <c r="H209" s="4" t="s">
        <v>603</v>
      </c>
      <c r="I209" s="4">
        <v>1</v>
      </c>
      <c r="J209" s="4">
        <v>206000</v>
      </c>
      <c r="K209" s="4" t="s">
        <v>593</v>
      </c>
      <c r="L209" s="4" t="s">
        <v>594</v>
      </c>
    </row>
    <row r="210" spans="1:12" ht="72" x14ac:dyDescent="0.3">
      <c r="A210" s="4">
        <v>206</v>
      </c>
      <c r="B210" s="4"/>
      <c r="C210" s="4" t="s">
        <v>591</v>
      </c>
      <c r="D210" s="4"/>
      <c r="E210" s="4"/>
      <c r="F210" s="4">
        <v>11</v>
      </c>
      <c r="G210" s="37">
        <v>1653832</v>
      </c>
      <c r="H210" s="4" t="s">
        <v>604</v>
      </c>
      <c r="I210" s="4">
        <v>10</v>
      </c>
      <c r="J210" s="4">
        <v>3000</v>
      </c>
      <c r="K210" s="4" t="s">
        <v>593</v>
      </c>
      <c r="L210" s="4" t="s">
        <v>594</v>
      </c>
    </row>
    <row r="211" spans="1:12" ht="86.4" x14ac:dyDescent="0.3">
      <c r="A211" s="4">
        <v>207</v>
      </c>
      <c r="B211" s="4"/>
      <c r="C211" s="4" t="s">
        <v>591</v>
      </c>
      <c r="D211" s="4"/>
      <c r="E211" s="4"/>
      <c r="F211" s="4">
        <v>12</v>
      </c>
      <c r="G211" s="37">
        <v>1700785</v>
      </c>
      <c r="H211" s="4" t="s">
        <v>605</v>
      </c>
      <c r="I211" s="4">
        <v>1</v>
      </c>
      <c r="J211" s="4">
        <v>33000</v>
      </c>
      <c r="K211" s="4" t="s">
        <v>593</v>
      </c>
      <c r="L211" s="4" t="s">
        <v>594</v>
      </c>
    </row>
    <row r="212" spans="1:12" ht="100.8" x14ac:dyDescent="0.3">
      <c r="A212" s="4">
        <v>208</v>
      </c>
      <c r="B212" s="4"/>
      <c r="C212" s="4" t="s">
        <v>591</v>
      </c>
      <c r="D212" s="4"/>
      <c r="E212" s="4"/>
      <c r="F212" s="4">
        <v>13</v>
      </c>
      <c r="G212" s="37">
        <v>1701069</v>
      </c>
      <c r="H212" s="4" t="s">
        <v>606</v>
      </c>
      <c r="I212" s="4">
        <v>1</v>
      </c>
      <c r="J212" s="4">
        <v>56000</v>
      </c>
      <c r="K212" s="4" t="s">
        <v>593</v>
      </c>
      <c r="L212" s="4" t="s">
        <v>594</v>
      </c>
    </row>
    <row r="213" spans="1:12" ht="57.6" x14ac:dyDescent="0.3">
      <c r="A213" s="4">
        <v>209</v>
      </c>
      <c r="B213" s="4"/>
      <c r="C213" s="4" t="s">
        <v>591</v>
      </c>
      <c r="D213" s="4"/>
      <c r="E213" s="4"/>
      <c r="F213" s="4">
        <v>14</v>
      </c>
      <c r="G213" s="37">
        <v>1654401</v>
      </c>
      <c r="H213" s="4" t="s">
        <v>607</v>
      </c>
      <c r="I213" s="4">
        <v>1</v>
      </c>
      <c r="J213" s="4">
        <v>27000</v>
      </c>
      <c r="K213" s="4" t="s">
        <v>593</v>
      </c>
      <c r="L213" s="4" t="s">
        <v>594</v>
      </c>
    </row>
    <row r="214" spans="1:12" ht="86.4" x14ac:dyDescent="0.3">
      <c r="A214" s="4">
        <v>210</v>
      </c>
      <c r="B214" s="4"/>
      <c r="C214" s="4" t="s">
        <v>591</v>
      </c>
      <c r="D214" s="4"/>
      <c r="E214" s="4"/>
      <c r="F214" s="4">
        <v>15</v>
      </c>
      <c r="G214" s="37">
        <v>1700355</v>
      </c>
      <c r="H214" s="4" t="s">
        <v>608</v>
      </c>
      <c r="I214" s="4">
        <v>1</v>
      </c>
      <c r="J214" s="4">
        <v>39000</v>
      </c>
      <c r="K214" s="4" t="s">
        <v>593</v>
      </c>
      <c r="L214" s="4" t="s">
        <v>594</v>
      </c>
    </row>
    <row r="215" spans="1:12" ht="72" x14ac:dyDescent="0.3">
      <c r="A215" s="4">
        <v>211</v>
      </c>
      <c r="B215" s="4"/>
      <c r="C215" s="4" t="s">
        <v>591</v>
      </c>
      <c r="D215" s="4"/>
      <c r="E215" s="4"/>
      <c r="F215" s="4">
        <v>16</v>
      </c>
      <c r="G215" s="37">
        <v>1700388</v>
      </c>
      <c r="H215" s="4" t="s">
        <v>609</v>
      </c>
      <c r="I215" s="4">
        <v>1</v>
      </c>
      <c r="J215" s="4">
        <v>86000</v>
      </c>
      <c r="K215" s="4" t="s">
        <v>593</v>
      </c>
      <c r="L215" s="4" t="s">
        <v>594</v>
      </c>
    </row>
    <row r="216" spans="1:12" ht="86.4" x14ac:dyDescent="0.3">
      <c r="A216" s="4">
        <v>212</v>
      </c>
      <c r="B216" s="4"/>
      <c r="C216" s="4" t="s">
        <v>591</v>
      </c>
      <c r="D216" s="4"/>
      <c r="E216" s="4"/>
      <c r="F216" s="4">
        <v>17</v>
      </c>
      <c r="G216" s="37">
        <v>1700325</v>
      </c>
      <c r="H216" s="4" t="s">
        <v>610</v>
      </c>
      <c r="I216" s="4">
        <v>1</v>
      </c>
      <c r="J216" s="4">
        <v>13000</v>
      </c>
      <c r="K216" s="4" t="s">
        <v>593</v>
      </c>
      <c r="L216" s="4" t="s">
        <v>594</v>
      </c>
    </row>
    <row r="217" spans="1:12" ht="86.4" x14ac:dyDescent="0.3">
      <c r="A217" s="4">
        <v>213</v>
      </c>
      <c r="B217" s="4"/>
      <c r="C217" s="4" t="s">
        <v>591</v>
      </c>
      <c r="D217" s="4"/>
      <c r="E217" s="4"/>
      <c r="F217" s="4">
        <v>18</v>
      </c>
      <c r="G217" s="37">
        <v>1700714</v>
      </c>
      <c r="H217" s="4" t="s">
        <v>611</v>
      </c>
      <c r="I217" s="4">
        <v>1</v>
      </c>
      <c r="J217" s="4">
        <v>3000</v>
      </c>
      <c r="K217" s="4" t="s">
        <v>593</v>
      </c>
      <c r="L217" s="4" t="s">
        <v>594</v>
      </c>
    </row>
    <row r="218" spans="1:12" ht="86.4" x14ac:dyDescent="0.3">
      <c r="A218" s="4">
        <v>214</v>
      </c>
      <c r="B218" s="4"/>
      <c r="C218" s="4" t="s">
        <v>591</v>
      </c>
      <c r="D218" s="4"/>
      <c r="E218" s="4"/>
      <c r="F218" s="4">
        <v>19</v>
      </c>
      <c r="G218" s="37">
        <v>1700794</v>
      </c>
      <c r="H218" s="4" t="s">
        <v>612</v>
      </c>
      <c r="I218" s="4">
        <v>1</v>
      </c>
      <c r="J218" s="4">
        <v>77000</v>
      </c>
      <c r="K218" s="4" t="s">
        <v>593</v>
      </c>
      <c r="L218" s="4" t="s">
        <v>594</v>
      </c>
    </row>
    <row r="219" spans="1:12" ht="86.4" x14ac:dyDescent="0.3">
      <c r="A219" s="4">
        <v>215</v>
      </c>
      <c r="B219" s="4"/>
      <c r="C219" s="4" t="s">
        <v>591</v>
      </c>
      <c r="D219" s="4"/>
      <c r="E219" s="4"/>
      <c r="F219" s="4">
        <v>20</v>
      </c>
      <c r="G219" s="37">
        <v>1700793</v>
      </c>
      <c r="H219" s="4" t="s">
        <v>613</v>
      </c>
      <c r="I219" s="4">
        <v>1</v>
      </c>
      <c r="J219" s="4">
        <v>90000</v>
      </c>
      <c r="K219" s="4" t="s">
        <v>593</v>
      </c>
      <c r="L219" s="4" t="s">
        <v>594</v>
      </c>
    </row>
    <row r="220" spans="1:12" ht="86.4" x14ac:dyDescent="0.3">
      <c r="A220" s="4">
        <v>216</v>
      </c>
      <c r="B220" s="4"/>
      <c r="C220" s="4" t="s">
        <v>591</v>
      </c>
      <c r="D220" s="4"/>
      <c r="E220" s="4"/>
      <c r="F220" s="4">
        <v>21</v>
      </c>
      <c r="G220" s="37">
        <v>1700715</v>
      </c>
      <c r="H220" s="4" t="s">
        <v>614</v>
      </c>
      <c r="I220" s="4">
        <v>1</v>
      </c>
      <c r="J220" s="4">
        <v>11000</v>
      </c>
      <c r="K220" s="4" t="s">
        <v>593</v>
      </c>
      <c r="L220" s="4" t="s">
        <v>594</v>
      </c>
    </row>
    <row r="221" spans="1:12" ht="57.6" x14ac:dyDescent="0.3">
      <c r="A221" s="4">
        <v>217</v>
      </c>
      <c r="B221" s="4"/>
      <c r="C221" s="4" t="s">
        <v>591</v>
      </c>
      <c r="D221" s="4"/>
      <c r="E221" s="4"/>
      <c r="F221" s="4">
        <v>22</v>
      </c>
      <c r="G221" s="37">
        <v>1700326</v>
      </c>
      <c r="H221" s="4" t="s">
        <v>615</v>
      </c>
      <c r="I221" s="4">
        <v>1</v>
      </c>
      <c r="J221" s="4">
        <v>16000</v>
      </c>
      <c r="K221" s="4" t="s">
        <v>593</v>
      </c>
      <c r="L221" s="4" t="s">
        <v>594</v>
      </c>
    </row>
    <row r="222" spans="1:12" ht="72" x14ac:dyDescent="0.3">
      <c r="A222" s="4">
        <v>218</v>
      </c>
      <c r="B222" s="4"/>
      <c r="C222" s="4" t="s">
        <v>591</v>
      </c>
      <c r="D222" s="4"/>
      <c r="E222" s="4"/>
      <c r="F222" s="4">
        <v>23</v>
      </c>
      <c r="G222" s="37">
        <v>1700392</v>
      </c>
      <c r="H222" s="4" t="s">
        <v>616</v>
      </c>
      <c r="I222" s="4">
        <v>1</v>
      </c>
      <c r="J222" s="4">
        <v>18000</v>
      </c>
      <c r="K222" s="4" t="s">
        <v>593</v>
      </c>
      <c r="L222" s="4" t="s">
        <v>594</v>
      </c>
    </row>
    <row r="223" spans="1:12" ht="72" x14ac:dyDescent="0.3">
      <c r="A223" s="4">
        <v>219</v>
      </c>
      <c r="B223" s="4"/>
      <c r="C223" s="4" t="s">
        <v>591</v>
      </c>
      <c r="D223" s="4"/>
      <c r="E223" s="4"/>
      <c r="F223" s="4">
        <v>24</v>
      </c>
      <c r="G223" s="37">
        <v>1700366</v>
      </c>
      <c r="H223" s="4" t="s">
        <v>617</v>
      </c>
      <c r="I223" s="4">
        <v>1</v>
      </c>
      <c r="J223" s="4">
        <v>47000</v>
      </c>
      <c r="K223" s="4" t="s">
        <v>593</v>
      </c>
      <c r="L223" s="4" t="s">
        <v>594</v>
      </c>
    </row>
    <row r="224" spans="1:12" ht="86.4" x14ac:dyDescent="0.3">
      <c r="A224" s="4">
        <v>220</v>
      </c>
      <c r="B224" s="4"/>
      <c r="C224" s="4" t="s">
        <v>591</v>
      </c>
      <c r="D224" s="4"/>
      <c r="E224" s="4"/>
      <c r="F224" s="4">
        <v>25</v>
      </c>
      <c r="G224" s="37">
        <v>1700713</v>
      </c>
      <c r="H224" s="4" t="s">
        <v>618</v>
      </c>
      <c r="I224" s="4">
        <v>1</v>
      </c>
      <c r="J224" s="4">
        <v>4000</v>
      </c>
      <c r="K224" s="4" t="s">
        <v>593</v>
      </c>
      <c r="L224" s="4" t="s">
        <v>594</v>
      </c>
    </row>
    <row r="225" spans="1:12" ht="57.6" x14ac:dyDescent="0.3">
      <c r="A225" s="4">
        <v>221</v>
      </c>
      <c r="B225" s="4"/>
      <c r="C225" s="4" t="s">
        <v>591</v>
      </c>
      <c r="D225" s="4"/>
      <c r="E225" s="4"/>
      <c r="F225" s="4">
        <v>26</v>
      </c>
      <c r="G225" s="37">
        <v>1700901</v>
      </c>
      <c r="H225" s="4" t="s">
        <v>619</v>
      </c>
      <c r="I225" s="4">
        <v>1</v>
      </c>
      <c r="J225" s="4">
        <v>7000</v>
      </c>
      <c r="K225" s="4" t="s">
        <v>593</v>
      </c>
      <c r="L225" s="4" t="s">
        <v>594</v>
      </c>
    </row>
    <row r="226" spans="1:12" ht="57.6" x14ac:dyDescent="0.3">
      <c r="A226" s="4">
        <v>222</v>
      </c>
      <c r="B226" s="4"/>
      <c r="C226" s="4" t="s">
        <v>591</v>
      </c>
      <c r="D226" s="4"/>
      <c r="E226" s="4"/>
      <c r="F226" s="4">
        <v>27</v>
      </c>
      <c r="G226" s="37">
        <v>1700903</v>
      </c>
      <c r="H226" s="4" t="s">
        <v>620</v>
      </c>
      <c r="I226" s="4">
        <v>1</v>
      </c>
      <c r="J226" s="4">
        <v>6000</v>
      </c>
      <c r="K226" s="4" t="s">
        <v>593</v>
      </c>
      <c r="L226" s="4" t="s">
        <v>594</v>
      </c>
    </row>
    <row r="227" spans="1:12" ht="72" x14ac:dyDescent="0.3">
      <c r="A227" s="4">
        <v>223</v>
      </c>
      <c r="B227" s="4"/>
      <c r="C227" s="4" t="s">
        <v>591</v>
      </c>
      <c r="D227" s="4"/>
      <c r="E227" s="4"/>
      <c r="F227" s="4">
        <v>28</v>
      </c>
      <c r="G227" s="37">
        <v>1700387</v>
      </c>
      <c r="H227" s="4" t="s">
        <v>621</v>
      </c>
      <c r="I227" s="4">
        <v>1</v>
      </c>
      <c r="J227" s="4">
        <v>101000</v>
      </c>
      <c r="K227" s="4" t="s">
        <v>593</v>
      </c>
      <c r="L227" s="4" t="s">
        <v>594</v>
      </c>
    </row>
    <row r="228" spans="1:12" ht="72" x14ac:dyDescent="0.3">
      <c r="A228" s="4">
        <v>224</v>
      </c>
      <c r="B228" s="4"/>
      <c r="C228" s="4" t="s">
        <v>591</v>
      </c>
      <c r="D228" s="4"/>
      <c r="E228" s="4"/>
      <c r="F228" s="4">
        <v>29</v>
      </c>
      <c r="G228" s="37">
        <v>1700391</v>
      </c>
      <c r="H228" s="4" t="s">
        <v>622</v>
      </c>
      <c r="I228" s="4">
        <v>1</v>
      </c>
      <c r="J228" s="4">
        <v>62000</v>
      </c>
      <c r="K228" s="4" t="s">
        <v>593</v>
      </c>
      <c r="L228" s="4" t="s">
        <v>594</v>
      </c>
    </row>
    <row r="229" spans="1:12" ht="57.6" x14ac:dyDescent="0.3">
      <c r="A229" s="4">
        <v>225</v>
      </c>
      <c r="B229" s="4"/>
      <c r="C229" s="4" t="s">
        <v>591</v>
      </c>
      <c r="D229" s="4"/>
      <c r="E229" s="4"/>
      <c r="F229" s="4">
        <v>30</v>
      </c>
      <c r="G229" s="37">
        <v>1700424</v>
      </c>
      <c r="H229" s="4" t="s">
        <v>623</v>
      </c>
      <c r="I229" s="4">
        <v>1</v>
      </c>
      <c r="J229" s="4">
        <v>56000</v>
      </c>
      <c r="K229" s="4" t="s">
        <v>593</v>
      </c>
      <c r="L229" s="4" t="s">
        <v>594</v>
      </c>
    </row>
    <row r="230" spans="1:12" ht="72" x14ac:dyDescent="0.3">
      <c r="A230" s="4">
        <v>226</v>
      </c>
      <c r="B230" s="4"/>
      <c r="C230" s="4" t="s">
        <v>591</v>
      </c>
      <c r="D230" s="4"/>
      <c r="E230" s="4"/>
      <c r="F230" s="4">
        <v>31</v>
      </c>
      <c r="G230" s="37">
        <v>1700818</v>
      </c>
      <c r="H230" s="4" t="s">
        <v>624</v>
      </c>
      <c r="I230" s="4">
        <v>1</v>
      </c>
      <c r="J230" s="4">
        <v>45000</v>
      </c>
      <c r="K230" s="4" t="s">
        <v>593</v>
      </c>
      <c r="L230" s="4" t="s">
        <v>594</v>
      </c>
    </row>
    <row r="231" spans="1:12" ht="86.4" x14ac:dyDescent="0.3">
      <c r="A231" s="4">
        <v>227</v>
      </c>
      <c r="B231" s="4"/>
      <c r="C231" s="4" t="s">
        <v>591</v>
      </c>
      <c r="D231" s="4"/>
      <c r="E231" s="4"/>
      <c r="F231" s="4">
        <v>32</v>
      </c>
      <c r="G231" s="37">
        <v>1700951</v>
      </c>
      <c r="H231" s="4" t="s">
        <v>625</v>
      </c>
      <c r="I231" s="4">
        <v>1</v>
      </c>
      <c r="J231" s="4">
        <v>13000</v>
      </c>
      <c r="K231" s="4" t="s">
        <v>593</v>
      </c>
      <c r="L231" s="4" t="s">
        <v>594</v>
      </c>
    </row>
    <row r="232" spans="1:12" ht="86.4" x14ac:dyDescent="0.3">
      <c r="A232" s="4">
        <v>228</v>
      </c>
      <c r="B232" s="4"/>
      <c r="C232" s="4" t="s">
        <v>591</v>
      </c>
      <c r="D232" s="4"/>
      <c r="E232" s="4"/>
      <c r="F232" s="4">
        <v>33</v>
      </c>
      <c r="G232" s="37">
        <v>1701048</v>
      </c>
      <c r="H232" s="4" t="s">
        <v>626</v>
      </c>
      <c r="I232" s="4">
        <v>1</v>
      </c>
      <c r="J232" s="4">
        <v>22000</v>
      </c>
      <c r="K232" s="4" t="s">
        <v>593</v>
      </c>
      <c r="L232" s="4" t="s">
        <v>594</v>
      </c>
    </row>
    <row r="233" spans="1:12" ht="86.4" x14ac:dyDescent="0.3">
      <c r="A233" s="4">
        <v>229</v>
      </c>
      <c r="B233" s="4"/>
      <c r="C233" s="4" t="s">
        <v>591</v>
      </c>
      <c r="D233" s="4"/>
      <c r="E233" s="4"/>
      <c r="F233" s="4">
        <v>34</v>
      </c>
      <c r="G233" s="37">
        <v>1700077</v>
      </c>
      <c r="H233" s="4" t="s">
        <v>627</v>
      </c>
      <c r="I233" s="4">
        <v>1</v>
      </c>
      <c r="J233" s="4">
        <v>195000</v>
      </c>
      <c r="K233" s="4" t="s">
        <v>593</v>
      </c>
      <c r="L233" s="4" t="s">
        <v>594</v>
      </c>
    </row>
    <row r="234" spans="1:12" ht="100.8" x14ac:dyDescent="0.3">
      <c r="A234" s="4">
        <v>230</v>
      </c>
      <c r="B234" s="4"/>
      <c r="C234" s="4" t="s">
        <v>591</v>
      </c>
      <c r="D234" s="4"/>
      <c r="E234" s="4"/>
      <c r="F234" s="4">
        <v>35</v>
      </c>
      <c r="G234" s="37">
        <v>1700815</v>
      </c>
      <c r="H234" s="4" t="s">
        <v>628</v>
      </c>
      <c r="I234" s="4">
        <v>1</v>
      </c>
      <c r="J234" s="4">
        <v>4000</v>
      </c>
      <c r="K234" s="4" t="s">
        <v>593</v>
      </c>
      <c r="L234" s="4" t="s">
        <v>594</v>
      </c>
    </row>
    <row r="235" spans="1:12" ht="100.8" x14ac:dyDescent="0.3">
      <c r="A235" s="4">
        <v>231</v>
      </c>
      <c r="B235" s="4"/>
      <c r="C235" s="4" t="s">
        <v>591</v>
      </c>
      <c r="D235" s="4"/>
      <c r="E235" s="4"/>
      <c r="F235" s="4">
        <v>36</v>
      </c>
      <c r="G235" s="37">
        <v>1700816</v>
      </c>
      <c r="H235" s="4" t="s">
        <v>629</v>
      </c>
      <c r="I235" s="4">
        <v>1</v>
      </c>
      <c r="J235" s="4">
        <v>3000</v>
      </c>
      <c r="K235" s="4" t="s">
        <v>593</v>
      </c>
      <c r="L235" s="4" t="s">
        <v>594</v>
      </c>
    </row>
    <row r="236" spans="1:12" ht="86.4" x14ac:dyDescent="0.3">
      <c r="A236" s="4">
        <v>232</v>
      </c>
      <c r="B236" s="4"/>
      <c r="C236" s="4" t="s">
        <v>591</v>
      </c>
      <c r="D236" s="4"/>
      <c r="E236" s="4"/>
      <c r="F236" s="4">
        <v>37</v>
      </c>
      <c r="G236" s="37">
        <v>1700948</v>
      </c>
      <c r="H236" s="4" t="s">
        <v>630</v>
      </c>
      <c r="I236" s="4">
        <v>1</v>
      </c>
      <c r="J236" s="4">
        <v>34000</v>
      </c>
      <c r="K236" s="4" t="s">
        <v>593</v>
      </c>
      <c r="L236" s="4" t="s">
        <v>594</v>
      </c>
    </row>
    <row r="237" spans="1:12" ht="57.6" x14ac:dyDescent="0.3">
      <c r="A237" s="4">
        <v>233</v>
      </c>
      <c r="B237" s="4"/>
      <c r="C237" s="4" t="s">
        <v>591</v>
      </c>
      <c r="D237" s="4"/>
      <c r="E237" s="4"/>
      <c r="F237" s="4">
        <v>38</v>
      </c>
      <c r="G237" s="37">
        <v>1655114</v>
      </c>
      <c r="H237" s="4" t="s">
        <v>631</v>
      </c>
      <c r="I237" s="4">
        <v>1</v>
      </c>
      <c r="J237" s="4">
        <v>56000</v>
      </c>
      <c r="K237" s="4" t="s">
        <v>593</v>
      </c>
      <c r="L237" s="4" t="s">
        <v>594</v>
      </c>
    </row>
    <row r="238" spans="1:12" ht="43.2" x14ac:dyDescent="0.3">
      <c r="A238" s="4">
        <v>234</v>
      </c>
      <c r="B238" s="4"/>
      <c r="C238" s="4" t="s">
        <v>591</v>
      </c>
      <c r="D238" s="4"/>
      <c r="E238" s="4"/>
      <c r="F238" s="4">
        <v>39</v>
      </c>
      <c r="G238" s="37">
        <v>1653636</v>
      </c>
      <c r="H238" s="4" t="s">
        <v>632</v>
      </c>
      <c r="I238" s="4">
        <v>1</v>
      </c>
      <c r="J238" s="4">
        <v>5000</v>
      </c>
      <c r="K238" s="4" t="s">
        <v>593</v>
      </c>
      <c r="L238" s="4" t="s">
        <v>594</v>
      </c>
    </row>
    <row r="239" spans="1:12" ht="86.4" x14ac:dyDescent="0.3">
      <c r="A239" s="4">
        <v>235</v>
      </c>
      <c r="B239" s="4"/>
      <c r="C239" s="4" t="s">
        <v>591</v>
      </c>
      <c r="D239" s="4"/>
      <c r="E239" s="4"/>
      <c r="F239" s="4">
        <v>40</v>
      </c>
      <c r="G239" s="37">
        <v>1700950</v>
      </c>
      <c r="H239" s="4" t="s">
        <v>633</v>
      </c>
      <c r="I239" s="4">
        <v>1</v>
      </c>
      <c r="J239" s="4">
        <v>21000</v>
      </c>
      <c r="K239" s="4" t="s">
        <v>593</v>
      </c>
      <c r="L239" s="4" t="s">
        <v>594</v>
      </c>
    </row>
    <row r="240" spans="1:12" ht="57.6" x14ac:dyDescent="0.3">
      <c r="A240" s="4">
        <v>236</v>
      </c>
      <c r="B240" s="4"/>
      <c r="C240" s="4" t="s">
        <v>591</v>
      </c>
      <c r="D240" s="4"/>
      <c r="E240" s="4"/>
      <c r="F240" s="4">
        <v>41</v>
      </c>
      <c r="G240" s="37">
        <v>1654849</v>
      </c>
      <c r="H240" s="4" t="s">
        <v>634</v>
      </c>
      <c r="I240" s="4">
        <v>1</v>
      </c>
      <c r="J240" s="4">
        <v>4000</v>
      </c>
      <c r="K240" s="4" t="s">
        <v>593</v>
      </c>
      <c r="L240" s="4" t="s">
        <v>594</v>
      </c>
    </row>
    <row r="241" spans="1:12" ht="72" x14ac:dyDescent="0.3">
      <c r="A241" s="4">
        <v>237</v>
      </c>
      <c r="B241" s="4"/>
      <c r="C241" s="4" t="s">
        <v>591</v>
      </c>
      <c r="D241" s="4"/>
      <c r="E241" s="4"/>
      <c r="F241" s="4">
        <v>42</v>
      </c>
      <c r="G241" s="37">
        <v>1654123</v>
      </c>
      <c r="H241" s="4" t="s">
        <v>635</v>
      </c>
      <c r="I241" s="4">
        <v>1</v>
      </c>
      <c r="J241" s="4">
        <v>60000</v>
      </c>
      <c r="K241" s="4" t="s">
        <v>593</v>
      </c>
      <c r="L241" s="4" t="s">
        <v>594</v>
      </c>
    </row>
    <row r="242" spans="1:12" ht="72" x14ac:dyDescent="0.3">
      <c r="A242" s="4">
        <v>238</v>
      </c>
      <c r="B242" s="4"/>
      <c r="C242" s="4" t="s">
        <v>591</v>
      </c>
      <c r="D242" s="4"/>
      <c r="E242" s="4"/>
      <c r="F242" s="4">
        <v>43</v>
      </c>
      <c r="G242" s="37">
        <v>1655101</v>
      </c>
      <c r="H242" s="4" t="s">
        <v>636</v>
      </c>
      <c r="I242" s="4">
        <v>1</v>
      </c>
      <c r="J242" s="4">
        <v>33000</v>
      </c>
      <c r="K242" s="4" t="s">
        <v>593</v>
      </c>
      <c r="L242" s="4" t="s">
        <v>594</v>
      </c>
    </row>
    <row r="243" spans="1:12" ht="115.2" x14ac:dyDescent="0.3">
      <c r="A243" s="4">
        <v>239</v>
      </c>
      <c r="B243" s="4"/>
      <c r="C243" s="4" t="s">
        <v>591</v>
      </c>
      <c r="D243" s="4"/>
      <c r="E243" s="4"/>
      <c r="F243" s="4">
        <v>45</v>
      </c>
      <c r="G243" s="37">
        <v>1655235</v>
      </c>
      <c r="H243" s="4" t="s">
        <v>637</v>
      </c>
      <c r="I243" s="4">
        <v>1</v>
      </c>
      <c r="J243" s="4">
        <v>5000</v>
      </c>
      <c r="K243" s="4" t="s">
        <v>593</v>
      </c>
      <c r="L243" s="4" t="s">
        <v>594</v>
      </c>
    </row>
    <row r="244" spans="1:12" ht="86.4" x14ac:dyDescent="0.3">
      <c r="A244" s="4">
        <v>240</v>
      </c>
      <c r="B244" s="4"/>
      <c r="C244" s="4" t="s">
        <v>591</v>
      </c>
      <c r="D244" s="4"/>
      <c r="E244" s="4"/>
      <c r="F244" s="4">
        <v>46</v>
      </c>
      <c r="G244" s="37">
        <v>1701048</v>
      </c>
      <c r="H244" s="4" t="s">
        <v>626</v>
      </c>
      <c r="I244" s="4">
        <v>1</v>
      </c>
      <c r="J244" s="4">
        <v>22000</v>
      </c>
      <c r="K244" s="4" t="s">
        <v>593</v>
      </c>
      <c r="L244" s="4" t="s">
        <v>594</v>
      </c>
    </row>
    <row r="245" spans="1:12" ht="72" x14ac:dyDescent="0.3">
      <c r="A245" s="4">
        <v>241</v>
      </c>
      <c r="B245" s="4"/>
      <c r="C245" s="4" t="s">
        <v>591</v>
      </c>
      <c r="D245" s="4"/>
      <c r="E245" s="4"/>
      <c r="F245" s="4">
        <v>47</v>
      </c>
      <c r="G245" s="37">
        <v>1700367</v>
      </c>
      <c r="H245" s="4" t="s">
        <v>638</v>
      </c>
      <c r="I245" s="4">
        <v>1</v>
      </c>
      <c r="J245" s="4">
        <v>7000</v>
      </c>
      <c r="K245" s="4" t="s">
        <v>593</v>
      </c>
      <c r="L245" s="4" t="s">
        <v>594</v>
      </c>
    </row>
    <row r="246" spans="1:12" ht="86.4" x14ac:dyDescent="0.3">
      <c r="A246" s="4">
        <v>242</v>
      </c>
      <c r="B246" s="4"/>
      <c r="C246" s="4" t="s">
        <v>591</v>
      </c>
      <c r="D246" s="4"/>
      <c r="E246" s="4"/>
      <c r="F246" s="4">
        <v>48</v>
      </c>
      <c r="G246" s="37">
        <v>1700454</v>
      </c>
      <c r="H246" s="4" t="s">
        <v>639</v>
      </c>
      <c r="I246" s="4">
        <v>1</v>
      </c>
      <c r="J246" s="4">
        <v>3000</v>
      </c>
      <c r="K246" s="4" t="s">
        <v>593</v>
      </c>
      <c r="L246" s="4" t="s">
        <v>594</v>
      </c>
    </row>
    <row r="247" spans="1:12" ht="86.4" x14ac:dyDescent="0.3">
      <c r="A247" s="4">
        <v>243</v>
      </c>
      <c r="B247" s="4"/>
      <c r="C247" s="4" t="s">
        <v>591</v>
      </c>
      <c r="D247" s="4"/>
      <c r="E247" s="4"/>
      <c r="F247" s="4">
        <v>49</v>
      </c>
      <c r="G247" s="37">
        <v>1700455</v>
      </c>
      <c r="H247" s="4" t="s">
        <v>640</v>
      </c>
      <c r="I247" s="4">
        <v>1</v>
      </c>
      <c r="J247" s="4">
        <v>3000</v>
      </c>
      <c r="K247" s="4" t="s">
        <v>593</v>
      </c>
      <c r="L247" s="4" t="s">
        <v>594</v>
      </c>
    </row>
    <row r="248" spans="1:12" ht="43.2" x14ac:dyDescent="0.3">
      <c r="A248" s="4">
        <v>244</v>
      </c>
      <c r="B248" s="4"/>
      <c r="C248" s="4" t="s">
        <v>591</v>
      </c>
      <c r="D248" s="4"/>
      <c r="E248" s="4"/>
      <c r="F248" s="4">
        <v>50</v>
      </c>
      <c r="G248" s="37">
        <v>5307174</v>
      </c>
      <c r="H248" s="4" t="s">
        <v>641</v>
      </c>
      <c r="I248" s="4">
        <v>2</v>
      </c>
      <c r="J248" s="4">
        <v>36000</v>
      </c>
      <c r="K248" s="4" t="s">
        <v>593</v>
      </c>
      <c r="L248" s="4" t="s">
        <v>594</v>
      </c>
    </row>
    <row r="249" spans="1:12" ht="72" x14ac:dyDescent="0.3">
      <c r="A249" s="4">
        <v>245</v>
      </c>
      <c r="B249" s="4"/>
      <c r="C249" s="4" t="s">
        <v>591</v>
      </c>
      <c r="D249" s="4"/>
      <c r="E249" s="4"/>
      <c r="F249" s="4">
        <v>51</v>
      </c>
      <c r="G249" s="37">
        <v>5307117</v>
      </c>
      <c r="H249" s="4" t="s">
        <v>642</v>
      </c>
      <c r="I249" s="4">
        <v>1</v>
      </c>
      <c r="J249" s="4">
        <v>199000</v>
      </c>
      <c r="K249" s="4" t="s">
        <v>593</v>
      </c>
      <c r="L249" s="4" t="s">
        <v>594</v>
      </c>
    </row>
    <row r="250" spans="1:12" ht="72" x14ac:dyDescent="0.3">
      <c r="A250" s="4">
        <v>246</v>
      </c>
      <c r="B250" s="4"/>
      <c r="C250" s="4" t="s">
        <v>591</v>
      </c>
      <c r="D250" s="4"/>
      <c r="E250" s="4"/>
      <c r="F250" s="4">
        <v>52</v>
      </c>
      <c r="G250" s="37">
        <v>5307115</v>
      </c>
      <c r="H250" s="4" t="s">
        <v>643</v>
      </c>
      <c r="I250" s="4">
        <v>1</v>
      </c>
      <c r="J250" s="4">
        <v>194000</v>
      </c>
      <c r="K250" s="4" t="s">
        <v>593</v>
      </c>
      <c r="L250" s="4" t="s">
        <v>594</v>
      </c>
    </row>
    <row r="251" spans="1:12" ht="43.2" x14ac:dyDescent="0.3">
      <c r="A251" s="4">
        <v>247</v>
      </c>
      <c r="B251" s="4"/>
      <c r="C251" s="4" t="s">
        <v>591</v>
      </c>
      <c r="D251" s="4"/>
      <c r="E251" s="4"/>
      <c r="F251" s="4">
        <v>53</v>
      </c>
      <c r="G251" s="37">
        <v>5307558</v>
      </c>
      <c r="H251" s="4" t="s">
        <v>644</v>
      </c>
      <c r="I251" s="4">
        <v>1</v>
      </c>
      <c r="J251" s="4">
        <v>93000</v>
      </c>
      <c r="K251" s="4" t="s">
        <v>593</v>
      </c>
      <c r="L251" s="4" t="s">
        <v>594</v>
      </c>
    </row>
    <row r="252" spans="1:12" ht="57.6" x14ac:dyDescent="0.3">
      <c r="A252" s="4">
        <v>248</v>
      </c>
      <c r="B252" s="4"/>
      <c r="C252" s="4" t="s">
        <v>591</v>
      </c>
      <c r="D252" s="4"/>
      <c r="E252" s="4"/>
      <c r="F252" s="4">
        <v>54</v>
      </c>
      <c r="G252" s="37">
        <v>9976472</v>
      </c>
      <c r="H252" s="4" t="s">
        <v>645</v>
      </c>
      <c r="I252" s="4">
        <v>2</v>
      </c>
      <c r="J252" s="4">
        <v>25000</v>
      </c>
      <c r="K252" s="4" t="s">
        <v>593</v>
      </c>
      <c r="L252" s="4" t="s">
        <v>594</v>
      </c>
    </row>
    <row r="253" spans="1:12" ht="72" x14ac:dyDescent="0.3">
      <c r="A253" s="4">
        <v>249</v>
      </c>
      <c r="B253" s="4"/>
      <c r="C253" s="4" t="s">
        <v>591</v>
      </c>
      <c r="D253" s="4"/>
      <c r="E253" s="4"/>
      <c r="F253" s="4">
        <v>55</v>
      </c>
      <c r="G253" s="37">
        <v>1655085</v>
      </c>
      <c r="H253" s="4" t="s">
        <v>646</v>
      </c>
      <c r="I253" s="4">
        <v>100</v>
      </c>
      <c r="J253" s="4">
        <v>1000</v>
      </c>
      <c r="K253" s="4" t="s">
        <v>593</v>
      </c>
      <c r="L253" s="4" t="s">
        <v>647</v>
      </c>
    </row>
    <row r="254" spans="1:12" ht="86.4" x14ac:dyDescent="0.3">
      <c r="A254" s="4">
        <v>250</v>
      </c>
      <c r="B254" s="4"/>
      <c r="C254" s="4" t="s">
        <v>591</v>
      </c>
      <c r="D254" s="4"/>
      <c r="E254" s="4"/>
      <c r="F254" s="4">
        <v>56</v>
      </c>
      <c r="G254" s="37">
        <v>9975634</v>
      </c>
      <c r="H254" s="4" t="s">
        <v>648</v>
      </c>
      <c r="I254" s="4">
        <v>2</v>
      </c>
      <c r="J254" s="4">
        <v>40000</v>
      </c>
      <c r="K254" s="4" t="s">
        <v>593</v>
      </c>
      <c r="L254" s="4" t="s">
        <v>594</v>
      </c>
    </row>
    <row r="255" spans="1:12" ht="57.6" x14ac:dyDescent="0.3">
      <c r="A255" s="4">
        <v>251</v>
      </c>
      <c r="B255" s="4"/>
      <c r="C255" s="4" t="s">
        <v>591</v>
      </c>
      <c r="D255" s="4"/>
      <c r="E255" s="4"/>
      <c r="F255" s="4">
        <v>57</v>
      </c>
      <c r="G255" s="37">
        <v>9976532</v>
      </c>
      <c r="H255" s="4" t="s">
        <v>649</v>
      </c>
      <c r="I255" s="4">
        <v>2</v>
      </c>
      <c r="J255" s="4">
        <v>11000</v>
      </c>
      <c r="K255" s="4" t="s">
        <v>593</v>
      </c>
      <c r="L255" s="4" t="s">
        <v>594</v>
      </c>
    </row>
    <row r="256" spans="1:12" ht="86.4" x14ac:dyDescent="0.3">
      <c r="A256" s="4">
        <v>252</v>
      </c>
      <c r="B256" s="4"/>
      <c r="C256" s="4" t="s">
        <v>591</v>
      </c>
      <c r="D256" s="4"/>
      <c r="E256" s="4"/>
      <c r="F256" s="4">
        <v>58</v>
      </c>
      <c r="G256" s="37">
        <v>1700483</v>
      </c>
      <c r="H256" s="4" t="s">
        <v>650</v>
      </c>
      <c r="I256" s="4">
        <v>2</v>
      </c>
      <c r="J256" s="4">
        <v>35000</v>
      </c>
      <c r="K256" s="4" t="s">
        <v>593</v>
      </c>
      <c r="L256" s="4" t="s">
        <v>594</v>
      </c>
    </row>
    <row r="257" spans="1:12" ht="86.4" x14ac:dyDescent="0.3">
      <c r="A257" s="4">
        <v>253</v>
      </c>
      <c r="B257" s="4"/>
      <c r="C257" s="4" t="s">
        <v>591</v>
      </c>
      <c r="D257" s="4"/>
      <c r="E257" s="4"/>
      <c r="F257" s="4">
        <v>59</v>
      </c>
      <c r="G257" s="37">
        <v>9975649</v>
      </c>
      <c r="H257" s="4" t="s">
        <v>651</v>
      </c>
      <c r="I257" s="4">
        <v>2</v>
      </c>
      <c r="J257" s="4">
        <v>30000</v>
      </c>
      <c r="K257" s="4" t="s">
        <v>593</v>
      </c>
      <c r="L257" s="4" t="s">
        <v>594</v>
      </c>
    </row>
    <row r="258" spans="1:12" ht="43.2" x14ac:dyDescent="0.3">
      <c r="A258" s="4">
        <v>254</v>
      </c>
      <c r="B258" s="4"/>
      <c r="C258" s="4" t="s">
        <v>591</v>
      </c>
      <c r="D258" s="4"/>
      <c r="E258" s="4"/>
      <c r="F258" s="4">
        <v>60</v>
      </c>
      <c r="G258" s="37">
        <v>4200479</v>
      </c>
      <c r="H258" s="4" t="s">
        <v>652</v>
      </c>
      <c r="I258" s="4">
        <v>1</v>
      </c>
      <c r="J258" s="4">
        <v>170000</v>
      </c>
      <c r="K258" s="4" t="s">
        <v>593</v>
      </c>
      <c r="L258" s="4" t="s">
        <v>594</v>
      </c>
    </row>
    <row r="259" spans="1:12" ht="57.6" x14ac:dyDescent="0.3">
      <c r="A259" s="4">
        <v>255</v>
      </c>
      <c r="B259" s="4"/>
      <c r="C259" s="4" t="s">
        <v>591</v>
      </c>
      <c r="D259" s="4"/>
      <c r="E259" s="4"/>
      <c r="F259" s="4">
        <v>61</v>
      </c>
      <c r="G259" s="37">
        <v>5707627</v>
      </c>
      <c r="H259" s="4" t="s">
        <v>653</v>
      </c>
      <c r="I259" s="4">
        <v>1</v>
      </c>
      <c r="J259" s="4">
        <v>169000</v>
      </c>
      <c r="K259" s="4" t="s">
        <v>593</v>
      </c>
      <c r="L259" s="4" t="s">
        <v>594</v>
      </c>
    </row>
    <row r="260" spans="1:12" ht="57.6" x14ac:dyDescent="0.3">
      <c r="A260" s="4">
        <v>256</v>
      </c>
      <c r="B260" s="4"/>
      <c r="C260" s="4" t="s">
        <v>591</v>
      </c>
      <c r="D260" s="4"/>
      <c r="E260" s="4"/>
      <c r="F260" s="4">
        <v>62</v>
      </c>
      <c r="G260" s="37">
        <v>1700835</v>
      </c>
      <c r="H260" s="4" t="s">
        <v>654</v>
      </c>
      <c r="I260" s="4">
        <v>1</v>
      </c>
      <c r="J260" s="4">
        <v>319000</v>
      </c>
      <c r="K260" s="4" t="s">
        <v>593</v>
      </c>
      <c r="L260" s="4" t="s">
        <v>594</v>
      </c>
    </row>
    <row r="261" spans="1:12" ht="72" x14ac:dyDescent="0.3">
      <c r="A261" s="4">
        <v>257</v>
      </c>
      <c r="B261" s="4"/>
      <c r="C261" s="4" t="s">
        <v>591</v>
      </c>
      <c r="D261" s="4"/>
      <c r="E261" s="4"/>
      <c r="F261" s="4">
        <v>63</v>
      </c>
      <c r="G261" s="37">
        <v>1910135</v>
      </c>
      <c r="H261" s="4" t="s">
        <v>655</v>
      </c>
      <c r="I261" s="4">
        <v>1</v>
      </c>
      <c r="J261" s="4">
        <v>558000</v>
      </c>
      <c r="K261" s="4" t="s">
        <v>593</v>
      </c>
      <c r="L261" s="4" t="s">
        <v>594</v>
      </c>
    </row>
    <row r="262" spans="1:12" ht="57.6" x14ac:dyDescent="0.3">
      <c r="A262" s="4">
        <v>258</v>
      </c>
      <c r="B262" s="4"/>
      <c r="C262" s="4" t="s">
        <v>591</v>
      </c>
      <c r="D262" s="4"/>
      <c r="E262" s="4"/>
      <c r="F262" s="4">
        <v>64</v>
      </c>
      <c r="G262" s="37">
        <v>1700932</v>
      </c>
      <c r="H262" s="4" t="s">
        <v>656</v>
      </c>
      <c r="I262" s="4">
        <v>1</v>
      </c>
      <c r="J262" s="4">
        <v>103000</v>
      </c>
      <c r="K262" s="4" t="s">
        <v>593</v>
      </c>
      <c r="L262" s="4" t="s">
        <v>594</v>
      </c>
    </row>
    <row r="263" spans="1:12" ht="86.4" x14ac:dyDescent="0.3">
      <c r="A263" s="4">
        <v>259</v>
      </c>
      <c r="B263" s="4"/>
      <c r="C263" s="4" t="s">
        <v>591</v>
      </c>
      <c r="D263" s="4"/>
      <c r="E263" s="4"/>
      <c r="F263" s="4">
        <v>65</v>
      </c>
      <c r="G263" s="37">
        <v>1910081</v>
      </c>
      <c r="H263" s="4" t="s">
        <v>657</v>
      </c>
      <c r="I263" s="4">
        <v>1</v>
      </c>
      <c r="J263" s="4">
        <v>124000</v>
      </c>
      <c r="K263" s="4" t="s">
        <v>593</v>
      </c>
      <c r="L263" s="4" t="s">
        <v>594</v>
      </c>
    </row>
    <row r="264" spans="1:12" ht="57.6" x14ac:dyDescent="0.3">
      <c r="A264" s="4">
        <v>260</v>
      </c>
      <c r="B264" s="4"/>
      <c r="C264" s="4" t="s">
        <v>591</v>
      </c>
      <c r="D264" s="4"/>
      <c r="E264" s="4"/>
      <c r="F264" s="4">
        <v>66</v>
      </c>
      <c r="G264" s="37">
        <v>1700928</v>
      </c>
      <c r="H264" s="4" t="s">
        <v>658</v>
      </c>
      <c r="I264" s="4">
        <v>1</v>
      </c>
      <c r="J264" s="4">
        <v>206000</v>
      </c>
      <c r="K264" s="4" t="s">
        <v>593</v>
      </c>
      <c r="L264" s="4" t="s">
        <v>594</v>
      </c>
    </row>
    <row r="265" spans="1:12" ht="72" x14ac:dyDescent="0.3">
      <c r="A265" s="4">
        <v>261</v>
      </c>
      <c r="B265" s="4"/>
      <c r="C265" s="4" t="s">
        <v>591</v>
      </c>
      <c r="D265" s="4"/>
      <c r="E265" s="4"/>
      <c r="F265" s="4">
        <v>67</v>
      </c>
      <c r="G265" s="37">
        <v>1910081</v>
      </c>
      <c r="H265" s="4" t="s">
        <v>659</v>
      </c>
      <c r="I265" s="4">
        <v>1</v>
      </c>
      <c r="J265" s="4">
        <v>124000</v>
      </c>
      <c r="K265" s="4" t="s">
        <v>593</v>
      </c>
      <c r="L265" s="4" t="s">
        <v>594</v>
      </c>
    </row>
    <row r="266" spans="1:12" ht="100.8" x14ac:dyDescent="0.3">
      <c r="A266" s="4">
        <v>262</v>
      </c>
      <c r="B266" s="4"/>
      <c r="C266" s="4" t="s">
        <v>591</v>
      </c>
      <c r="D266" s="4"/>
      <c r="E266" s="4"/>
      <c r="F266" s="4">
        <v>68</v>
      </c>
      <c r="G266" s="37">
        <v>1701177</v>
      </c>
      <c r="H266" s="4" t="s">
        <v>660</v>
      </c>
      <c r="I266" s="4">
        <v>1</v>
      </c>
      <c r="J266" s="4">
        <v>102000</v>
      </c>
      <c r="K266" s="4" t="s">
        <v>593</v>
      </c>
      <c r="L266" s="4" t="s">
        <v>594</v>
      </c>
    </row>
    <row r="267" spans="1:12" ht="57.6" x14ac:dyDescent="0.3">
      <c r="A267" s="4">
        <v>263</v>
      </c>
      <c r="B267" s="4"/>
      <c r="C267" s="4" t="s">
        <v>591</v>
      </c>
      <c r="D267" s="4"/>
      <c r="E267" s="4"/>
      <c r="F267" s="4">
        <v>69</v>
      </c>
      <c r="G267" s="37">
        <v>1700832</v>
      </c>
      <c r="H267" s="4" t="s">
        <v>661</v>
      </c>
      <c r="I267" s="4">
        <v>1</v>
      </c>
      <c r="J267" s="4">
        <v>116000</v>
      </c>
      <c r="K267" s="4" t="s">
        <v>593</v>
      </c>
      <c r="L267" s="4" t="s">
        <v>594</v>
      </c>
    </row>
    <row r="268" spans="1:12" ht="100.8" x14ac:dyDescent="0.3">
      <c r="A268" s="4">
        <v>264</v>
      </c>
      <c r="B268" s="4"/>
      <c r="C268" s="4" t="s">
        <v>591</v>
      </c>
      <c r="D268" s="4"/>
      <c r="E268" s="4"/>
      <c r="F268" s="4">
        <v>70</v>
      </c>
      <c r="G268" s="37">
        <v>1910001</v>
      </c>
      <c r="H268" s="4" t="s">
        <v>662</v>
      </c>
      <c r="I268" s="4">
        <v>1</v>
      </c>
      <c r="J268" s="4">
        <v>133000</v>
      </c>
      <c r="K268" s="4" t="s">
        <v>593</v>
      </c>
      <c r="L268" s="4" t="s">
        <v>594</v>
      </c>
    </row>
    <row r="269" spans="1:12" ht="28.8" x14ac:dyDescent="0.3">
      <c r="A269" s="4">
        <v>265</v>
      </c>
      <c r="B269" s="4"/>
      <c r="C269" s="4" t="s">
        <v>591</v>
      </c>
      <c r="D269" s="4"/>
      <c r="E269" s="4"/>
      <c r="F269" s="4">
        <v>71</v>
      </c>
      <c r="G269" s="37">
        <v>1701133</v>
      </c>
      <c r="H269" s="4" t="s">
        <v>663</v>
      </c>
      <c r="I269" s="4">
        <v>1</v>
      </c>
      <c r="J269" s="4">
        <v>161000</v>
      </c>
      <c r="K269" s="4" t="s">
        <v>593</v>
      </c>
      <c r="L269" s="4" t="s">
        <v>594</v>
      </c>
    </row>
    <row r="270" spans="1:12" ht="43.2" x14ac:dyDescent="0.3">
      <c r="A270" s="4">
        <v>266</v>
      </c>
      <c r="B270" s="4"/>
      <c r="C270" s="4" t="s">
        <v>591</v>
      </c>
      <c r="D270" s="4"/>
      <c r="E270" s="4"/>
      <c r="F270" s="4">
        <v>72</v>
      </c>
      <c r="G270" s="37">
        <v>1701132</v>
      </c>
      <c r="H270" s="4" t="s">
        <v>664</v>
      </c>
      <c r="I270" s="4">
        <v>1</v>
      </c>
      <c r="J270" s="4">
        <v>136000</v>
      </c>
      <c r="K270" s="4" t="s">
        <v>593</v>
      </c>
      <c r="L270" s="4" t="s">
        <v>594</v>
      </c>
    </row>
    <row r="271" spans="1:12" ht="57.6" x14ac:dyDescent="0.3">
      <c r="A271" s="4">
        <v>267</v>
      </c>
      <c r="B271" s="4"/>
      <c r="C271" s="4" t="s">
        <v>591</v>
      </c>
      <c r="D271" s="4"/>
      <c r="E271" s="4"/>
      <c r="F271" s="4">
        <v>73</v>
      </c>
      <c r="G271" s="37">
        <v>1700832</v>
      </c>
      <c r="H271" s="4" t="s">
        <v>665</v>
      </c>
      <c r="I271" s="4">
        <v>1</v>
      </c>
      <c r="J271" s="4">
        <v>115000</v>
      </c>
      <c r="K271" s="4" t="s">
        <v>593</v>
      </c>
      <c r="L271" s="4" t="s">
        <v>594</v>
      </c>
    </row>
    <row r="272" spans="1:12" ht="57.6" x14ac:dyDescent="0.3">
      <c r="A272" s="4">
        <v>268</v>
      </c>
      <c r="B272" s="4"/>
      <c r="C272" s="4" t="s">
        <v>591</v>
      </c>
      <c r="D272" s="4"/>
      <c r="E272" s="4"/>
      <c r="F272" s="4">
        <v>74</v>
      </c>
      <c r="G272" s="37">
        <v>1700833</v>
      </c>
      <c r="H272" s="4" t="s">
        <v>666</v>
      </c>
      <c r="I272" s="4">
        <v>1</v>
      </c>
      <c r="J272" s="4">
        <v>166000</v>
      </c>
      <c r="K272" s="4" t="s">
        <v>593</v>
      </c>
      <c r="L272" s="4" t="s">
        <v>594</v>
      </c>
    </row>
    <row r="273" spans="1:12" ht="28.8" x14ac:dyDescent="0.3">
      <c r="A273" s="4">
        <v>269</v>
      </c>
      <c r="B273" s="4"/>
      <c r="C273" s="4" t="s">
        <v>591</v>
      </c>
      <c r="D273" s="4"/>
      <c r="E273" s="4"/>
      <c r="F273" s="4">
        <v>75</v>
      </c>
      <c r="G273" s="37">
        <v>5300891</v>
      </c>
      <c r="H273" s="4" t="s">
        <v>667</v>
      </c>
      <c r="I273" s="4">
        <v>1</v>
      </c>
      <c r="J273" s="4">
        <v>76000</v>
      </c>
      <c r="K273" s="4" t="s">
        <v>593</v>
      </c>
      <c r="L273" s="4" t="s">
        <v>594</v>
      </c>
    </row>
    <row r="274" spans="1:12" ht="72" x14ac:dyDescent="0.3">
      <c r="A274" s="4">
        <v>270</v>
      </c>
      <c r="B274" s="4"/>
      <c r="C274" s="4" t="s">
        <v>591</v>
      </c>
      <c r="D274" s="4"/>
      <c r="E274" s="4"/>
      <c r="F274" s="4">
        <v>76</v>
      </c>
      <c r="G274" s="37">
        <v>9970830</v>
      </c>
      <c r="H274" s="4" t="s">
        <v>668</v>
      </c>
      <c r="I274" s="4">
        <v>1</v>
      </c>
      <c r="J274" s="4">
        <v>534000</v>
      </c>
      <c r="K274" s="4" t="s">
        <v>593</v>
      </c>
      <c r="L274" s="4" t="s">
        <v>594</v>
      </c>
    </row>
    <row r="275" spans="1:12" ht="72" x14ac:dyDescent="0.3">
      <c r="A275" s="4">
        <v>271</v>
      </c>
      <c r="B275" s="4"/>
      <c r="C275" s="4" t="s">
        <v>591</v>
      </c>
      <c r="D275" s="4"/>
      <c r="E275" s="4"/>
      <c r="F275" s="4">
        <v>77</v>
      </c>
      <c r="G275" s="37">
        <v>9972074</v>
      </c>
      <c r="H275" s="4" t="s">
        <v>669</v>
      </c>
      <c r="I275" s="4">
        <v>1</v>
      </c>
      <c r="J275" s="4">
        <v>42000</v>
      </c>
      <c r="K275" s="4" t="s">
        <v>593</v>
      </c>
      <c r="L275" s="4" t="s">
        <v>594</v>
      </c>
    </row>
    <row r="276" spans="1:12" ht="72" x14ac:dyDescent="0.3">
      <c r="A276" s="4">
        <v>272</v>
      </c>
      <c r="B276" s="4"/>
      <c r="C276" s="4" t="s">
        <v>591</v>
      </c>
      <c r="D276" s="4"/>
      <c r="E276" s="4"/>
      <c r="F276" s="4">
        <v>78</v>
      </c>
      <c r="G276" s="37">
        <v>9972075</v>
      </c>
      <c r="H276" s="4" t="s">
        <v>670</v>
      </c>
      <c r="I276" s="4">
        <v>1</v>
      </c>
      <c r="J276" s="4">
        <v>42000</v>
      </c>
      <c r="K276" s="4" t="s">
        <v>593</v>
      </c>
      <c r="L276" s="4" t="s">
        <v>594</v>
      </c>
    </row>
    <row r="277" spans="1:12" ht="72" x14ac:dyDescent="0.3">
      <c r="A277" s="4">
        <v>273</v>
      </c>
      <c r="B277" s="4"/>
      <c r="C277" s="4" t="s">
        <v>591</v>
      </c>
      <c r="D277" s="4"/>
      <c r="E277" s="4"/>
      <c r="F277" s="4">
        <v>79</v>
      </c>
      <c r="G277" s="37">
        <v>9972076</v>
      </c>
      <c r="H277" s="4" t="s">
        <v>671</v>
      </c>
      <c r="I277" s="4">
        <v>1</v>
      </c>
      <c r="J277" s="4">
        <v>61000</v>
      </c>
      <c r="K277" s="4" t="s">
        <v>593</v>
      </c>
      <c r="L277" s="4" t="s">
        <v>594</v>
      </c>
    </row>
    <row r="278" spans="1:12" ht="57.6" x14ac:dyDescent="0.3">
      <c r="A278" s="4">
        <v>274</v>
      </c>
      <c r="B278" s="4"/>
      <c r="C278" s="4" t="s">
        <v>591</v>
      </c>
      <c r="D278" s="4"/>
      <c r="E278" s="4"/>
      <c r="F278" s="4">
        <v>80</v>
      </c>
      <c r="G278" s="37">
        <v>5300451</v>
      </c>
      <c r="H278" s="4" t="s">
        <v>672</v>
      </c>
      <c r="I278" s="4">
        <v>1</v>
      </c>
      <c r="J278" s="4">
        <v>44000</v>
      </c>
      <c r="K278" s="4" t="s">
        <v>593</v>
      </c>
      <c r="L278" s="4" t="s">
        <v>594</v>
      </c>
    </row>
    <row r="279" spans="1:12" ht="43.2" x14ac:dyDescent="0.3">
      <c r="A279" s="4">
        <v>275</v>
      </c>
      <c r="B279" s="4"/>
      <c r="C279" s="4" t="s">
        <v>591</v>
      </c>
      <c r="D279" s="4"/>
      <c r="E279" s="4"/>
      <c r="F279" s="4">
        <v>81</v>
      </c>
      <c r="G279" s="37">
        <v>5307053</v>
      </c>
      <c r="H279" s="4" t="s">
        <v>673</v>
      </c>
      <c r="I279" s="4">
        <v>1</v>
      </c>
      <c r="J279" s="4">
        <v>20000</v>
      </c>
      <c r="K279" s="4" t="s">
        <v>593</v>
      </c>
      <c r="L279" s="4" t="s">
        <v>594</v>
      </c>
    </row>
    <row r="280" spans="1:12" ht="28.8" x14ac:dyDescent="0.3">
      <c r="A280" s="4">
        <v>276</v>
      </c>
      <c r="B280" s="4"/>
      <c r="C280" s="4" t="s">
        <v>591</v>
      </c>
      <c r="D280" s="4"/>
      <c r="E280" s="4"/>
      <c r="F280" s="4">
        <v>82</v>
      </c>
      <c r="G280" s="37">
        <v>9972037</v>
      </c>
      <c r="H280" s="4" t="s">
        <v>674</v>
      </c>
      <c r="I280" s="4">
        <v>1</v>
      </c>
      <c r="J280" s="4">
        <v>303000</v>
      </c>
      <c r="K280" s="4" t="s">
        <v>593</v>
      </c>
      <c r="L280" s="4" t="s">
        <v>594</v>
      </c>
    </row>
    <row r="281" spans="1:12" ht="15" thickBot="1" x14ac:dyDescent="0.35">
      <c r="A281" s="30">
        <v>277</v>
      </c>
      <c r="B281" s="30"/>
      <c r="C281" s="30" t="s">
        <v>591</v>
      </c>
      <c r="D281" s="30"/>
      <c r="E281" s="30"/>
      <c r="F281" s="30">
        <v>83</v>
      </c>
      <c r="G281" s="88">
        <v>9972128</v>
      </c>
      <c r="H281" s="30" t="s">
        <v>675</v>
      </c>
      <c r="I281" s="30">
        <v>1</v>
      </c>
      <c r="J281" s="30">
        <v>278000</v>
      </c>
      <c r="K281" s="30" t="s">
        <v>593</v>
      </c>
      <c r="L281" s="30" t="s">
        <v>594</v>
      </c>
    </row>
    <row r="282" spans="1:12" ht="72" x14ac:dyDescent="0.3">
      <c r="A282" s="4">
        <v>278</v>
      </c>
      <c r="B282" s="4"/>
      <c r="C282" s="1" t="s">
        <v>676</v>
      </c>
      <c r="D282" s="1"/>
      <c r="E282" s="1"/>
      <c r="F282" s="4">
        <v>1</v>
      </c>
      <c r="G282" s="37"/>
      <c r="H282" s="4" t="s">
        <v>677</v>
      </c>
      <c r="I282" s="4">
        <v>1</v>
      </c>
      <c r="J282" s="4">
        <v>175</v>
      </c>
      <c r="K282" s="4" t="s">
        <v>678</v>
      </c>
      <c r="L282" s="4" t="s">
        <v>371</v>
      </c>
    </row>
    <row r="283" spans="1:12" ht="72" x14ac:dyDescent="0.3">
      <c r="A283" s="4">
        <v>279</v>
      </c>
      <c r="B283" s="4"/>
      <c r="C283" s="1" t="s">
        <v>676</v>
      </c>
      <c r="D283" s="1"/>
      <c r="E283" s="1"/>
      <c r="F283" s="4">
        <v>2</v>
      </c>
      <c r="G283" s="37"/>
      <c r="H283" s="4" t="s">
        <v>679</v>
      </c>
      <c r="I283" s="4">
        <v>1</v>
      </c>
      <c r="J283" s="4">
        <v>175</v>
      </c>
      <c r="K283" s="4" t="s">
        <v>678</v>
      </c>
      <c r="L283" s="4" t="s">
        <v>371</v>
      </c>
    </row>
    <row r="284" spans="1:12" ht="115.2" x14ac:dyDescent="0.3">
      <c r="A284" s="4">
        <v>280</v>
      </c>
      <c r="B284" s="4"/>
      <c r="C284" s="1" t="s">
        <v>676</v>
      </c>
      <c r="D284" s="1"/>
      <c r="E284" s="1"/>
      <c r="F284" s="4">
        <v>3</v>
      </c>
      <c r="G284" s="37"/>
      <c r="H284" s="4" t="s">
        <v>680</v>
      </c>
      <c r="I284" s="4">
        <v>1</v>
      </c>
      <c r="J284" s="4">
        <v>130</v>
      </c>
      <c r="K284" s="4" t="s">
        <v>678</v>
      </c>
      <c r="L284" s="4" t="s">
        <v>371</v>
      </c>
    </row>
    <row r="285" spans="1:12" ht="115.2" x14ac:dyDescent="0.3">
      <c r="A285" s="4">
        <v>281</v>
      </c>
      <c r="B285" s="4"/>
      <c r="C285" s="1" t="s">
        <v>676</v>
      </c>
      <c r="D285" s="1"/>
      <c r="E285" s="1"/>
      <c r="F285" s="4">
        <v>4</v>
      </c>
      <c r="G285" s="37"/>
      <c r="H285" s="4" t="s">
        <v>681</v>
      </c>
      <c r="I285" s="4">
        <v>1</v>
      </c>
      <c r="J285" s="4">
        <v>130</v>
      </c>
      <c r="K285" s="4" t="s">
        <v>678</v>
      </c>
      <c r="L285" s="4" t="s">
        <v>371</v>
      </c>
    </row>
    <row r="286" spans="1:12" ht="115.2" x14ac:dyDescent="0.3">
      <c r="A286" s="4">
        <v>282</v>
      </c>
      <c r="B286" s="4"/>
      <c r="C286" s="1" t="s">
        <v>676</v>
      </c>
      <c r="D286" s="1"/>
      <c r="E286" s="1"/>
      <c r="F286" s="4">
        <v>5</v>
      </c>
      <c r="G286" s="37"/>
      <c r="H286" s="4" t="s">
        <v>682</v>
      </c>
      <c r="I286" s="4">
        <v>1</v>
      </c>
      <c r="J286" s="4">
        <v>720</v>
      </c>
      <c r="K286" s="4" t="s">
        <v>678</v>
      </c>
      <c r="L286" s="4" t="s">
        <v>371</v>
      </c>
    </row>
    <row r="287" spans="1:12" ht="129.6" x14ac:dyDescent="0.3">
      <c r="A287" s="4">
        <v>283</v>
      </c>
      <c r="B287" s="4"/>
      <c r="C287" s="1" t="s">
        <v>676</v>
      </c>
      <c r="D287" s="1"/>
      <c r="E287" s="1"/>
      <c r="F287" s="4">
        <v>6</v>
      </c>
      <c r="G287" s="37"/>
      <c r="H287" s="4" t="s">
        <v>683</v>
      </c>
      <c r="I287" s="4">
        <v>1</v>
      </c>
      <c r="J287" s="4">
        <v>10000</v>
      </c>
      <c r="K287" s="4" t="s">
        <v>678</v>
      </c>
      <c r="L287" s="4" t="s">
        <v>371</v>
      </c>
    </row>
    <row r="288" spans="1:12" ht="115.2" x14ac:dyDescent="0.3">
      <c r="A288" s="4">
        <v>284</v>
      </c>
      <c r="B288" s="4"/>
      <c r="C288" s="1" t="s">
        <v>676</v>
      </c>
      <c r="D288" s="1"/>
      <c r="E288" s="1"/>
      <c r="F288" s="4">
        <v>7</v>
      </c>
      <c r="G288" s="37"/>
      <c r="H288" s="4" t="s">
        <v>684</v>
      </c>
      <c r="I288" s="4">
        <v>200</v>
      </c>
      <c r="J288" s="4">
        <v>13</v>
      </c>
      <c r="K288" s="4" t="s">
        <v>678</v>
      </c>
      <c r="L288" s="4" t="s">
        <v>371</v>
      </c>
    </row>
    <row r="289" spans="1:12" ht="115.2" x14ac:dyDescent="0.3">
      <c r="A289" s="4">
        <v>285</v>
      </c>
      <c r="B289" s="4"/>
      <c r="C289" s="1" t="s">
        <v>676</v>
      </c>
      <c r="D289" s="1"/>
      <c r="E289" s="1"/>
      <c r="F289" s="4">
        <v>8</v>
      </c>
      <c r="G289" s="37"/>
      <c r="H289" s="4" t="s">
        <v>685</v>
      </c>
      <c r="I289" s="4">
        <v>10</v>
      </c>
      <c r="J289" s="4" t="s">
        <v>686</v>
      </c>
      <c r="K289" s="4" t="s">
        <v>678</v>
      </c>
      <c r="L289" s="4" t="s">
        <v>371</v>
      </c>
    </row>
    <row r="290" spans="1:12" ht="86.4" x14ac:dyDescent="0.3">
      <c r="A290" s="4">
        <v>286</v>
      </c>
      <c r="B290" s="4"/>
      <c r="C290" s="1" t="s">
        <v>676</v>
      </c>
      <c r="D290" s="1"/>
      <c r="E290" s="1"/>
      <c r="F290" s="4">
        <v>9</v>
      </c>
      <c r="G290" s="37"/>
      <c r="H290" s="4" t="s">
        <v>687</v>
      </c>
      <c r="I290" s="4">
        <v>100</v>
      </c>
      <c r="J290" s="4">
        <v>96</v>
      </c>
      <c r="K290" s="4" t="s">
        <v>678</v>
      </c>
      <c r="L290" s="4" t="s">
        <v>371</v>
      </c>
    </row>
    <row r="291" spans="1:12" ht="15" thickBot="1" x14ac:dyDescent="0.35">
      <c r="A291" s="30">
        <v>287</v>
      </c>
      <c r="B291" s="30"/>
      <c r="C291" s="30"/>
      <c r="D291" s="30"/>
      <c r="E291" s="30"/>
      <c r="F291" s="30"/>
      <c r="G291" s="88"/>
      <c r="H291" s="30" t="s">
        <v>688</v>
      </c>
      <c r="I291" s="30"/>
      <c r="J291" s="30">
        <v>3350</v>
      </c>
      <c r="K291" s="30" t="s">
        <v>678</v>
      </c>
      <c r="L291" s="30"/>
    </row>
    <row r="292" spans="1:12" x14ac:dyDescent="0.3">
      <c r="A292" s="1">
        <v>288</v>
      </c>
      <c r="B292" s="1"/>
      <c r="C292" s="1" t="s">
        <v>689</v>
      </c>
      <c r="D292" s="1"/>
      <c r="E292" s="1"/>
      <c r="F292" s="1">
        <v>1</v>
      </c>
      <c r="G292" s="8" t="s">
        <v>690</v>
      </c>
      <c r="H292" s="1" t="s">
        <v>691</v>
      </c>
      <c r="I292" s="1">
        <v>3</v>
      </c>
      <c r="J292" s="1">
        <v>7335.65</v>
      </c>
      <c r="K292" s="1" t="s">
        <v>150</v>
      </c>
      <c r="L292" s="1" t="s">
        <v>692</v>
      </c>
    </row>
    <row r="293" spans="1:12" x14ac:dyDescent="0.3">
      <c r="A293" s="1">
        <v>289</v>
      </c>
      <c r="B293" s="1"/>
      <c r="C293" s="1" t="s">
        <v>693</v>
      </c>
      <c r="D293" s="1"/>
      <c r="E293" s="1"/>
      <c r="F293" s="1">
        <v>2</v>
      </c>
      <c r="G293" s="8" t="s">
        <v>694</v>
      </c>
      <c r="H293" s="1" t="s">
        <v>695</v>
      </c>
      <c r="I293" s="1">
        <v>2</v>
      </c>
      <c r="J293" s="1">
        <v>3345.81</v>
      </c>
      <c r="K293" s="1" t="s">
        <v>150</v>
      </c>
      <c r="L293" s="1" t="s">
        <v>692</v>
      </c>
    </row>
    <row r="294" spans="1:12" x14ac:dyDescent="0.3">
      <c r="A294" s="1">
        <v>290</v>
      </c>
      <c r="B294" s="1"/>
      <c r="C294" s="1" t="s">
        <v>696</v>
      </c>
      <c r="D294" s="1"/>
      <c r="E294" s="1"/>
      <c r="F294" s="1">
        <v>3</v>
      </c>
      <c r="G294" s="8" t="s">
        <v>697</v>
      </c>
      <c r="H294" s="1" t="s">
        <v>695</v>
      </c>
      <c r="I294" s="1">
        <v>5</v>
      </c>
      <c r="J294" s="1">
        <v>5994.83</v>
      </c>
      <c r="K294" s="1" t="s">
        <v>150</v>
      </c>
      <c r="L294" s="1" t="s">
        <v>692</v>
      </c>
    </row>
    <row r="295" spans="1:12" x14ac:dyDescent="0.3">
      <c r="A295" s="1">
        <v>291</v>
      </c>
      <c r="B295" s="1"/>
      <c r="C295" s="1" t="s">
        <v>698</v>
      </c>
      <c r="D295" s="1"/>
      <c r="E295" s="1"/>
      <c r="F295" s="1">
        <v>4</v>
      </c>
      <c r="G295" s="8" t="s">
        <v>699</v>
      </c>
      <c r="H295" s="1" t="s">
        <v>700</v>
      </c>
      <c r="I295" s="1">
        <v>5</v>
      </c>
      <c r="J295" s="1">
        <v>6021</v>
      </c>
      <c r="K295" s="1" t="s">
        <v>150</v>
      </c>
      <c r="L295" s="1" t="s">
        <v>692</v>
      </c>
    </row>
    <row r="296" spans="1:12" x14ac:dyDescent="0.3">
      <c r="A296" s="1">
        <v>292</v>
      </c>
      <c r="B296" s="1"/>
      <c r="C296" s="1" t="s">
        <v>701</v>
      </c>
      <c r="D296" s="1"/>
      <c r="E296" s="1"/>
      <c r="F296" s="1">
        <v>5</v>
      </c>
      <c r="G296" s="8" t="s">
        <v>702</v>
      </c>
      <c r="H296" s="1" t="s">
        <v>703</v>
      </c>
      <c r="I296" s="1">
        <v>3</v>
      </c>
      <c r="J296" s="1">
        <v>5765.05</v>
      </c>
      <c r="K296" s="1" t="s">
        <v>150</v>
      </c>
      <c r="L296" s="1" t="s">
        <v>692</v>
      </c>
    </row>
    <row r="297" spans="1:12" x14ac:dyDescent="0.3">
      <c r="A297" s="1">
        <v>293</v>
      </c>
      <c r="B297" s="1"/>
      <c r="C297" s="1" t="s">
        <v>704</v>
      </c>
      <c r="D297" s="1"/>
      <c r="E297" s="1"/>
      <c r="F297" s="1">
        <v>6</v>
      </c>
      <c r="G297" s="8" t="s">
        <v>705</v>
      </c>
      <c r="H297" s="1" t="s">
        <v>706</v>
      </c>
      <c r="I297" s="1">
        <v>3</v>
      </c>
      <c r="J297" s="1">
        <v>4491.28</v>
      </c>
      <c r="K297" s="1" t="s">
        <v>150</v>
      </c>
      <c r="L297" s="1" t="s">
        <v>692</v>
      </c>
    </row>
    <row r="298" spans="1:12" x14ac:dyDescent="0.3">
      <c r="A298" s="1">
        <v>294</v>
      </c>
      <c r="B298" s="1"/>
      <c r="C298" s="1" t="s">
        <v>707</v>
      </c>
      <c r="D298" s="1"/>
      <c r="E298" s="1"/>
      <c r="F298" s="1">
        <v>7</v>
      </c>
      <c r="G298" s="8" t="s">
        <v>708</v>
      </c>
      <c r="H298" s="1" t="s">
        <v>709</v>
      </c>
      <c r="I298" s="1">
        <v>6</v>
      </c>
      <c r="J298" s="1">
        <v>1112.68</v>
      </c>
      <c r="K298" s="1" t="s">
        <v>150</v>
      </c>
      <c r="L298" s="1" t="s">
        <v>692</v>
      </c>
    </row>
    <row r="299" spans="1:12" ht="15" thickBot="1" x14ac:dyDescent="0.35">
      <c r="A299" s="30">
        <v>295</v>
      </c>
      <c r="B299" s="30"/>
      <c r="C299" s="30"/>
      <c r="D299" s="30"/>
      <c r="E299" s="30"/>
      <c r="F299" s="30"/>
      <c r="G299" s="88"/>
      <c r="H299" s="30" t="s">
        <v>710</v>
      </c>
      <c r="I299" s="30"/>
      <c r="J299" s="30">
        <v>6500</v>
      </c>
      <c r="K299" s="30" t="s">
        <v>150</v>
      </c>
      <c r="L299" s="30"/>
    </row>
    <row r="300" spans="1:12" x14ac:dyDescent="0.3">
      <c r="A300" s="1"/>
      <c r="B300" s="1"/>
      <c r="C300" s="1" t="s">
        <v>689</v>
      </c>
      <c r="D300" s="1"/>
      <c r="E300" s="1"/>
      <c r="F300" s="1">
        <v>1</v>
      </c>
      <c r="G300" s="8" t="s">
        <v>711</v>
      </c>
      <c r="H300" s="1" t="s">
        <v>712</v>
      </c>
      <c r="I300" s="1">
        <v>3</v>
      </c>
      <c r="J300" s="1">
        <v>13349.56</v>
      </c>
      <c r="K300" s="1" t="s">
        <v>150</v>
      </c>
      <c r="L300" s="1" t="s">
        <v>692</v>
      </c>
    </row>
    <row r="301" spans="1:12" x14ac:dyDescent="0.3">
      <c r="A301" s="1"/>
      <c r="B301" s="1"/>
      <c r="C301" s="1" t="s">
        <v>689</v>
      </c>
      <c r="D301" s="1"/>
      <c r="E301" s="1"/>
      <c r="F301" s="1">
        <v>2</v>
      </c>
      <c r="G301" s="8" t="s">
        <v>713</v>
      </c>
      <c r="H301" s="1" t="s">
        <v>714</v>
      </c>
      <c r="I301" s="1">
        <v>3</v>
      </c>
      <c r="J301" s="1">
        <v>10027.89</v>
      </c>
      <c r="K301" s="1" t="s">
        <v>150</v>
      </c>
      <c r="L301" s="1" t="s">
        <v>692</v>
      </c>
    </row>
    <row r="302" spans="1:12" x14ac:dyDescent="0.3">
      <c r="A302" s="1"/>
      <c r="B302" s="1"/>
      <c r="C302" s="1" t="s">
        <v>689</v>
      </c>
      <c r="D302" s="1"/>
      <c r="E302" s="1"/>
      <c r="F302" s="1">
        <v>3</v>
      </c>
      <c r="G302" s="8" t="s">
        <v>715</v>
      </c>
      <c r="H302" s="1" t="s">
        <v>716</v>
      </c>
      <c r="I302" s="1">
        <v>5</v>
      </c>
      <c r="J302" s="1">
        <v>11728.43</v>
      </c>
      <c r="K302" s="1" t="s">
        <v>150</v>
      </c>
      <c r="L302" s="1" t="s">
        <v>692</v>
      </c>
    </row>
    <row r="303" spans="1:12" x14ac:dyDescent="0.3">
      <c r="A303" s="1"/>
      <c r="B303" s="1"/>
      <c r="C303" s="1" t="s">
        <v>689</v>
      </c>
      <c r="D303" s="1"/>
      <c r="E303" s="1"/>
      <c r="F303" s="1">
        <v>4</v>
      </c>
      <c r="G303" s="8" t="s">
        <v>717</v>
      </c>
      <c r="H303" s="1" t="s">
        <v>718</v>
      </c>
      <c r="I303" s="1">
        <v>2</v>
      </c>
      <c r="J303" s="1">
        <v>2360.63</v>
      </c>
      <c r="K303" s="1" t="s">
        <v>150</v>
      </c>
      <c r="L303" s="1" t="s">
        <v>692</v>
      </c>
    </row>
    <row r="304" spans="1:12" x14ac:dyDescent="0.3">
      <c r="A304" s="1"/>
      <c r="B304" s="1"/>
      <c r="C304" s="1" t="s">
        <v>689</v>
      </c>
      <c r="D304" s="1"/>
      <c r="E304" s="1"/>
      <c r="F304" s="1">
        <v>5</v>
      </c>
      <c r="G304" s="8" t="s">
        <v>719</v>
      </c>
      <c r="H304" s="1" t="s">
        <v>720</v>
      </c>
      <c r="I304" s="1">
        <v>2</v>
      </c>
      <c r="J304" s="1">
        <v>926.02</v>
      </c>
      <c r="K304" s="1" t="s">
        <v>150</v>
      </c>
      <c r="L304" s="1" t="s">
        <v>692</v>
      </c>
    </row>
    <row r="305" spans="1:12" x14ac:dyDescent="0.3">
      <c r="A305" s="1"/>
      <c r="B305" s="1"/>
      <c r="C305" s="1" t="s">
        <v>689</v>
      </c>
      <c r="D305" s="1"/>
      <c r="E305" s="1"/>
      <c r="F305" s="1">
        <v>6</v>
      </c>
      <c r="G305" s="8" t="s">
        <v>721</v>
      </c>
      <c r="H305" s="1" t="s">
        <v>722</v>
      </c>
      <c r="I305" s="1">
        <v>3</v>
      </c>
      <c r="J305" s="1">
        <v>1148.3</v>
      </c>
      <c r="K305" s="1" t="s">
        <v>150</v>
      </c>
      <c r="L305" s="1" t="s">
        <v>692</v>
      </c>
    </row>
    <row r="306" spans="1:12" x14ac:dyDescent="0.3">
      <c r="A306" s="1"/>
      <c r="B306" s="1"/>
      <c r="C306" s="1" t="s">
        <v>689</v>
      </c>
      <c r="D306" s="1"/>
      <c r="E306" s="1"/>
      <c r="F306" s="1">
        <v>7</v>
      </c>
      <c r="G306" s="8">
        <v>474539</v>
      </c>
      <c r="H306" s="1" t="s">
        <v>723</v>
      </c>
      <c r="I306" s="1">
        <v>3</v>
      </c>
      <c r="J306" s="1">
        <v>1673.73</v>
      </c>
      <c r="K306" s="1" t="s">
        <v>150</v>
      </c>
      <c r="L306" s="1" t="s">
        <v>692</v>
      </c>
    </row>
    <row r="307" spans="1:12" x14ac:dyDescent="0.3">
      <c r="A307" s="1"/>
      <c r="B307" s="1"/>
      <c r="C307" s="1" t="s">
        <v>689</v>
      </c>
      <c r="D307" s="1"/>
      <c r="E307" s="1"/>
      <c r="F307" s="1">
        <v>8</v>
      </c>
      <c r="G307" s="8" t="s">
        <v>724</v>
      </c>
      <c r="H307" s="1" t="s">
        <v>725</v>
      </c>
      <c r="I307" s="1">
        <v>3</v>
      </c>
      <c r="J307" s="1">
        <v>28140.03</v>
      </c>
      <c r="K307" s="1" t="s">
        <v>150</v>
      </c>
      <c r="L307" s="1" t="s">
        <v>692</v>
      </c>
    </row>
    <row r="308" spans="1:12" x14ac:dyDescent="0.3">
      <c r="A308" s="1"/>
      <c r="B308" s="1"/>
      <c r="C308" s="1" t="s">
        <v>689</v>
      </c>
      <c r="D308" s="1"/>
      <c r="E308" s="1"/>
      <c r="F308" s="1">
        <v>9</v>
      </c>
      <c r="G308" s="8" t="s">
        <v>726</v>
      </c>
      <c r="H308" s="1" t="s">
        <v>727</v>
      </c>
      <c r="I308" s="1">
        <v>3</v>
      </c>
      <c r="J308" s="1">
        <v>9476.49</v>
      </c>
      <c r="K308" s="1" t="s">
        <v>150</v>
      </c>
      <c r="L308" s="1" t="s">
        <v>692</v>
      </c>
    </row>
    <row r="309" spans="1:12" ht="15" thickBot="1" x14ac:dyDescent="0.35">
      <c r="A309" s="30"/>
      <c r="B309" s="30"/>
      <c r="C309" s="30"/>
      <c r="D309" s="30"/>
      <c r="E309" s="30"/>
      <c r="F309" s="30"/>
      <c r="G309" s="88"/>
      <c r="H309" s="30" t="s">
        <v>710</v>
      </c>
      <c r="I309" s="30"/>
      <c r="J309" s="30">
        <v>10500</v>
      </c>
      <c r="K309" s="30" t="s">
        <v>150</v>
      </c>
      <c r="L309" s="30"/>
    </row>
    <row r="310" spans="1:12" x14ac:dyDescent="0.3">
      <c r="A310" s="1"/>
      <c r="B310" s="1"/>
      <c r="C310" s="1" t="s">
        <v>698</v>
      </c>
      <c r="D310" s="1"/>
      <c r="E310" s="1"/>
      <c r="F310" s="1"/>
      <c r="G310" s="8" t="s">
        <v>728</v>
      </c>
      <c r="H310" s="1" t="s">
        <v>490</v>
      </c>
      <c r="I310" s="1">
        <v>144</v>
      </c>
      <c r="J310" s="1">
        <v>23.15</v>
      </c>
      <c r="K310" s="1" t="s">
        <v>150</v>
      </c>
      <c r="L310" s="1" t="s">
        <v>692</v>
      </c>
    </row>
    <row r="311" spans="1:12" x14ac:dyDescent="0.3">
      <c r="A311" s="1"/>
      <c r="B311" s="1"/>
      <c r="C311" s="1" t="s">
        <v>698</v>
      </c>
      <c r="D311" s="1"/>
      <c r="E311" s="1"/>
      <c r="F311" s="1"/>
      <c r="G311" s="8" t="s">
        <v>729</v>
      </c>
      <c r="H311" s="1" t="s">
        <v>730</v>
      </c>
      <c r="I311" s="1">
        <v>48</v>
      </c>
      <c r="J311" s="1">
        <v>51.17</v>
      </c>
      <c r="K311" s="1" t="s">
        <v>150</v>
      </c>
      <c r="L311" s="1" t="s">
        <v>692</v>
      </c>
    </row>
    <row r="312" spans="1:12" x14ac:dyDescent="0.3">
      <c r="A312" s="1"/>
      <c r="B312" s="1"/>
      <c r="C312" s="1" t="s">
        <v>698</v>
      </c>
      <c r="D312" s="1"/>
      <c r="E312" s="1"/>
      <c r="F312" s="1"/>
      <c r="G312" s="8" t="s">
        <v>731</v>
      </c>
      <c r="H312" s="1" t="s">
        <v>732</v>
      </c>
      <c r="I312" s="1">
        <v>24</v>
      </c>
      <c r="J312" s="1">
        <v>125.62</v>
      </c>
      <c r="K312" s="1" t="s">
        <v>150</v>
      </c>
      <c r="L312" s="1" t="s">
        <v>692</v>
      </c>
    </row>
    <row r="313" spans="1:12" x14ac:dyDescent="0.3">
      <c r="A313" s="1"/>
      <c r="B313" s="1"/>
      <c r="C313" s="1" t="s">
        <v>698</v>
      </c>
      <c r="D313" s="1"/>
      <c r="E313" s="1"/>
      <c r="F313" s="1"/>
      <c r="G313" s="8" t="s">
        <v>733</v>
      </c>
      <c r="H313" s="1" t="s">
        <v>732</v>
      </c>
      <c r="I313" s="1">
        <v>24</v>
      </c>
      <c r="J313" s="1">
        <v>115.11</v>
      </c>
      <c r="K313" s="1" t="s">
        <v>150</v>
      </c>
      <c r="L313" s="1" t="s">
        <v>692</v>
      </c>
    </row>
    <row r="314" spans="1:12" x14ac:dyDescent="0.3">
      <c r="A314" s="1"/>
      <c r="B314" s="1"/>
      <c r="C314" s="1" t="s">
        <v>698</v>
      </c>
      <c r="D314" s="1"/>
      <c r="E314" s="1"/>
      <c r="F314" s="1"/>
      <c r="G314" s="8" t="s">
        <v>358</v>
      </c>
      <c r="H314" s="1" t="s">
        <v>359</v>
      </c>
      <c r="I314" s="1">
        <v>24</v>
      </c>
      <c r="J314" s="1">
        <v>252.86</v>
      </c>
      <c r="K314" s="1" t="s">
        <v>150</v>
      </c>
      <c r="L314" s="1" t="s">
        <v>692</v>
      </c>
    </row>
    <row r="315" spans="1:12" x14ac:dyDescent="0.3">
      <c r="A315" s="1"/>
      <c r="B315" s="1"/>
      <c r="C315" s="1" t="s">
        <v>698</v>
      </c>
      <c r="D315" s="1"/>
      <c r="E315" s="1"/>
      <c r="F315" s="1"/>
      <c r="G315" s="8" t="s">
        <v>734</v>
      </c>
      <c r="H315" s="1" t="s">
        <v>735</v>
      </c>
      <c r="I315" s="1">
        <v>24</v>
      </c>
      <c r="J315" s="1">
        <v>756.16</v>
      </c>
      <c r="K315" s="1" t="s">
        <v>150</v>
      </c>
      <c r="L315" s="1" t="s">
        <v>692</v>
      </c>
    </row>
    <row r="316" spans="1:12" x14ac:dyDescent="0.3">
      <c r="A316" s="1"/>
      <c r="B316" s="1"/>
      <c r="C316" s="1" t="s">
        <v>698</v>
      </c>
      <c r="D316" s="1"/>
      <c r="E316" s="1"/>
      <c r="F316" s="1"/>
      <c r="G316" s="8" t="s">
        <v>736</v>
      </c>
      <c r="H316" s="1" t="s">
        <v>737</v>
      </c>
      <c r="I316" s="1">
        <v>96</v>
      </c>
      <c r="J316" s="1">
        <v>824.88</v>
      </c>
      <c r="K316" s="1" t="s">
        <v>150</v>
      </c>
      <c r="L316" s="1" t="s">
        <v>692</v>
      </c>
    </row>
    <row r="317" spans="1:12" x14ac:dyDescent="0.3">
      <c r="A317" s="1"/>
      <c r="B317" s="1"/>
      <c r="C317" s="1" t="s">
        <v>698</v>
      </c>
      <c r="D317" s="1"/>
      <c r="E317" s="1"/>
      <c r="F317" s="1"/>
      <c r="G317" s="8" t="s">
        <v>738</v>
      </c>
      <c r="H317" s="1" t="s">
        <v>730</v>
      </c>
      <c r="I317" s="1">
        <v>192</v>
      </c>
      <c r="J317" s="1">
        <v>34.549999999999997</v>
      </c>
      <c r="K317" s="1" t="s">
        <v>150</v>
      </c>
      <c r="L317" s="1" t="s">
        <v>692</v>
      </c>
    </row>
    <row r="318" spans="1:12" x14ac:dyDescent="0.3">
      <c r="A318" s="1"/>
      <c r="B318" s="1"/>
      <c r="C318" s="1" t="s">
        <v>698</v>
      </c>
      <c r="D318" s="1"/>
      <c r="E318" s="1"/>
      <c r="F318" s="1"/>
      <c r="G318" s="8" t="s">
        <v>739</v>
      </c>
      <c r="H318" s="1" t="s">
        <v>740</v>
      </c>
      <c r="I318" s="1">
        <v>96</v>
      </c>
      <c r="J318" s="1">
        <v>30.78</v>
      </c>
      <c r="K318" s="1" t="s">
        <v>150</v>
      </c>
      <c r="L318" s="1" t="s">
        <v>692</v>
      </c>
    </row>
    <row r="319" spans="1:12" x14ac:dyDescent="0.3">
      <c r="A319" s="1"/>
      <c r="B319" s="1"/>
      <c r="C319" s="1" t="s">
        <v>698</v>
      </c>
      <c r="D319" s="1"/>
      <c r="E319" s="1"/>
      <c r="F319" s="1"/>
      <c r="G319" s="8" t="s">
        <v>741</v>
      </c>
      <c r="H319" s="1" t="s">
        <v>742</v>
      </c>
      <c r="I319" s="1">
        <v>48</v>
      </c>
      <c r="J319" s="1">
        <v>2.89</v>
      </c>
      <c r="K319" s="1" t="s">
        <v>150</v>
      </c>
      <c r="L319" s="1" t="s">
        <v>692</v>
      </c>
    </row>
    <row r="320" spans="1:12" x14ac:dyDescent="0.3">
      <c r="A320" s="1"/>
      <c r="B320" s="1"/>
      <c r="C320" s="1" t="s">
        <v>698</v>
      </c>
      <c r="D320" s="1"/>
      <c r="E320" s="1"/>
      <c r="F320" s="1"/>
      <c r="G320" s="8" t="s">
        <v>743</v>
      </c>
      <c r="H320" s="1" t="s">
        <v>744</v>
      </c>
      <c r="I320" s="1">
        <v>192</v>
      </c>
      <c r="J320" s="1">
        <v>2.35</v>
      </c>
      <c r="K320" s="1" t="s">
        <v>150</v>
      </c>
      <c r="L320" s="1" t="s">
        <v>692</v>
      </c>
    </row>
    <row r="321" spans="1:12" x14ac:dyDescent="0.3">
      <c r="A321" s="1"/>
      <c r="B321" s="1"/>
      <c r="C321" s="1" t="s">
        <v>698</v>
      </c>
      <c r="D321" s="1"/>
      <c r="E321" s="1"/>
      <c r="F321" s="1"/>
      <c r="G321" s="8" t="s">
        <v>745</v>
      </c>
      <c r="H321" s="1" t="s">
        <v>746</v>
      </c>
      <c r="I321" s="1">
        <v>192</v>
      </c>
      <c r="J321" s="1">
        <v>0.61</v>
      </c>
      <c r="K321" s="1" t="s">
        <v>150</v>
      </c>
      <c r="L321" s="1" t="s">
        <v>692</v>
      </c>
    </row>
    <row r="322" spans="1:12" x14ac:dyDescent="0.3">
      <c r="A322" s="1"/>
      <c r="B322" s="1"/>
      <c r="C322" s="1" t="s">
        <v>698</v>
      </c>
      <c r="D322" s="1"/>
      <c r="E322" s="1"/>
      <c r="F322" s="1"/>
      <c r="G322" s="8" t="s">
        <v>747</v>
      </c>
      <c r="H322" s="1" t="s">
        <v>748</v>
      </c>
      <c r="I322" s="1">
        <v>384</v>
      </c>
      <c r="J322" s="1">
        <v>0.72</v>
      </c>
      <c r="K322" s="1" t="s">
        <v>150</v>
      </c>
      <c r="L322" s="1" t="s">
        <v>692</v>
      </c>
    </row>
    <row r="323" spans="1:12" x14ac:dyDescent="0.3">
      <c r="A323" s="1"/>
      <c r="B323" s="1"/>
      <c r="C323" s="1" t="s">
        <v>698</v>
      </c>
      <c r="D323" s="1"/>
      <c r="E323" s="1"/>
      <c r="F323" s="1"/>
      <c r="G323" s="8" t="s">
        <v>749</v>
      </c>
      <c r="H323" s="1" t="s">
        <v>750</v>
      </c>
      <c r="I323" s="1">
        <v>192</v>
      </c>
      <c r="J323" s="1">
        <v>2.42</v>
      </c>
      <c r="K323" s="1" t="s">
        <v>150</v>
      </c>
      <c r="L323" s="1" t="s">
        <v>692</v>
      </c>
    </row>
    <row r="324" spans="1:12" x14ac:dyDescent="0.3">
      <c r="A324" s="1"/>
      <c r="B324" s="1"/>
      <c r="C324" s="1" t="s">
        <v>698</v>
      </c>
      <c r="D324" s="1"/>
      <c r="E324" s="1"/>
      <c r="F324" s="1"/>
      <c r="G324" s="8" t="s">
        <v>751</v>
      </c>
      <c r="H324" s="1" t="s">
        <v>490</v>
      </c>
      <c r="I324" s="1">
        <v>96</v>
      </c>
      <c r="J324" s="1">
        <v>67.66</v>
      </c>
      <c r="K324" s="1" t="s">
        <v>150</v>
      </c>
      <c r="L324" s="1" t="s">
        <v>692</v>
      </c>
    </row>
    <row r="325" spans="1:12" x14ac:dyDescent="0.3">
      <c r="A325" s="1"/>
      <c r="B325" s="1"/>
      <c r="C325" s="1" t="s">
        <v>698</v>
      </c>
      <c r="D325" s="1"/>
      <c r="E325" s="1"/>
      <c r="F325" s="1"/>
      <c r="G325" s="8" t="s">
        <v>752</v>
      </c>
      <c r="H325" s="1" t="s">
        <v>753</v>
      </c>
      <c r="I325" s="1">
        <v>96</v>
      </c>
      <c r="J325" s="1">
        <v>93.12</v>
      </c>
      <c r="K325" s="1" t="s">
        <v>150</v>
      </c>
      <c r="L325" s="1" t="s">
        <v>692</v>
      </c>
    </row>
    <row r="326" spans="1:12" x14ac:dyDescent="0.3">
      <c r="A326" s="1"/>
      <c r="B326" s="1"/>
      <c r="C326" s="1" t="s">
        <v>698</v>
      </c>
      <c r="D326" s="1"/>
      <c r="E326" s="1"/>
      <c r="F326" s="1"/>
      <c r="G326" s="8" t="s">
        <v>754</v>
      </c>
      <c r="H326" s="1" t="s">
        <v>755</v>
      </c>
      <c r="I326" s="1">
        <v>96</v>
      </c>
      <c r="J326" s="1">
        <v>0.73</v>
      </c>
      <c r="K326" s="1" t="s">
        <v>150</v>
      </c>
      <c r="L326" s="1" t="s">
        <v>692</v>
      </c>
    </row>
    <row r="327" spans="1:12" x14ac:dyDescent="0.3">
      <c r="A327" s="1"/>
      <c r="B327" s="1"/>
      <c r="C327" s="1" t="s">
        <v>698</v>
      </c>
      <c r="D327" s="1"/>
      <c r="E327" s="1"/>
      <c r="F327" s="1"/>
      <c r="G327" s="8" t="s">
        <v>756</v>
      </c>
      <c r="H327" s="1" t="s">
        <v>757</v>
      </c>
      <c r="I327" s="1">
        <v>288</v>
      </c>
      <c r="J327" s="1">
        <v>0.89</v>
      </c>
      <c r="K327" s="1" t="s">
        <v>150</v>
      </c>
      <c r="L327" s="1" t="s">
        <v>692</v>
      </c>
    </row>
    <row r="328" spans="1:12" x14ac:dyDescent="0.3">
      <c r="A328" s="1"/>
      <c r="B328" s="1"/>
      <c r="C328" s="1" t="s">
        <v>698</v>
      </c>
      <c r="D328" s="1"/>
      <c r="E328" s="1"/>
      <c r="F328" s="1"/>
      <c r="G328" s="8" t="s">
        <v>758</v>
      </c>
      <c r="H328" s="1" t="s">
        <v>759</v>
      </c>
      <c r="I328" s="1">
        <v>48</v>
      </c>
      <c r="J328" s="1">
        <v>11.68</v>
      </c>
      <c r="K328" s="1" t="s">
        <v>150</v>
      </c>
      <c r="L328" s="1" t="s">
        <v>692</v>
      </c>
    </row>
    <row r="329" spans="1:12" x14ac:dyDescent="0.3">
      <c r="A329" s="1"/>
      <c r="B329" s="1"/>
      <c r="C329" s="1" t="s">
        <v>698</v>
      </c>
      <c r="D329" s="1"/>
      <c r="E329" s="1"/>
      <c r="F329" s="1"/>
      <c r="G329" s="8" t="s">
        <v>760</v>
      </c>
      <c r="H329" s="1" t="s">
        <v>761</v>
      </c>
      <c r="I329" s="1">
        <v>96</v>
      </c>
      <c r="J329" s="1">
        <v>5</v>
      </c>
      <c r="K329" s="1" t="s">
        <v>150</v>
      </c>
      <c r="L329" s="1" t="s">
        <v>692</v>
      </c>
    </row>
    <row r="330" spans="1:12" x14ac:dyDescent="0.3">
      <c r="A330" s="1"/>
      <c r="B330" s="1"/>
      <c r="C330" s="1" t="s">
        <v>698</v>
      </c>
      <c r="D330" s="1"/>
      <c r="E330" s="1"/>
      <c r="F330" s="1"/>
      <c r="G330" s="8" t="s">
        <v>762</v>
      </c>
      <c r="H330" s="1" t="s">
        <v>763</v>
      </c>
      <c r="I330" s="1">
        <v>48</v>
      </c>
      <c r="J330" s="1">
        <v>508.14</v>
      </c>
      <c r="K330" s="1" t="s">
        <v>150</v>
      </c>
      <c r="L330" s="1" t="s">
        <v>692</v>
      </c>
    </row>
    <row r="331" spans="1:12" x14ac:dyDescent="0.3">
      <c r="A331" s="1"/>
      <c r="B331" s="1"/>
      <c r="C331" s="1" t="s">
        <v>698</v>
      </c>
      <c r="D331" s="1"/>
      <c r="E331" s="1"/>
      <c r="F331" s="1"/>
      <c r="G331" s="8" t="s">
        <v>764</v>
      </c>
      <c r="H331" s="1" t="s">
        <v>765</v>
      </c>
      <c r="I331" s="1">
        <v>48</v>
      </c>
      <c r="J331" s="1">
        <v>25.47</v>
      </c>
      <c r="K331" s="1" t="s">
        <v>150</v>
      </c>
      <c r="L331" s="1" t="s">
        <v>692</v>
      </c>
    </row>
    <row r="332" spans="1:12" x14ac:dyDescent="0.3">
      <c r="A332" s="1"/>
      <c r="B332" s="1"/>
      <c r="C332" s="1" t="s">
        <v>698</v>
      </c>
      <c r="D332" s="1"/>
      <c r="E332" s="1"/>
      <c r="F332" s="1"/>
      <c r="G332" s="8" t="s">
        <v>766</v>
      </c>
      <c r="H332" s="1" t="s">
        <v>767</v>
      </c>
      <c r="I332" s="1">
        <v>48</v>
      </c>
      <c r="J332" s="1">
        <v>52.22</v>
      </c>
      <c r="K332" s="1" t="s">
        <v>150</v>
      </c>
      <c r="L332" s="1" t="s">
        <v>692</v>
      </c>
    </row>
    <row r="333" spans="1:12" x14ac:dyDescent="0.3">
      <c r="A333" s="1"/>
      <c r="B333" s="1"/>
      <c r="C333" s="1" t="s">
        <v>698</v>
      </c>
      <c r="D333" s="1"/>
      <c r="E333" s="1"/>
      <c r="F333" s="1"/>
      <c r="G333" s="8" t="s">
        <v>768</v>
      </c>
      <c r="H333" s="1" t="s">
        <v>769</v>
      </c>
      <c r="I333" s="1">
        <v>48</v>
      </c>
      <c r="J333" s="1">
        <v>11.93</v>
      </c>
      <c r="K333" s="1" t="s">
        <v>150</v>
      </c>
      <c r="L333" s="1" t="s">
        <v>692</v>
      </c>
    </row>
    <row r="334" spans="1:12" x14ac:dyDescent="0.3">
      <c r="A334" s="1"/>
      <c r="B334" s="1"/>
      <c r="C334" s="1" t="s">
        <v>698</v>
      </c>
      <c r="D334" s="1"/>
      <c r="E334" s="1"/>
      <c r="F334" s="1"/>
      <c r="G334" s="8" t="s">
        <v>770</v>
      </c>
      <c r="H334" s="1" t="s">
        <v>771</v>
      </c>
      <c r="I334" s="1">
        <v>48</v>
      </c>
      <c r="J334" s="1">
        <v>16.739999999999998</v>
      </c>
      <c r="K334" s="1" t="s">
        <v>150</v>
      </c>
      <c r="L334" s="1" t="s">
        <v>692</v>
      </c>
    </row>
    <row r="335" spans="1:12" x14ac:dyDescent="0.3">
      <c r="A335" s="1"/>
      <c r="B335" s="1"/>
      <c r="C335" s="1" t="s">
        <v>698</v>
      </c>
      <c r="D335" s="1"/>
      <c r="E335" s="1"/>
      <c r="F335" s="1"/>
      <c r="G335" s="8" t="s">
        <v>772</v>
      </c>
      <c r="H335" s="1" t="s">
        <v>773</v>
      </c>
      <c r="I335" s="1">
        <v>288</v>
      </c>
      <c r="J335" s="1">
        <v>7.32</v>
      </c>
      <c r="K335" s="1" t="s">
        <v>150</v>
      </c>
      <c r="L335" s="1" t="s">
        <v>692</v>
      </c>
    </row>
    <row r="336" spans="1:12" x14ac:dyDescent="0.3">
      <c r="A336" s="1"/>
      <c r="B336" s="1"/>
      <c r="C336" s="1" t="s">
        <v>698</v>
      </c>
      <c r="D336" s="1"/>
      <c r="E336" s="1"/>
      <c r="F336" s="1"/>
      <c r="G336" s="8" t="s">
        <v>774</v>
      </c>
      <c r="H336" s="1" t="s">
        <v>775</v>
      </c>
      <c r="I336" s="1">
        <v>96</v>
      </c>
      <c r="J336" s="1">
        <v>6.59</v>
      </c>
      <c r="K336" s="1" t="s">
        <v>150</v>
      </c>
      <c r="L336" s="1" t="s">
        <v>692</v>
      </c>
    </row>
    <row r="337" spans="1:12" x14ac:dyDescent="0.3">
      <c r="A337" s="1"/>
      <c r="B337" s="1"/>
      <c r="C337" s="1" t="s">
        <v>698</v>
      </c>
      <c r="D337" s="1"/>
      <c r="E337" s="1"/>
      <c r="F337" s="1"/>
      <c r="G337" s="8" t="s">
        <v>776</v>
      </c>
      <c r="H337" s="1" t="s">
        <v>777</v>
      </c>
      <c r="I337" s="1">
        <v>240</v>
      </c>
      <c r="J337" s="1">
        <v>20.2</v>
      </c>
      <c r="K337" s="1" t="s">
        <v>150</v>
      </c>
      <c r="L337" s="1" t="s">
        <v>692</v>
      </c>
    </row>
    <row r="338" spans="1:12" x14ac:dyDescent="0.3">
      <c r="A338" s="1"/>
      <c r="B338" s="1"/>
      <c r="C338" s="1" t="s">
        <v>698</v>
      </c>
      <c r="D338" s="1"/>
      <c r="E338" s="1"/>
      <c r="F338" s="1"/>
      <c r="G338" s="8" t="s">
        <v>778</v>
      </c>
      <c r="H338" s="1" t="s">
        <v>779</v>
      </c>
      <c r="I338" s="1">
        <v>24</v>
      </c>
      <c r="J338" s="1">
        <v>1.47</v>
      </c>
      <c r="K338" s="1" t="s">
        <v>150</v>
      </c>
      <c r="L338" s="1" t="s">
        <v>692</v>
      </c>
    </row>
    <row r="339" spans="1:12" x14ac:dyDescent="0.3">
      <c r="A339" s="1"/>
      <c r="B339" s="1"/>
      <c r="C339" s="1" t="s">
        <v>698</v>
      </c>
      <c r="D339" s="1"/>
      <c r="E339" s="1"/>
      <c r="F339" s="1"/>
      <c r="G339" s="8" t="s">
        <v>780</v>
      </c>
      <c r="H339" s="1" t="s">
        <v>781</v>
      </c>
      <c r="I339" s="1">
        <v>48</v>
      </c>
      <c r="J339" s="1">
        <v>1.92</v>
      </c>
      <c r="K339" s="1" t="s">
        <v>150</v>
      </c>
      <c r="L339" s="1" t="s">
        <v>692</v>
      </c>
    </row>
    <row r="340" spans="1:12" x14ac:dyDescent="0.3">
      <c r="A340" s="1"/>
      <c r="B340" s="1"/>
      <c r="C340" s="1" t="s">
        <v>698</v>
      </c>
      <c r="D340" s="1"/>
      <c r="E340" s="1"/>
      <c r="F340" s="1"/>
      <c r="G340" s="8" t="s">
        <v>782</v>
      </c>
      <c r="H340" s="1" t="s">
        <v>783</v>
      </c>
      <c r="I340" s="1">
        <v>24</v>
      </c>
      <c r="J340" s="1">
        <v>410.43</v>
      </c>
      <c r="K340" s="1" t="s">
        <v>150</v>
      </c>
      <c r="L340" s="1" t="s">
        <v>692</v>
      </c>
    </row>
    <row r="341" spans="1:12" x14ac:dyDescent="0.3">
      <c r="A341" s="1"/>
      <c r="B341" s="1"/>
      <c r="C341" s="1" t="s">
        <v>698</v>
      </c>
      <c r="D341" s="1"/>
      <c r="E341" s="1"/>
      <c r="F341" s="1"/>
      <c r="G341" s="8" t="s">
        <v>784</v>
      </c>
      <c r="H341" s="1" t="s">
        <v>785</v>
      </c>
      <c r="I341" s="1">
        <v>24</v>
      </c>
      <c r="J341" s="1">
        <v>11.84</v>
      </c>
      <c r="K341" s="1" t="s">
        <v>150</v>
      </c>
      <c r="L341" s="1" t="s">
        <v>692</v>
      </c>
    </row>
    <row r="342" spans="1:12" x14ac:dyDescent="0.3">
      <c r="A342" s="1"/>
      <c r="B342" s="1"/>
      <c r="C342" s="1" t="s">
        <v>698</v>
      </c>
      <c r="D342" s="1"/>
      <c r="E342" s="1"/>
      <c r="F342" s="1"/>
      <c r="G342" s="8">
        <v>2050624</v>
      </c>
      <c r="H342" s="1" t="s">
        <v>786</v>
      </c>
      <c r="I342" s="1">
        <v>48</v>
      </c>
      <c r="J342" s="1">
        <v>83.93</v>
      </c>
      <c r="K342" s="1" t="s">
        <v>150</v>
      </c>
      <c r="L342" s="1" t="s">
        <v>692</v>
      </c>
    </row>
    <row r="343" spans="1:12" x14ac:dyDescent="0.3">
      <c r="A343" s="1"/>
      <c r="B343" s="1"/>
      <c r="C343" s="1" t="s">
        <v>698</v>
      </c>
      <c r="D343" s="1"/>
      <c r="E343" s="1"/>
      <c r="F343" s="1"/>
      <c r="G343" s="8" t="s">
        <v>787</v>
      </c>
      <c r="H343" s="1" t="s">
        <v>788</v>
      </c>
      <c r="I343" s="1">
        <v>24</v>
      </c>
      <c r="J343" s="1">
        <v>931.61</v>
      </c>
      <c r="K343" s="1" t="s">
        <v>150</v>
      </c>
      <c r="L343" s="1" t="s">
        <v>692</v>
      </c>
    </row>
    <row r="344" spans="1:12" x14ac:dyDescent="0.3">
      <c r="A344" s="1"/>
      <c r="B344" s="1"/>
      <c r="C344" s="1" t="s">
        <v>698</v>
      </c>
      <c r="D344" s="1"/>
      <c r="E344" s="1"/>
      <c r="F344" s="1"/>
      <c r="G344" s="8" t="s">
        <v>789</v>
      </c>
      <c r="H344" s="1" t="s">
        <v>790</v>
      </c>
      <c r="I344" s="1">
        <v>24</v>
      </c>
      <c r="J344" s="1">
        <v>2.4700000000000002</v>
      </c>
      <c r="K344" s="1" t="s">
        <v>150</v>
      </c>
      <c r="L344" s="1" t="s">
        <v>692</v>
      </c>
    </row>
    <row r="345" spans="1:12" x14ac:dyDescent="0.3">
      <c r="A345" s="1"/>
      <c r="B345" s="1"/>
      <c r="C345" s="1" t="s">
        <v>698</v>
      </c>
      <c r="D345" s="1"/>
      <c r="E345" s="1"/>
      <c r="F345" s="1"/>
      <c r="G345" s="8" t="s">
        <v>791</v>
      </c>
      <c r="H345" s="1" t="s">
        <v>792</v>
      </c>
      <c r="I345" s="1">
        <v>24</v>
      </c>
      <c r="J345" s="1">
        <v>1860.99</v>
      </c>
      <c r="K345" s="1" t="s">
        <v>150</v>
      </c>
      <c r="L345" s="1" t="s">
        <v>692</v>
      </c>
    </row>
    <row r="346" spans="1:12" ht="15" thickBot="1" x14ac:dyDescent="0.35">
      <c r="A346" s="30"/>
      <c r="B346" s="30"/>
      <c r="C346" s="30"/>
      <c r="D346" s="30"/>
      <c r="E346" s="30"/>
      <c r="F346" s="30"/>
      <c r="G346" s="88"/>
      <c r="H346" s="30" t="s">
        <v>793</v>
      </c>
      <c r="I346" s="30"/>
      <c r="J346" s="30">
        <v>3000</v>
      </c>
      <c r="K346" s="30" t="s">
        <v>150</v>
      </c>
      <c r="L346" s="30"/>
    </row>
    <row r="347" spans="1:12" x14ac:dyDescent="0.3">
      <c r="A347" s="1"/>
      <c r="B347" s="1"/>
      <c r="C347" s="1" t="s">
        <v>794</v>
      </c>
      <c r="D347" s="1"/>
      <c r="E347" s="1"/>
      <c r="F347" s="1"/>
      <c r="G347" s="8" t="s">
        <v>734</v>
      </c>
      <c r="H347" s="1" t="s">
        <v>735</v>
      </c>
      <c r="I347" s="1">
        <v>2</v>
      </c>
      <c r="J347" s="1">
        <v>1000.95</v>
      </c>
      <c r="K347" s="1" t="s">
        <v>150</v>
      </c>
      <c r="L347" s="1"/>
    </row>
    <row r="348" spans="1:12" x14ac:dyDescent="0.3">
      <c r="A348" s="1"/>
      <c r="B348" s="1"/>
      <c r="C348" s="1" t="s">
        <v>794</v>
      </c>
      <c r="D348" s="1"/>
      <c r="E348" s="1"/>
      <c r="F348" s="1"/>
      <c r="G348" s="8" t="s">
        <v>736</v>
      </c>
      <c r="H348" s="1" t="s">
        <v>737</v>
      </c>
      <c r="I348" s="1">
        <v>96</v>
      </c>
      <c r="J348" s="1">
        <v>1049.8599999999999</v>
      </c>
      <c r="K348" s="1" t="s">
        <v>150</v>
      </c>
      <c r="L348" s="1"/>
    </row>
    <row r="349" spans="1:12" x14ac:dyDescent="0.3">
      <c r="A349" s="1"/>
      <c r="B349" s="1"/>
      <c r="C349" s="1" t="s">
        <v>794</v>
      </c>
      <c r="D349" s="1"/>
      <c r="E349" s="1"/>
      <c r="F349" s="1"/>
      <c r="G349" s="8" t="s">
        <v>739</v>
      </c>
      <c r="H349" s="1" t="s">
        <v>740</v>
      </c>
      <c r="I349" s="1">
        <v>4</v>
      </c>
      <c r="J349" s="1">
        <v>39.18</v>
      </c>
      <c r="K349" s="1" t="s">
        <v>150</v>
      </c>
      <c r="L349" s="1"/>
    </row>
    <row r="350" spans="1:12" x14ac:dyDescent="0.3">
      <c r="A350" s="1"/>
      <c r="B350" s="1"/>
      <c r="C350" s="1" t="s">
        <v>794</v>
      </c>
      <c r="D350" s="1"/>
      <c r="E350" s="1"/>
      <c r="F350" s="1"/>
      <c r="G350" s="8" t="s">
        <v>762</v>
      </c>
      <c r="H350" s="1" t="s">
        <v>763</v>
      </c>
      <c r="I350" s="1">
        <v>48</v>
      </c>
      <c r="J350" s="1">
        <v>646.74</v>
      </c>
      <c r="K350" s="1" t="s">
        <v>150</v>
      </c>
      <c r="L350" s="1"/>
    </row>
    <row r="351" spans="1:12" x14ac:dyDescent="0.3">
      <c r="A351" s="1"/>
      <c r="B351" s="1"/>
      <c r="C351" s="1" t="s">
        <v>794</v>
      </c>
      <c r="D351" s="1"/>
      <c r="E351" s="1"/>
      <c r="F351" s="1"/>
      <c r="G351" s="8" t="s">
        <v>774</v>
      </c>
      <c r="H351" s="1" t="s">
        <v>775</v>
      </c>
      <c r="I351" s="1">
        <v>16</v>
      </c>
      <c r="J351" s="1">
        <v>8.4499999999999993</v>
      </c>
      <c r="K351" s="1" t="s">
        <v>150</v>
      </c>
      <c r="L351" s="1"/>
    </row>
    <row r="352" spans="1:12" x14ac:dyDescent="0.3">
      <c r="A352" s="1"/>
      <c r="B352" s="1"/>
      <c r="C352" s="1" t="s">
        <v>794</v>
      </c>
      <c r="D352" s="1"/>
      <c r="E352" s="1"/>
      <c r="F352" s="1"/>
      <c r="G352" s="8" t="s">
        <v>782</v>
      </c>
      <c r="H352" s="1" t="s">
        <v>795</v>
      </c>
      <c r="I352" s="1">
        <v>2</v>
      </c>
      <c r="J352" s="1">
        <v>522.37</v>
      </c>
      <c r="K352" s="1" t="s">
        <v>150</v>
      </c>
      <c r="L352" s="1"/>
    </row>
    <row r="353" spans="1:12" x14ac:dyDescent="0.3">
      <c r="A353" s="1"/>
      <c r="B353" s="1"/>
      <c r="C353" s="1" t="s">
        <v>794</v>
      </c>
      <c r="D353" s="1"/>
      <c r="E353" s="1"/>
      <c r="F353" s="1"/>
      <c r="G353" s="8" t="s">
        <v>787</v>
      </c>
      <c r="H353" s="1" t="s">
        <v>795</v>
      </c>
      <c r="I353" s="1">
        <v>2</v>
      </c>
      <c r="J353" s="1">
        <v>1185.7</v>
      </c>
      <c r="K353" s="1" t="s">
        <v>150</v>
      </c>
      <c r="L353" s="1"/>
    </row>
    <row r="354" spans="1:12" x14ac:dyDescent="0.3">
      <c r="A354" s="1"/>
      <c r="B354" s="1"/>
      <c r="C354" s="1" t="s">
        <v>794</v>
      </c>
      <c r="D354" s="1"/>
      <c r="E354" s="1"/>
      <c r="F354" s="1"/>
      <c r="G354" s="8" t="s">
        <v>791</v>
      </c>
      <c r="H354" s="1" t="s">
        <v>792</v>
      </c>
      <c r="I354" s="1">
        <v>2</v>
      </c>
      <c r="J354" s="1">
        <v>2372.5100000000002</v>
      </c>
      <c r="K354" s="1" t="s">
        <v>150</v>
      </c>
      <c r="L354" s="1"/>
    </row>
    <row r="355" spans="1:12" x14ac:dyDescent="0.3">
      <c r="A355" s="1"/>
      <c r="B355" s="1"/>
      <c r="C355" s="1" t="s">
        <v>794</v>
      </c>
      <c r="D355" s="1"/>
      <c r="E355" s="1"/>
      <c r="F355" s="1"/>
      <c r="G355" s="8" t="s">
        <v>796</v>
      </c>
      <c r="H355" s="1" t="s">
        <v>797</v>
      </c>
      <c r="I355" s="1">
        <v>144</v>
      </c>
      <c r="J355" s="1">
        <v>13.57</v>
      </c>
      <c r="K355" s="1" t="s">
        <v>150</v>
      </c>
      <c r="L355" s="1"/>
    </row>
    <row r="356" spans="1:12" x14ac:dyDescent="0.3">
      <c r="A356" s="1"/>
      <c r="B356" s="1"/>
      <c r="C356" s="1" t="s">
        <v>794</v>
      </c>
      <c r="D356" s="1"/>
      <c r="E356" s="1"/>
      <c r="F356" s="1"/>
      <c r="G356" s="8" t="s">
        <v>798</v>
      </c>
      <c r="H356" s="1" t="s">
        <v>799</v>
      </c>
      <c r="I356" s="1">
        <v>144</v>
      </c>
      <c r="J356" s="1">
        <v>13.57</v>
      </c>
      <c r="K356" s="1" t="s">
        <v>150</v>
      </c>
      <c r="L356" s="1"/>
    </row>
    <row r="357" spans="1:12" x14ac:dyDescent="0.3">
      <c r="A357" s="1"/>
      <c r="B357" s="1"/>
      <c r="C357" s="1" t="s">
        <v>794</v>
      </c>
      <c r="D357" s="1"/>
      <c r="E357" s="1"/>
      <c r="F357" s="1"/>
      <c r="G357" s="8" t="s">
        <v>800</v>
      </c>
      <c r="H357" s="1" t="s">
        <v>801</v>
      </c>
      <c r="I357" s="1">
        <v>2</v>
      </c>
      <c r="J357" s="1">
        <v>696.49</v>
      </c>
      <c r="K357" s="1" t="s">
        <v>150</v>
      </c>
      <c r="L357" s="1"/>
    </row>
    <row r="358" spans="1:12" x14ac:dyDescent="0.3">
      <c r="A358" s="1"/>
      <c r="B358" s="1"/>
      <c r="C358" s="1" t="s">
        <v>794</v>
      </c>
      <c r="D358" s="1"/>
      <c r="E358" s="1"/>
      <c r="F358" s="1"/>
      <c r="G358" s="8" t="s">
        <v>802</v>
      </c>
      <c r="H358" s="1" t="s">
        <v>803</v>
      </c>
      <c r="I358" s="1">
        <v>8</v>
      </c>
      <c r="J358" s="1">
        <v>1027.56</v>
      </c>
      <c r="K358" s="1" t="s">
        <v>150</v>
      </c>
      <c r="L358" s="1"/>
    </row>
    <row r="359" spans="1:12" x14ac:dyDescent="0.3">
      <c r="A359" s="1"/>
      <c r="B359" s="1"/>
      <c r="C359" s="1" t="s">
        <v>794</v>
      </c>
      <c r="D359" s="1"/>
      <c r="E359" s="1"/>
      <c r="F359" s="1"/>
      <c r="G359" s="8" t="s">
        <v>741</v>
      </c>
      <c r="H359" s="1" t="s">
        <v>804</v>
      </c>
      <c r="I359" s="1">
        <v>8</v>
      </c>
      <c r="J359" s="1">
        <v>3.68</v>
      </c>
      <c r="K359" s="1" t="s">
        <v>150</v>
      </c>
      <c r="L359" s="1"/>
    </row>
    <row r="360" spans="1:12" x14ac:dyDescent="0.3">
      <c r="A360" s="1"/>
      <c r="B360" s="1"/>
      <c r="C360" s="1" t="s">
        <v>794</v>
      </c>
      <c r="D360" s="1"/>
      <c r="E360" s="1"/>
      <c r="F360" s="1"/>
      <c r="G360" s="8" t="s">
        <v>805</v>
      </c>
      <c r="H360" s="1" t="s">
        <v>806</v>
      </c>
      <c r="I360" s="1">
        <v>1</v>
      </c>
      <c r="J360" s="1">
        <v>780.07</v>
      </c>
      <c r="K360" s="1" t="s">
        <v>150</v>
      </c>
      <c r="L360" s="1"/>
    </row>
    <row r="361" spans="1:12" x14ac:dyDescent="0.3">
      <c r="A361" s="1"/>
      <c r="B361" s="1"/>
      <c r="C361" s="1" t="s">
        <v>794</v>
      </c>
      <c r="D361" s="1"/>
      <c r="E361" s="1"/>
      <c r="F361" s="1"/>
      <c r="G361" s="8" t="s">
        <v>807</v>
      </c>
      <c r="H361" s="1" t="s">
        <v>808</v>
      </c>
      <c r="I361" s="1">
        <v>48</v>
      </c>
      <c r="J361" s="1">
        <v>333.11</v>
      </c>
      <c r="K361" s="1" t="s">
        <v>150</v>
      </c>
      <c r="L361" s="1"/>
    </row>
    <row r="362" spans="1:12" x14ac:dyDescent="0.3">
      <c r="A362" s="1"/>
      <c r="B362" s="1"/>
      <c r="C362" s="1" t="s">
        <v>794</v>
      </c>
      <c r="D362" s="1"/>
      <c r="E362" s="1"/>
      <c r="F362" s="1"/>
      <c r="G362" s="8" t="s">
        <v>809</v>
      </c>
      <c r="H362" s="1" t="s">
        <v>810</v>
      </c>
      <c r="I362" s="1">
        <v>48</v>
      </c>
      <c r="J362" s="1">
        <v>165.36</v>
      </c>
      <c r="K362" s="1" t="s">
        <v>150</v>
      </c>
      <c r="L362" s="1"/>
    </row>
    <row r="363" spans="1:12" x14ac:dyDescent="0.3">
      <c r="A363" s="1"/>
      <c r="B363" s="1"/>
      <c r="C363" s="1" t="s">
        <v>794</v>
      </c>
      <c r="D363" s="1"/>
      <c r="E363" s="1"/>
      <c r="F363" s="1"/>
      <c r="G363" s="8" t="s">
        <v>811</v>
      </c>
      <c r="H363" s="1" t="s">
        <v>812</v>
      </c>
      <c r="I363" s="1">
        <v>1</v>
      </c>
      <c r="J363" s="1">
        <v>563.49</v>
      </c>
      <c r="K363" s="1" t="s">
        <v>150</v>
      </c>
      <c r="L363" s="1"/>
    </row>
    <row r="364" spans="1:12" x14ac:dyDescent="0.3">
      <c r="A364" s="1"/>
      <c r="B364" s="1"/>
      <c r="C364" s="1" t="s">
        <v>794</v>
      </c>
      <c r="D364" s="1"/>
      <c r="E364" s="1"/>
      <c r="F364" s="1"/>
      <c r="G364" s="8" t="s">
        <v>760</v>
      </c>
      <c r="H364" s="1" t="s">
        <v>761</v>
      </c>
      <c r="I364" s="1">
        <v>96</v>
      </c>
      <c r="J364" s="1">
        <v>6.36</v>
      </c>
      <c r="K364" s="1" t="s">
        <v>150</v>
      </c>
      <c r="L364" s="1"/>
    </row>
    <row r="365" spans="1:12" x14ac:dyDescent="0.3">
      <c r="A365" s="1"/>
      <c r="B365" s="1"/>
      <c r="C365" s="1" t="s">
        <v>794</v>
      </c>
      <c r="D365" s="1"/>
      <c r="E365" s="1"/>
      <c r="F365" s="1"/>
      <c r="G365" s="8" t="s">
        <v>751</v>
      </c>
      <c r="H365" s="1" t="s">
        <v>490</v>
      </c>
      <c r="I365" s="1">
        <v>90</v>
      </c>
      <c r="J365" s="1">
        <v>86.12</v>
      </c>
      <c r="K365" s="1" t="s">
        <v>150</v>
      </c>
      <c r="L365" s="1"/>
    </row>
    <row r="366" spans="1:12" x14ac:dyDescent="0.3">
      <c r="A366" s="1"/>
      <c r="B366" s="1"/>
      <c r="C366" s="1" t="s">
        <v>794</v>
      </c>
      <c r="D366" s="1"/>
      <c r="E366" s="1"/>
      <c r="F366" s="1"/>
      <c r="G366" s="8" t="s">
        <v>738</v>
      </c>
      <c r="H366" s="1" t="s">
        <v>730</v>
      </c>
      <c r="I366" s="1">
        <v>192</v>
      </c>
      <c r="J366" s="1">
        <v>43.97</v>
      </c>
      <c r="K366" s="1" t="s">
        <v>150</v>
      </c>
      <c r="L366" s="1"/>
    </row>
    <row r="367" spans="1:12" x14ac:dyDescent="0.3">
      <c r="A367" s="1"/>
      <c r="B367" s="1"/>
      <c r="C367" s="1" t="s">
        <v>794</v>
      </c>
      <c r="D367" s="1"/>
      <c r="E367" s="1"/>
      <c r="F367" s="1"/>
      <c r="G367" s="8" t="s">
        <v>752</v>
      </c>
      <c r="H367" s="1" t="s">
        <v>753</v>
      </c>
      <c r="I367" s="1">
        <v>96</v>
      </c>
      <c r="J367" s="1">
        <v>118.52</v>
      </c>
      <c r="K367" s="1" t="s">
        <v>150</v>
      </c>
      <c r="L367" s="1"/>
    </row>
    <row r="368" spans="1:12" x14ac:dyDescent="0.3">
      <c r="A368" s="1"/>
      <c r="B368" s="1"/>
      <c r="C368" s="1" t="s">
        <v>794</v>
      </c>
      <c r="D368" s="1"/>
      <c r="E368" s="1"/>
      <c r="F368" s="1"/>
      <c r="G368" s="8" t="s">
        <v>728</v>
      </c>
      <c r="H368" s="1" t="s">
        <v>490</v>
      </c>
      <c r="I368" s="1">
        <v>144</v>
      </c>
      <c r="J368" s="1">
        <v>29.47</v>
      </c>
      <c r="K368" s="1" t="s">
        <v>150</v>
      </c>
      <c r="L368" s="1"/>
    </row>
    <row r="369" spans="1:12" x14ac:dyDescent="0.3">
      <c r="A369" s="1"/>
      <c r="B369" s="1"/>
      <c r="C369" s="1" t="s">
        <v>794</v>
      </c>
      <c r="D369" s="1"/>
      <c r="E369" s="1"/>
      <c r="F369" s="1"/>
      <c r="G369" s="8" t="s">
        <v>758</v>
      </c>
      <c r="H369" s="1" t="s">
        <v>759</v>
      </c>
      <c r="I369" s="1">
        <v>48</v>
      </c>
      <c r="J369" s="1">
        <v>14.86</v>
      </c>
      <c r="K369" s="1" t="s">
        <v>150</v>
      </c>
      <c r="L369" s="1"/>
    </row>
    <row r="370" spans="1:12" x14ac:dyDescent="0.3">
      <c r="A370" s="1"/>
      <c r="B370" s="1"/>
      <c r="C370" s="1" t="s">
        <v>794</v>
      </c>
      <c r="D370" s="1"/>
      <c r="E370" s="1"/>
      <c r="F370" s="1"/>
      <c r="G370" s="8" t="s">
        <v>768</v>
      </c>
      <c r="H370" s="1" t="s">
        <v>769</v>
      </c>
      <c r="I370" s="1">
        <v>2</v>
      </c>
      <c r="J370" s="1">
        <v>15.19</v>
      </c>
      <c r="K370" s="1" t="s">
        <v>150</v>
      </c>
      <c r="L370" s="1"/>
    </row>
    <row r="371" spans="1:12" x14ac:dyDescent="0.3">
      <c r="A371" s="1"/>
      <c r="B371" s="1"/>
      <c r="C371" s="1" t="s">
        <v>794</v>
      </c>
      <c r="D371" s="1"/>
      <c r="E371" s="1"/>
      <c r="F371" s="1"/>
      <c r="G371" s="8" t="s">
        <v>770</v>
      </c>
      <c r="H371" s="1" t="s">
        <v>771</v>
      </c>
      <c r="I371" s="1">
        <v>2</v>
      </c>
      <c r="J371" s="1">
        <v>21.31</v>
      </c>
      <c r="K371" s="1" t="s">
        <v>150</v>
      </c>
      <c r="L371" s="1"/>
    </row>
    <row r="372" spans="1:12" x14ac:dyDescent="0.3">
      <c r="A372" s="1"/>
      <c r="B372" s="1"/>
      <c r="C372" s="1" t="s">
        <v>794</v>
      </c>
      <c r="D372" s="1"/>
      <c r="E372" s="1"/>
      <c r="F372" s="1"/>
      <c r="G372" s="8" t="s">
        <v>745</v>
      </c>
      <c r="H372" s="1" t="s">
        <v>813</v>
      </c>
      <c r="I372" s="1">
        <v>8</v>
      </c>
      <c r="J372" s="1">
        <v>0.77</v>
      </c>
      <c r="K372" s="1" t="s">
        <v>150</v>
      </c>
      <c r="L372" s="1"/>
    </row>
    <row r="373" spans="1:12" x14ac:dyDescent="0.3">
      <c r="A373" s="1"/>
      <c r="B373" s="1"/>
      <c r="C373" s="1" t="s">
        <v>794</v>
      </c>
      <c r="D373" s="1"/>
      <c r="E373" s="1"/>
      <c r="F373" s="1"/>
      <c r="G373" s="8" t="s">
        <v>747</v>
      </c>
      <c r="H373" s="1" t="s">
        <v>814</v>
      </c>
      <c r="I373" s="1">
        <v>16</v>
      </c>
      <c r="J373" s="1">
        <v>0.91</v>
      </c>
      <c r="K373" s="1" t="s">
        <v>150</v>
      </c>
      <c r="L373" s="1"/>
    </row>
    <row r="374" spans="1:12" x14ac:dyDescent="0.3">
      <c r="A374" s="1"/>
      <c r="B374" s="1"/>
      <c r="C374" s="1" t="s">
        <v>794</v>
      </c>
      <c r="D374" s="1"/>
      <c r="E374" s="1"/>
      <c r="F374" s="1"/>
      <c r="G374" s="8" t="s">
        <v>729</v>
      </c>
      <c r="H374" s="1" t="s">
        <v>730</v>
      </c>
      <c r="I374" s="1">
        <v>48</v>
      </c>
      <c r="J374" s="1">
        <v>65.12</v>
      </c>
      <c r="K374" s="1" t="s">
        <v>150</v>
      </c>
      <c r="L374" s="1"/>
    </row>
    <row r="375" spans="1:12" x14ac:dyDescent="0.3">
      <c r="A375" s="1"/>
      <c r="B375" s="1"/>
      <c r="C375" s="1" t="s">
        <v>794</v>
      </c>
      <c r="D375" s="1"/>
      <c r="E375" s="1"/>
      <c r="F375" s="1"/>
      <c r="G375" s="8" t="s">
        <v>749</v>
      </c>
      <c r="H375" s="1" t="s">
        <v>815</v>
      </c>
      <c r="I375" s="1">
        <v>8</v>
      </c>
      <c r="J375" s="1">
        <v>3.75</v>
      </c>
      <c r="K375" s="1" t="s">
        <v>150</v>
      </c>
      <c r="L375" s="1"/>
    </row>
    <row r="376" spans="1:12" x14ac:dyDescent="0.3">
      <c r="A376" s="1"/>
      <c r="B376" s="1"/>
      <c r="C376" s="1" t="s">
        <v>794</v>
      </c>
      <c r="D376" s="1"/>
      <c r="E376" s="1"/>
      <c r="F376" s="1"/>
      <c r="G376" s="8" t="s">
        <v>741</v>
      </c>
      <c r="H376" s="1" t="s">
        <v>742</v>
      </c>
      <c r="I376" s="1">
        <v>2</v>
      </c>
      <c r="J376" s="1">
        <v>3.68</v>
      </c>
      <c r="K376" s="1" t="s">
        <v>150</v>
      </c>
      <c r="L376" s="1"/>
    </row>
    <row r="377" spans="1:12" x14ac:dyDescent="0.3">
      <c r="A377" s="1"/>
      <c r="B377" s="1"/>
      <c r="C377" s="1" t="s">
        <v>794</v>
      </c>
      <c r="D377" s="1"/>
      <c r="E377" s="1"/>
      <c r="F377" s="1"/>
      <c r="G377" s="8" t="s">
        <v>764</v>
      </c>
      <c r="H377" s="1" t="s">
        <v>765</v>
      </c>
      <c r="I377" s="1">
        <v>2</v>
      </c>
      <c r="J377" s="1">
        <v>32.42</v>
      </c>
      <c r="K377" s="1" t="s">
        <v>150</v>
      </c>
      <c r="L377" s="1"/>
    </row>
    <row r="378" spans="1:12" x14ac:dyDescent="0.3">
      <c r="A378" s="1"/>
      <c r="B378" s="1"/>
      <c r="C378" s="1" t="s">
        <v>794</v>
      </c>
      <c r="D378" s="1"/>
      <c r="E378" s="1"/>
      <c r="F378" s="1"/>
      <c r="G378" s="8" t="s">
        <v>766</v>
      </c>
      <c r="H378" s="1" t="s">
        <v>767</v>
      </c>
      <c r="I378" s="1">
        <v>2</v>
      </c>
      <c r="J378" s="1">
        <v>66.459999999999994</v>
      </c>
      <c r="K378" s="1" t="s">
        <v>150</v>
      </c>
      <c r="L378" s="1"/>
    </row>
    <row r="379" spans="1:12" x14ac:dyDescent="0.3">
      <c r="A379" s="1"/>
      <c r="B379" s="1"/>
      <c r="C379" s="1" t="s">
        <v>794</v>
      </c>
      <c r="D379" s="1"/>
      <c r="E379" s="1"/>
      <c r="F379" s="1"/>
      <c r="G379" s="8" t="s">
        <v>816</v>
      </c>
      <c r="H379" s="1" t="s">
        <v>735</v>
      </c>
      <c r="I379" s="1">
        <v>2</v>
      </c>
      <c r="J379" s="1">
        <v>897.96</v>
      </c>
      <c r="K379" s="1" t="s">
        <v>150</v>
      </c>
      <c r="L379" s="1"/>
    </row>
    <row r="380" spans="1:12" x14ac:dyDescent="0.3">
      <c r="A380" s="1"/>
      <c r="B380" s="1"/>
      <c r="C380" s="1" t="s">
        <v>794</v>
      </c>
      <c r="D380" s="1"/>
      <c r="E380" s="1"/>
      <c r="F380" s="1"/>
      <c r="G380" s="8" t="s">
        <v>817</v>
      </c>
      <c r="H380" s="1" t="s">
        <v>818</v>
      </c>
      <c r="I380" s="1">
        <v>4</v>
      </c>
      <c r="J380" s="1">
        <v>793.37</v>
      </c>
      <c r="K380" s="1" t="s">
        <v>150</v>
      </c>
      <c r="L380" s="1"/>
    </row>
    <row r="381" spans="1:12" x14ac:dyDescent="0.3">
      <c r="A381" s="1"/>
      <c r="B381" s="1"/>
      <c r="C381" s="1" t="s">
        <v>794</v>
      </c>
      <c r="D381" s="1"/>
      <c r="E381" s="1"/>
      <c r="F381" s="1"/>
      <c r="G381" s="8" t="s">
        <v>739</v>
      </c>
      <c r="H381" s="1" t="s">
        <v>740</v>
      </c>
      <c r="I381" s="1">
        <v>96</v>
      </c>
      <c r="J381" s="1">
        <v>39.18</v>
      </c>
      <c r="K381" s="1" t="s">
        <v>150</v>
      </c>
      <c r="L381" s="1"/>
    </row>
    <row r="382" spans="1:12" x14ac:dyDescent="0.3">
      <c r="A382" s="1"/>
      <c r="B382" s="1"/>
      <c r="C382" s="1" t="s">
        <v>794</v>
      </c>
      <c r="D382" s="1"/>
      <c r="E382" s="1"/>
      <c r="F382" s="1"/>
      <c r="G382" s="8" t="s">
        <v>819</v>
      </c>
      <c r="H382" s="1" t="s">
        <v>818</v>
      </c>
      <c r="I382" s="1">
        <v>6</v>
      </c>
      <c r="J382" s="1">
        <v>438.26</v>
      </c>
      <c r="K382" s="1" t="s">
        <v>150</v>
      </c>
      <c r="L382" s="1"/>
    </row>
    <row r="383" spans="1:12" x14ac:dyDescent="0.3">
      <c r="A383" s="1"/>
      <c r="B383" s="1"/>
      <c r="C383" s="1" t="s">
        <v>794</v>
      </c>
      <c r="D383" s="1"/>
      <c r="E383" s="1"/>
      <c r="F383" s="1"/>
      <c r="G383" s="8" t="s">
        <v>820</v>
      </c>
      <c r="H383" s="1" t="s">
        <v>821</v>
      </c>
      <c r="I383" s="1">
        <v>2</v>
      </c>
      <c r="J383" s="1">
        <v>2345.96</v>
      </c>
      <c r="K383" s="1" t="s">
        <v>150</v>
      </c>
      <c r="L383" s="1"/>
    </row>
    <row r="384" spans="1:12" x14ac:dyDescent="0.3">
      <c r="A384" s="1"/>
      <c r="B384" s="1"/>
      <c r="C384" s="1" t="s">
        <v>794</v>
      </c>
      <c r="D384" s="1"/>
      <c r="E384" s="1"/>
      <c r="F384" s="1"/>
      <c r="G384" s="8" t="s">
        <v>822</v>
      </c>
      <c r="H384" s="1" t="s">
        <v>823</v>
      </c>
      <c r="I384" s="1">
        <v>48</v>
      </c>
      <c r="J384" s="1">
        <v>49.73</v>
      </c>
      <c r="K384" s="1" t="s">
        <v>150</v>
      </c>
      <c r="L384" s="1"/>
    </row>
    <row r="385" spans="1:12" x14ac:dyDescent="0.3">
      <c r="A385" s="1"/>
      <c r="B385" s="1"/>
      <c r="C385" s="1" t="s">
        <v>794</v>
      </c>
      <c r="D385" s="1"/>
      <c r="E385" s="1"/>
      <c r="F385" s="1"/>
      <c r="G385" s="8" t="s">
        <v>824</v>
      </c>
      <c r="H385" s="1" t="s">
        <v>825</v>
      </c>
      <c r="I385" s="1">
        <v>48</v>
      </c>
      <c r="J385" s="1">
        <v>42.13</v>
      </c>
      <c r="K385" s="1" t="s">
        <v>150</v>
      </c>
      <c r="L385" s="1"/>
    </row>
    <row r="386" spans="1:12" x14ac:dyDescent="0.3">
      <c r="A386" s="1"/>
      <c r="B386" s="1"/>
      <c r="C386" s="1" t="s">
        <v>794</v>
      </c>
      <c r="D386" s="1"/>
      <c r="E386" s="1"/>
      <c r="F386" s="1"/>
      <c r="G386" s="8" t="s">
        <v>826</v>
      </c>
      <c r="H386" s="1" t="s">
        <v>825</v>
      </c>
      <c r="I386" s="1">
        <v>48</v>
      </c>
      <c r="J386" s="1">
        <v>13.63</v>
      </c>
      <c r="K386" s="1" t="s">
        <v>150</v>
      </c>
      <c r="L386" s="1"/>
    </row>
    <row r="387" spans="1:12" x14ac:dyDescent="0.3">
      <c r="A387" s="1"/>
      <c r="B387" s="1"/>
      <c r="C387" s="1" t="s">
        <v>794</v>
      </c>
      <c r="D387" s="1"/>
      <c r="E387" s="1"/>
      <c r="F387" s="1"/>
      <c r="G387" s="8" t="s">
        <v>827</v>
      </c>
      <c r="H387" s="1" t="s">
        <v>828</v>
      </c>
      <c r="I387" s="1">
        <v>10</v>
      </c>
      <c r="J387" s="1">
        <v>2383.09</v>
      </c>
      <c r="K387" s="1" t="s">
        <v>150</v>
      </c>
      <c r="L387" s="1"/>
    </row>
    <row r="388" spans="1:12" x14ac:dyDescent="0.3">
      <c r="A388" s="1"/>
      <c r="B388" s="1"/>
      <c r="C388" s="1" t="s">
        <v>794</v>
      </c>
      <c r="D388" s="1"/>
      <c r="E388" s="1"/>
      <c r="F388" s="1"/>
      <c r="G388" s="8" t="s">
        <v>829</v>
      </c>
      <c r="H388" s="1" t="s">
        <v>830</v>
      </c>
      <c r="I388" s="1">
        <v>24</v>
      </c>
      <c r="J388" s="1">
        <v>4534.55</v>
      </c>
      <c r="K388" s="1" t="s">
        <v>150</v>
      </c>
      <c r="L388" s="1"/>
    </row>
    <row r="389" spans="1:12" x14ac:dyDescent="0.3">
      <c r="A389" s="1"/>
      <c r="B389" s="1"/>
      <c r="C389" s="1" t="s">
        <v>794</v>
      </c>
      <c r="D389" s="1"/>
      <c r="E389" s="1"/>
      <c r="F389" s="1"/>
      <c r="G389" s="8" t="s">
        <v>831</v>
      </c>
      <c r="H389" s="1" t="s">
        <v>832</v>
      </c>
      <c r="I389" s="1">
        <v>4</v>
      </c>
      <c r="J389" s="1">
        <v>1547.34</v>
      </c>
      <c r="K389" s="1" t="s">
        <v>150</v>
      </c>
      <c r="L389" s="1"/>
    </row>
    <row r="390" spans="1:12" x14ac:dyDescent="0.3">
      <c r="A390" s="1"/>
      <c r="B390" s="1"/>
      <c r="C390" s="1" t="s">
        <v>794</v>
      </c>
      <c r="D390" s="1"/>
      <c r="E390" s="1"/>
      <c r="F390" s="1"/>
      <c r="G390" s="8" t="s">
        <v>334</v>
      </c>
      <c r="H390" s="1" t="s">
        <v>823</v>
      </c>
      <c r="I390" s="1">
        <v>24</v>
      </c>
      <c r="J390" s="1">
        <v>124.43</v>
      </c>
      <c r="K390" s="1" t="s">
        <v>150</v>
      </c>
      <c r="L390" s="1"/>
    </row>
    <row r="391" spans="1:12" x14ac:dyDescent="0.3">
      <c r="A391" s="1"/>
      <c r="B391" s="1"/>
      <c r="C391" s="1" t="s">
        <v>794</v>
      </c>
      <c r="D391" s="1"/>
      <c r="E391" s="1"/>
      <c r="F391" s="1"/>
      <c r="G391" s="8" t="s">
        <v>833</v>
      </c>
      <c r="H391" s="1" t="s">
        <v>823</v>
      </c>
      <c r="I391" s="1">
        <v>24</v>
      </c>
      <c r="J391" s="1">
        <v>44.36</v>
      </c>
      <c r="K391" s="1" t="s">
        <v>150</v>
      </c>
      <c r="L391" s="1"/>
    </row>
    <row r="392" spans="1:12" x14ac:dyDescent="0.3">
      <c r="A392" s="1"/>
      <c r="B392" s="1"/>
      <c r="C392" s="1" t="s">
        <v>794</v>
      </c>
      <c r="D392" s="1"/>
      <c r="E392" s="1"/>
      <c r="F392" s="1"/>
      <c r="G392" s="8" t="s">
        <v>834</v>
      </c>
      <c r="H392" s="1" t="s">
        <v>828</v>
      </c>
      <c r="I392" s="1">
        <v>8</v>
      </c>
      <c r="J392" s="1">
        <v>697.63</v>
      </c>
      <c r="K392" s="1" t="s">
        <v>150</v>
      </c>
      <c r="L392" s="1"/>
    </row>
    <row r="393" spans="1:12" x14ac:dyDescent="0.3">
      <c r="A393" s="1"/>
      <c r="B393" s="1"/>
      <c r="C393" s="1" t="s">
        <v>794</v>
      </c>
      <c r="D393" s="1"/>
      <c r="E393" s="1"/>
      <c r="F393" s="1"/>
      <c r="G393" s="8" t="s">
        <v>835</v>
      </c>
      <c r="H393" s="1" t="s">
        <v>836</v>
      </c>
      <c r="I393" s="1">
        <v>24</v>
      </c>
      <c r="J393" s="1">
        <v>158.47</v>
      </c>
      <c r="K393" s="1" t="s">
        <v>150</v>
      </c>
      <c r="L393" s="1"/>
    </row>
    <row r="394" spans="1:12" x14ac:dyDescent="0.3">
      <c r="A394" s="1"/>
      <c r="B394" s="1"/>
      <c r="C394" s="1" t="s">
        <v>794</v>
      </c>
      <c r="D394" s="1"/>
      <c r="E394" s="1"/>
      <c r="F394" s="1"/>
      <c r="G394" s="8" t="s">
        <v>837</v>
      </c>
      <c r="H394" s="1" t="s">
        <v>838</v>
      </c>
      <c r="I394" s="1">
        <v>26</v>
      </c>
      <c r="J394" s="1">
        <v>857.58</v>
      </c>
      <c r="K394" s="1" t="s">
        <v>150</v>
      </c>
      <c r="L394" s="1"/>
    </row>
    <row r="395" spans="1:12" x14ac:dyDescent="0.3">
      <c r="A395" s="1"/>
      <c r="B395" s="1"/>
      <c r="C395" s="1" t="s">
        <v>794</v>
      </c>
      <c r="D395" s="1"/>
      <c r="E395" s="1"/>
      <c r="F395" s="1"/>
      <c r="G395" s="8" t="s">
        <v>839</v>
      </c>
      <c r="H395" s="1" t="s">
        <v>487</v>
      </c>
      <c r="I395" s="1">
        <v>24</v>
      </c>
      <c r="J395" s="1">
        <v>4.04</v>
      </c>
      <c r="K395" s="1" t="s">
        <v>150</v>
      </c>
      <c r="L395" s="1"/>
    </row>
    <row r="396" spans="1:12" x14ac:dyDescent="0.3">
      <c r="A396" s="1"/>
      <c r="B396" s="1"/>
      <c r="C396" s="1" t="s">
        <v>794</v>
      </c>
      <c r="D396" s="1"/>
      <c r="E396" s="1"/>
      <c r="F396" s="1"/>
      <c r="G396" s="8" t="s">
        <v>840</v>
      </c>
      <c r="H396" s="1" t="s">
        <v>841</v>
      </c>
      <c r="I396" s="1">
        <v>30</v>
      </c>
      <c r="J396" s="1">
        <v>2247.29</v>
      </c>
      <c r="K396" s="1" t="s">
        <v>150</v>
      </c>
      <c r="L396" s="1"/>
    </row>
    <row r="397" spans="1:12" x14ac:dyDescent="0.3">
      <c r="A397" s="1"/>
      <c r="B397" s="1"/>
      <c r="C397" s="1" t="s">
        <v>794</v>
      </c>
      <c r="D397" s="1"/>
      <c r="E397" s="1"/>
      <c r="F397" s="1"/>
      <c r="G397" s="89" t="s">
        <v>842</v>
      </c>
      <c r="H397" s="1" t="s">
        <v>843</v>
      </c>
      <c r="I397" s="1">
        <v>3</v>
      </c>
      <c r="J397" s="1"/>
      <c r="K397" s="1"/>
      <c r="L397" s="1"/>
    </row>
    <row r="398" spans="1:12" ht="115.8" thickBot="1" x14ac:dyDescent="0.35">
      <c r="A398" s="30"/>
      <c r="B398" s="30"/>
      <c r="C398" s="30" t="s">
        <v>794</v>
      </c>
      <c r="D398" s="30"/>
      <c r="E398" s="30"/>
      <c r="F398" s="30"/>
      <c r="G398" s="31" t="s">
        <v>844</v>
      </c>
      <c r="H398" s="30"/>
      <c r="I398" s="30"/>
      <c r="J398" s="30">
        <v>14800</v>
      </c>
      <c r="K398" s="30"/>
      <c r="L398" s="3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TBLSupplierAgent</vt:lpstr>
      <vt:lpstr>TBLSupplierCompany</vt:lpstr>
      <vt:lpstr>TBLSupplierCompany_Agent</vt:lpstr>
      <vt:lpstr>TBLTransportAgent</vt:lpstr>
      <vt:lpstr>TBLTransportCompany</vt:lpstr>
      <vt:lpstr>TBLExpertsDetails</vt:lpstr>
      <vt:lpstr>TBLOrder</vt:lpstr>
      <vt:lpstr>TBLDate</vt:lpstr>
      <vt:lpstr>TBLOrderCodes</vt:lpstr>
      <vt:lpstr>TBLOrderTransportationDeteils</vt:lpstr>
      <vt:lpstr>HSCodeID</vt:lpstr>
      <vt:lpstr>TBLEmployee</vt:lpstr>
      <vt:lpstr>TBLPayment</vt:lpstr>
      <vt:lpstr>TBLProforma</vt:lpstr>
      <vt:lpstr>Sheet3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sinadorostkar1378@ut.ac.ir</dc:creator>
  <cp:lastModifiedBy>sinadorostkar1378@ut.ac.ir</cp:lastModifiedBy>
  <dcterms:created xsi:type="dcterms:W3CDTF">2024-07-14T16:38:45Z</dcterms:created>
  <dcterms:modified xsi:type="dcterms:W3CDTF">2025-05-23T14:22:43Z</dcterms:modified>
</cp:coreProperties>
</file>