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CCRE_Fall_2023\Session12_Ta\"/>
    </mc:Choice>
  </mc:AlternateContent>
  <xr:revisionPtr revIDLastSave="0" documentId="13_ncr:1_{A3050BBF-C770-438E-8F8C-4A73B5DA5382}" xr6:coauthVersionLast="47" xr6:coauthVersionMax="47" xr10:uidLastSave="{00000000-0000-0000-0000-000000000000}"/>
  <bookViews>
    <workbookView xWindow="-120" yWindow="-120" windowWidth="23280" windowHeight="14880" activeTab="2" xr2:uid="{D8C94763-68ED-4754-B889-67D69145CD04}"/>
  </bookViews>
  <sheets>
    <sheet name="ex1" sheetId="1" r:id="rId1"/>
    <sheet name="ex2" sheetId="2" r:id="rId2"/>
    <sheet name="ex3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5" l="1"/>
  <c r="B58" i="5"/>
  <c r="D53" i="5"/>
  <c r="C53" i="5"/>
  <c r="D52" i="5"/>
  <c r="C52" i="5"/>
  <c r="D51" i="5"/>
  <c r="C51" i="5"/>
  <c r="D50" i="5"/>
  <c r="C50" i="5"/>
  <c r="N46" i="5"/>
  <c r="J46" i="5"/>
  <c r="N45" i="5"/>
  <c r="J45" i="5"/>
  <c r="N44" i="5"/>
  <c r="J44" i="5"/>
  <c r="B44" i="5"/>
  <c r="N43" i="5"/>
  <c r="J43" i="5"/>
  <c r="N42" i="5"/>
  <c r="J42" i="5"/>
  <c r="N38" i="5"/>
  <c r="J38" i="5"/>
  <c r="N37" i="5"/>
  <c r="J37" i="5"/>
  <c r="N36" i="5"/>
  <c r="J36" i="5"/>
  <c r="B36" i="5"/>
  <c r="N35" i="5"/>
  <c r="J35" i="5"/>
  <c r="N34" i="5"/>
  <c r="J34" i="5"/>
  <c r="N30" i="5"/>
  <c r="J30" i="5"/>
  <c r="N29" i="5"/>
  <c r="J29" i="5"/>
  <c r="N28" i="5"/>
  <c r="J28" i="5"/>
  <c r="B28" i="5"/>
  <c r="N27" i="5"/>
  <c r="J27" i="5"/>
  <c r="N26" i="5"/>
  <c r="J26" i="5"/>
  <c r="N22" i="5"/>
  <c r="J22" i="5"/>
  <c r="N21" i="5"/>
  <c r="J21" i="5"/>
  <c r="N20" i="5"/>
  <c r="J20" i="5"/>
  <c r="B20" i="5"/>
  <c r="N19" i="5"/>
  <c r="J19" i="5"/>
  <c r="N18" i="5"/>
  <c r="J18" i="5"/>
  <c r="N14" i="5"/>
  <c r="J14" i="5"/>
  <c r="N13" i="5"/>
  <c r="J13" i="5"/>
  <c r="N12" i="5"/>
  <c r="J12" i="5"/>
  <c r="B12" i="5"/>
  <c r="N11" i="5"/>
  <c r="J11" i="5"/>
  <c r="N10" i="5"/>
  <c r="J10" i="5"/>
  <c r="B4" i="5"/>
  <c r="B6" i="5" s="1"/>
  <c r="B29" i="5" s="1"/>
  <c r="K37" i="5" l="1"/>
  <c r="L37" i="5" s="1"/>
  <c r="M37" i="5" s="1"/>
  <c r="K30" i="5"/>
  <c r="L30" i="5" s="1"/>
  <c r="M30" i="5" s="1"/>
  <c r="K27" i="5"/>
  <c r="L27" i="5" s="1"/>
  <c r="M27" i="5" s="1"/>
  <c r="K28" i="5"/>
  <c r="L28" i="5" s="1"/>
  <c r="M28" i="5" s="1"/>
  <c r="K26" i="5"/>
  <c r="L26" i="5" s="1"/>
  <c r="M26" i="5" s="1"/>
  <c r="K45" i="5"/>
  <c r="L45" i="5" s="1"/>
  <c r="M45" i="5" s="1"/>
  <c r="K29" i="5"/>
  <c r="L29" i="5" s="1"/>
  <c r="M29" i="5" s="1"/>
  <c r="B13" i="5"/>
  <c r="B37" i="5"/>
  <c r="K38" i="5" s="1"/>
  <c r="L38" i="5" s="1"/>
  <c r="M38" i="5" s="1"/>
  <c r="B21" i="5"/>
  <c r="B45" i="5"/>
  <c r="K44" i="5" s="1"/>
  <c r="L44" i="5" s="1"/>
  <c r="M44" i="5" s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8" i="2"/>
  <c r="B2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0" i="1"/>
  <c r="E9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8" i="1"/>
  <c r="B3" i="1"/>
  <c r="K21" i="5" l="1"/>
  <c r="L21" i="5" s="1"/>
  <c r="M21" i="5" s="1"/>
  <c r="K18" i="5"/>
  <c r="L18" i="5" s="1"/>
  <c r="M18" i="5" s="1"/>
  <c r="K22" i="5"/>
  <c r="L22" i="5" s="1"/>
  <c r="M22" i="5" s="1"/>
  <c r="K20" i="5"/>
  <c r="L20" i="5" s="1"/>
  <c r="M20" i="5" s="1"/>
  <c r="K36" i="5"/>
  <c r="L36" i="5" s="1"/>
  <c r="M36" i="5" s="1"/>
  <c r="K34" i="5"/>
  <c r="L34" i="5" s="1"/>
  <c r="M34" i="5" s="1"/>
  <c r="K35" i="5"/>
  <c r="L35" i="5" s="1"/>
  <c r="M35" i="5" s="1"/>
  <c r="K12" i="5"/>
  <c r="L12" i="5" s="1"/>
  <c r="M12" i="5" s="1"/>
  <c r="K13" i="5"/>
  <c r="L13" i="5" s="1"/>
  <c r="M13" i="5" s="1"/>
  <c r="K14" i="5"/>
  <c r="L14" i="5" s="1"/>
  <c r="M14" i="5" s="1"/>
  <c r="K46" i="5"/>
  <c r="L46" i="5" s="1"/>
  <c r="M46" i="5" s="1"/>
  <c r="K19" i="5"/>
  <c r="L19" i="5" s="1"/>
  <c r="M19" i="5" s="1"/>
  <c r="K42" i="5"/>
  <c r="L42" i="5" s="1"/>
  <c r="M42" i="5" s="1"/>
  <c r="K43" i="5"/>
  <c r="L43" i="5" s="1"/>
  <c r="M43" i="5" s="1"/>
  <c r="K11" i="5"/>
  <c r="L11" i="5" s="1"/>
  <c r="M11" i="5" s="1"/>
  <c r="K10" i="5"/>
  <c r="L10" i="5" s="1"/>
</calcChain>
</file>

<file path=xl/sharedStrings.xml><?xml version="1.0" encoding="utf-8"?>
<sst xmlns="http://schemas.openxmlformats.org/spreadsheetml/2006/main" count="146" uniqueCount="66">
  <si>
    <t>Temperature</t>
  </si>
  <si>
    <t>K</t>
  </si>
  <si>
    <t>Pressure</t>
  </si>
  <si>
    <t>atm</t>
  </si>
  <si>
    <t>cA</t>
  </si>
  <si>
    <t>time</t>
  </si>
  <si>
    <t>conversion</t>
  </si>
  <si>
    <t>dcA</t>
  </si>
  <si>
    <t>dt</t>
  </si>
  <si>
    <t>dcA/dt</t>
  </si>
  <si>
    <t>r</t>
  </si>
  <si>
    <t>r/cA</t>
  </si>
  <si>
    <t>k</t>
  </si>
  <si>
    <t>n</t>
  </si>
  <si>
    <t>cB</t>
  </si>
  <si>
    <t>cC</t>
  </si>
  <si>
    <t>dCa</t>
  </si>
  <si>
    <t>dCB</t>
  </si>
  <si>
    <t>dCC</t>
  </si>
  <si>
    <t>dCA/dt</t>
  </si>
  <si>
    <t>dCB/dt</t>
  </si>
  <si>
    <t>dCC/dt</t>
  </si>
  <si>
    <t>r1</t>
  </si>
  <si>
    <t>r2</t>
  </si>
  <si>
    <t>r1/cA</t>
  </si>
  <si>
    <t>r1/cA^2</t>
  </si>
  <si>
    <t>r2/CA</t>
  </si>
  <si>
    <t>k1</t>
  </si>
  <si>
    <t>k2</t>
  </si>
  <si>
    <t>n1</t>
  </si>
  <si>
    <t>n2</t>
  </si>
  <si>
    <t>tabella 1</t>
  </si>
  <si>
    <t xml:space="preserve">T </t>
  </si>
  <si>
    <t>Test</t>
  </si>
  <si>
    <t>CAin</t>
  </si>
  <si>
    <t>CBin</t>
  </si>
  <si>
    <t>CAout</t>
  </si>
  <si>
    <t>CBout</t>
  </si>
  <si>
    <t>°C</t>
  </si>
  <si>
    <t>tabella 2</t>
  </si>
  <si>
    <t>tabella 3</t>
  </si>
  <si>
    <t>tabella 4</t>
  </si>
  <si>
    <t>Q_298K</t>
  </si>
  <si>
    <t>Nm3/s</t>
  </si>
  <si>
    <t>reactor_diameter</t>
  </si>
  <si>
    <t>m</t>
  </si>
  <si>
    <t>reactor_area</t>
  </si>
  <si>
    <t>m2</t>
  </si>
  <si>
    <t>reactor_length</t>
  </si>
  <si>
    <t>reactor_volume</t>
  </si>
  <si>
    <t>m3</t>
  </si>
  <si>
    <t>Q_eff</t>
  </si>
  <si>
    <t>tau</t>
  </si>
  <si>
    <t>m3/s</t>
  </si>
  <si>
    <t>s</t>
  </si>
  <si>
    <t>dCA</t>
  </si>
  <si>
    <t>dCA/tau</t>
  </si>
  <si>
    <t>r/CA</t>
  </si>
  <si>
    <t>T</t>
  </si>
  <si>
    <t>kr</t>
  </si>
  <si>
    <t>lnK</t>
  </si>
  <si>
    <t>-1/T</t>
  </si>
  <si>
    <t>Ea/R</t>
  </si>
  <si>
    <t>lnK0</t>
  </si>
  <si>
    <t>k0</t>
  </si>
  <si>
    <t>tabella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</si>
</sst>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Font="1"/>
    <xf numFmtId="11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'ex1'!$C$8:$C$56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'ex1'!$B$8:$B$56</c:f>
              <c:numCache>
                <c:formatCode>General</c:formatCode>
                <c:ptCount val="49"/>
                <c:pt idx="0">
                  <c:v>10</c:v>
                </c:pt>
                <c:pt idx="1">
                  <c:v>9.6030904282184597</c:v>
                </c:pt>
                <c:pt idx="2">
                  <c:v>9.2219187350767697</c:v>
                </c:pt>
                <c:pt idx="3">
                  <c:v>8.8558818727149493</c:v>
                </c:pt>
                <c:pt idx="4">
                  <c:v>8.5043480201168293</c:v>
                </c:pt>
                <c:pt idx="5">
                  <c:v>8.1667300825572298</c:v>
                </c:pt>
                <c:pt idx="6">
                  <c:v>7.8425275903350196</c:v>
                </c:pt>
                <c:pt idx="7">
                  <c:v>7.5312306999973302</c:v>
                </c:pt>
                <c:pt idx="8">
                  <c:v>7.23221663403565</c:v>
                </c:pt>
                <c:pt idx="9">
                  <c:v>6.9450189236300499</c:v>
                </c:pt>
                <c:pt idx="10">
                  <c:v>6.6692295728283097</c:v>
                </c:pt>
                <c:pt idx="11">
                  <c:v>6.4044405856781799</c:v>
                </c:pt>
                <c:pt idx="12">
                  <c:v>6.1502173324231402</c:v>
                </c:pt>
                <c:pt idx="13">
                  <c:v>5.90602013602527</c:v>
                </c:pt>
                <c:pt idx="14">
                  <c:v>5.6714838270509</c:v>
                </c:pt>
                <c:pt idx="15">
                  <c:v>5.4462725141665196</c:v>
                </c:pt>
                <c:pt idx="16">
                  <c:v>5.2300503060386596</c:v>
                </c:pt>
                <c:pt idx="17">
                  <c:v>5.0224393875205804</c:v>
                </c:pt>
                <c:pt idx="18">
                  <c:v>4.82301168738078</c:v>
                </c:pt>
                <c:pt idx="19">
                  <c:v>4.6314822120740899</c:v>
                </c:pt>
                <c:pt idx="20">
                  <c:v>4.4475744319258901</c:v>
                </c:pt>
                <c:pt idx="21">
                  <c:v>4.2710118172615701</c:v>
                </c:pt>
                <c:pt idx="22">
                  <c:v>4.1014621659364598</c:v>
                </c:pt>
                <c:pt idx="23">
                  <c:v>3.93859776494936</c:v>
                </c:pt>
                <c:pt idx="24">
                  <c:v>3.7821902135282799</c:v>
                </c:pt>
                <c:pt idx="25">
                  <c:v>3.6320118527451299</c:v>
                </c:pt>
                <c:pt idx="26">
                  <c:v>3.4878343861618002</c:v>
                </c:pt>
                <c:pt idx="27">
                  <c:v>3.3493652719465099</c:v>
                </c:pt>
                <c:pt idx="28">
                  <c:v>3.21636183631793</c:v>
                </c:pt>
                <c:pt idx="29">
                  <c:v>3.0886366542280501</c:v>
                </c:pt>
                <c:pt idx="30">
                  <c:v>2.9660023006288401</c:v>
                </c:pt>
                <c:pt idx="31">
                  <c:v>2.84826682655802</c:v>
                </c:pt>
                <c:pt idx="32">
                  <c:v>2.7351814785347299</c:v>
                </c:pt>
                <c:pt idx="33">
                  <c:v>2.6265650061682702</c:v>
                </c:pt>
                <c:pt idx="34">
                  <c:v>2.5222631078069799</c:v>
                </c:pt>
                <c:pt idx="35">
                  <c:v>2.4221214817991701</c:v>
                </c:pt>
                <c:pt idx="36">
                  <c:v>2.3259757537462198</c:v>
                </c:pt>
                <c:pt idx="37">
                  <c:v>2.2336218209900802</c:v>
                </c:pt>
                <c:pt idx="38">
                  <c:v>2.14492157861465</c:v>
                </c:pt>
                <c:pt idx="39">
                  <c:v>2.0597479945078199</c:v>
                </c:pt>
                <c:pt idx="40">
                  <c:v>1.9779740365575</c:v>
                </c:pt>
                <c:pt idx="41">
                  <c:v>1.89945681731384</c:v>
                </c:pt>
                <c:pt idx="42">
                  <c:v>1.8240344427735</c:v>
                </c:pt>
                <c:pt idx="43">
                  <c:v>1.7515991300663301</c:v>
                </c:pt>
                <c:pt idx="44">
                  <c:v>1.6820462973079</c:v>
                </c:pt>
                <c:pt idx="45">
                  <c:v>1.61527136261378</c:v>
                </c:pt>
                <c:pt idx="46">
                  <c:v>1.5511562594377499</c:v>
                </c:pt>
                <c:pt idx="47">
                  <c:v>1.4895830613268199</c:v>
                </c:pt>
                <c:pt idx="48">
                  <c:v>1.4304572747373501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C2B-911F-9DC12145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/>
                  <a:t>Time</a:t>
                </a:r>
                <a:r>
                  <a:rPr lang="it-IT" sz="2200" baseline="0"/>
                  <a:t> [s]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CA [kmol/m3]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'ex3 '!$F$10:$F$14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</c:numCache>
            </c:numRef>
          </c:xVal>
          <c:yVal>
            <c:numRef>
              <c:f>'ex3 '!$M$10:$M$14</c:f>
              <c:numCache>
                <c:formatCode>0.00E+00</c:formatCode>
                <c:ptCount val="5"/>
                <c:pt idx="0">
                  <c:v>40.287919733186058</c:v>
                </c:pt>
                <c:pt idx="1">
                  <c:v>40.282222911956723</c:v>
                </c:pt>
                <c:pt idx="2">
                  <c:v>40.333494303020032</c:v>
                </c:pt>
                <c:pt idx="3">
                  <c:v>40.333494303020025</c:v>
                </c:pt>
                <c:pt idx="4">
                  <c:v>40.235834510518558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7-4621-8DB0-C5A310E5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38991"/>
        <c:axId val="1870927119"/>
      </c:scatterChart>
      <c:valAx>
        <c:axId val="1270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27119"/>
        <c:crosses val="autoZero"/>
        <c:crossBetween val="midCat"/>
      </c:valAx>
      <c:valAx>
        <c:axId val="187092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677227858106181E-3"/>
                  <c:y val="0.27613846600728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'ex3 '!$D$50:$D$53</c:f>
              <c:numCache>
                <c:formatCode>General</c:formatCode>
                <c:ptCount val="4"/>
                <c:pt idx="0">
                  <c:v>-2.0833333333333333E-3</c:v>
                </c:pt>
                <c:pt idx="1">
                  <c:v>-2E-3</c:v>
                </c:pt>
                <c:pt idx="2">
                  <c:v>-1.9607843137254902E-3</c:v>
                </c:pt>
                <c:pt idx="3">
                  <c:v>-1.9230769230769232E-3</c:v>
                </c:pt>
              </c:numCache>
            </c:numRef>
          </c:xVal>
          <c:yVal>
            <c:numRef>
              <c:f>'ex3 '!$C$50:$C$53</c:f>
              <c:numCache>
                <c:formatCode>General</c:formatCode>
                <c:ptCount val="4"/>
                <c:pt idx="0">
                  <c:v>3.7084369533294672</c:v>
                </c:pt>
                <c:pt idx="1">
                  <c:v>4.4164280613912137</c:v>
                </c:pt>
                <c:pt idx="2">
                  <c:v>4.7489241496327876</c:v>
                </c:pt>
                <c:pt idx="3">
                  <c:v>5.0692563414697895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4F-4694-89D1-4D8961B5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8559"/>
        <c:axId val="15777519"/>
      </c:scatterChart>
      <c:valAx>
        <c:axId val="2255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519"/>
        <c:crosses val="autoZero"/>
        <c:crossBetween val="midCat"/>
      </c:valAx>
      <c:valAx>
        <c:axId val="157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'ex1'!$H$9:$H$56</c:f>
              <c:numCache>
                <c:formatCode>General</c:formatCode>
                <c:ptCount val="48"/>
                <c:pt idx="0">
                  <c:v>7.9381914356308064E-2</c:v>
                </c:pt>
                <c:pt idx="1">
                  <c:v>7.6234338628337991E-2</c:v>
                </c:pt>
                <c:pt idx="2">
                  <c:v>7.3207372472364085E-2</c:v>
                </c:pt>
                <c:pt idx="3">
                  <c:v>7.0306770519624001E-2</c:v>
                </c:pt>
                <c:pt idx="4">
                  <c:v>6.7523587511919919E-2</c:v>
                </c:pt>
                <c:pt idx="5">
                  <c:v>6.4840498444442035E-2</c:v>
                </c:pt>
                <c:pt idx="6">
                  <c:v>6.2259378067537875E-2</c:v>
                </c:pt>
                <c:pt idx="7">
                  <c:v>5.9802813192336046E-2</c:v>
                </c:pt>
                <c:pt idx="8">
                  <c:v>5.743954208112001E-2</c:v>
                </c:pt>
                <c:pt idx="9">
                  <c:v>5.5157870160348031E-2</c:v>
                </c:pt>
                <c:pt idx="10">
                  <c:v>5.2957797430025974E-2</c:v>
                </c:pt>
                <c:pt idx="11">
                  <c:v>5.084465065100794E-2</c:v>
                </c:pt>
                <c:pt idx="12">
                  <c:v>4.8839439279574036E-2</c:v>
                </c:pt>
                <c:pt idx="13">
                  <c:v>4.6907261794873992E-2</c:v>
                </c:pt>
                <c:pt idx="14">
                  <c:v>4.5042262576876088E-2</c:v>
                </c:pt>
                <c:pt idx="15">
                  <c:v>4.3244441625571992E-2</c:v>
                </c:pt>
                <c:pt idx="16">
                  <c:v>4.1522183703615843E-2</c:v>
                </c:pt>
                <c:pt idx="17">
                  <c:v>3.9885540027960076E-2</c:v>
                </c:pt>
                <c:pt idx="18">
                  <c:v>3.8305895061338011E-2</c:v>
                </c:pt>
                <c:pt idx="19">
                  <c:v>3.6781556029639971E-2</c:v>
                </c:pt>
                <c:pt idx="20">
                  <c:v>3.5312522932864E-2</c:v>
                </c:pt>
                <c:pt idx="21">
                  <c:v>3.3909930265022051E-2</c:v>
                </c:pt>
                <c:pt idx="22">
                  <c:v>3.2572880197419975E-2</c:v>
                </c:pt>
                <c:pt idx="23">
                  <c:v>3.1281510284216017E-2</c:v>
                </c:pt>
                <c:pt idx="24">
                  <c:v>3.003567215662999E-2</c:v>
                </c:pt>
                <c:pt idx="25">
                  <c:v>2.8835493316665951E-2</c:v>
                </c:pt>
                <c:pt idx="26">
                  <c:v>2.7693822843058057E-2</c:v>
                </c:pt>
                <c:pt idx="27">
                  <c:v>2.660068712571597E-2</c:v>
                </c:pt>
                <c:pt idx="28">
                  <c:v>2.5545036417975987E-2</c:v>
                </c:pt>
                <c:pt idx="29">
                  <c:v>2.4526870719842008E-2</c:v>
                </c:pt>
                <c:pt idx="30">
                  <c:v>2.3547094814164015E-2</c:v>
                </c:pt>
                <c:pt idx="31">
                  <c:v>2.2617069604658015E-2</c:v>
                </c:pt>
                <c:pt idx="32">
                  <c:v>2.1723294473291955E-2</c:v>
                </c:pt>
                <c:pt idx="33">
                  <c:v>2.0860379672258046E-2</c:v>
                </c:pt>
                <c:pt idx="34">
                  <c:v>2.0028325201561968E-2</c:v>
                </c:pt>
                <c:pt idx="35">
                  <c:v>1.9229145610590061E-2</c:v>
                </c:pt>
                <c:pt idx="36">
                  <c:v>1.8470786551227913E-2</c:v>
                </c:pt>
                <c:pt idx="37">
                  <c:v>1.7740048475086034E-2</c:v>
                </c:pt>
                <c:pt idx="38">
                  <c:v>1.7034716821366036E-2</c:v>
                </c:pt>
                <c:pt idx="39">
                  <c:v>1.6354791590063967E-2</c:v>
                </c:pt>
                <c:pt idx="40">
                  <c:v>1.5703443848732013E-2</c:v>
                </c:pt>
                <c:pt idx="41">
                  <c:v>1.5084474908067991E-2</c:v>
                </c:pt>
                <c:pt idx="42">
                  <c:v>1.4487062541433993E-2</c:v>
                </c:pt>
                <c:pt idx="43">
                  <c:v>1.391056655168601E-2</c:v>
                </c:pt>
                <c:pt idx="44">
                  <c:v>1.3354986938823999E-2</c:v>
                </c:pt>
                <c:pt idx="45">
                  <c:v>1.2823020635206017E-2</c:v>
                </c:pt>
                <c:pt idx="46">
                  <c:v>1.2314639622185996E-2</c:v>
                </c:pt>
                <c:pt idx="47">
                  <c:v>1.1825157317893974E-2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4-4B48-B73E-6A99A93D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 [kmol/m3/s]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'ex1'!$B$9:$B$56</c:f>
              <c:numCache>
                <c:formatCode>General</c:formatCode>
                <c:ptCount val="48"/>
                <c:pt idx="0">
                  <c:v>9.6030904282184597</c:v>
                </c:pt>
                <c:pt idx="1">
                  <c:v>9.2219187350767697</c:v>
                </c:pt>
                <c:pt idx="2">
                  <c:v>8.8558818727149493</c:v>
                </c:pt>
                <c:pt idx="3">
                  <c:v>8.5043480201168293</c:v>
                </c:pt>
                <c:pt idx="4">
                  <c:v>8.1667300825572298</c:v>
                </c:pt>
                <c:pt idx="5">
                  <c:v>7.8425275903350196</c:v>
                </c:pt>
                <c:pt idx="6">
                  <c:v>7.5312306999973302</c:v>
                </c:pt>
                <c:pt idx="7">
                  <c:v>7.23221663403565</c:v>
                </c:pt>
                <c:pt idx="8">
                  <c:v>6.9450189236300499</c:v>
                </c:pt>
                <c:pt idx="9">
                  <c:v>6.6692295728283097</c:v>
                </c:pt>
                <c:pt idx="10">
                  <c:v>6.4044405856781799</c:v>
                </c:pt>
                <c:pt idx="11">
                  <c:v>6.1502173324231402</c:v>
                </c:pt>
                <c:pt idx="12">
                  <c:v>5.90602013602527</c:v>
                </c:pt>
                <c:pt idx="13">
                  <c:v>5.6714838270509</c:v>
                </c:pt>
                <c:pt idx="14">
                  <c:v>5.4462725141665196</c:v>
                </c:pt>
                <c:pt idx="15">
                  <c:v>5.2300503060386596</c:v>
                </c:pt>
                <c:pt idx="16">
                  <c:v>5.0224393875205804</c:v>
                </c:pt>
                <c:pt idx="17">
                  <c:v>4.82301168738078</c:v>
                </c:pt>
                <c:pt idx="18">
                  <c:v>4.6314822120740899</c:v>
                </c:pt>
                <c:pt idx="19">
                  <c:v>4.4475744319258901</c:v>
                </c:pt>
                <c:pt idx="20">
                  <c:v>4.2710118172615701</c:v>
                </c:pt>
                <c:pt idx="21">
                  <c:v>4.1014621659364598</c:v>
                </c:pt>
                <c:pt idx="22">
                  <c:v>3.93859776494936</c:v>
                </c:pt>
                <c:pt idx="23">
                  <c:v>3.7821902135282799</c:v>
                </c:pt>
                <c:pt idx="24">
                  <c:v>3.6320118527451299</c:v>
                </c:pt>
                <c:pt idx="25">
                  <c:v>3.4878343861618002</c:v>
                </c:pt>
                <c:pt idx="26">
                  <c:v>3.3493652719465099</c:v>
                </c:pt>
                <c:pt idx="27">
                  <c:v>3.21636183631793</c:v>
                </c:pt>
                <c:pt idx="28">
                  <c:v>3.0886366542280501</c:v>
                </c:pt>
                <c:pt idx="29">
                  <c:v>2.9660023006288401</c:v>
                </c:pt>
                <c:pt idx="30">
                  <c:v>2.84826682655802</c:v>
                </c:pt>
                <c:pt idx="31">
                  <c:v>2.7351814785347299</c:v>
                </c:pt>
                <c:pt idx="32">
                  <c:v>2.6265650061682702</c:v>
                </c:pt>
                <c:pt idx="33">
                  <c:v>2.5222631078069799</c:v>
                </c:pt>
                <c:pt idx="34">
                  <c:v>2.4221214817991701</c:v>
                </c:pt>
                <c:pt idx="35">
                  <c:v>2.3259757537462198</c:v>
                </c:pt>
                <c:pt idx="36">
                  <c:v>2.2336218209900802</c:v>
                </c:pt>
                <c:pt idx="37">
                  <c:v>2.14492157861465</c:v>
                </c:pt>
                <c:pt idx="38">
                  <c:v>2.0597479945078199</c:v>
                </c:pt>
                <c:pt idx="39">
                  <c:v>1.9779740365575</c:v>
                </c:pt>
                <c:pt idx="40">
                  <c:v>1.89945681731384</c:v>
                </c:pt>
                <c:pt idx="41">
                  <c:v>1.8240344427735</c:v>
                </c:pt>
                <c:pt idx="42">
                  <c:v>1.7515991300663301</c:v>
                </c:pt>
                <c:pt idx="43">
                  <c:v>1.6820462973079</c:v>
                </c:pt>
                <c:pt idx="44">
                  <c:v>1.61527136261378</c:v>
                </c:pt>
                <c:pt idx="45">
                  <c:v>1.5511562594377499</c:v>
                </c:pt>
                <c:pt idx="46">
                  <c:v>1.4895830613268199</c:v>
                </c:pt>
                <c:pt idx="47">
                  <c:v>1.4304572747373501</c:v>
                </c:pt>
              </c:numCache>
            </c:numRef>
          </c:xVal>
          <c:yVal>
            <c:numRef>
              <c:f>'ex1'!$I$9:$I$56</c:f>
              <c:numCache>
                <c:formatCode>0.0000</c:formatCode>
                <c:ptCount val="48"/>
                <c:pt idx="0">
                  <c:v>8.2662883318318173E-3</c:v>
                </c:pt>
                <c:pt idx="1">
                  <c:v>8.2666461089459346E-3</c:v>
                </c:pt>
                <c:pt idx="2">
                  <c:v>8.266525403632206E-3</c:v>
                </c:pt>
                <c:pt idx="3">
                  <c:v>8.2671558540778241E-3</c:v>
                </c:pt>
                <c:pt idx="4">
                  <c:v>8.2681301854384791E-3</c:v>
                </c:pt>
                <c:pt idx="5">
                  <c:v>8.2678062267004613E-3</c:v>
                </c:pt>
                <c:pt idx="6">
                  <c:v>8.2668265715933973E-3</c:v>
                </c:pt>
                <c:pt idx="7">
                  <c:v>8.2689466063415578E-3</c:v>
                </c:pt>
                <c:pt idx="8">
                  <c:v>8.2706098734569439E-3</c:v>
                </c:pt>
                <c:pt idx="9">
                  <c:v>8.2705010463384743E-3</c:v>
                </c:pt>
                <c:pt idx="10">
                  <c:v>8.268918529504659E-3</c:v>
                </c:pt>
                <c:pt idx="11">
                  <c:v>8.2671307212123391E-3</c:v>
                </c:pt>
                <c:pt idx="12">
                  <c:v>8.2694332485704659E-3</c:v>
                </c:pt>
                <c:pt idx="13">
                  <c:v>8.2707212477876671E-3</c:v>
                </c:pt>
                <c:pt idx="14">
                  <c:v>8.2702917380125286E-3</c:v>
                </c:pt>
                <c:pt idx="15">
                  <c:v>8.2684561514908567E-3</c:v>
                </c:pt>
                <c:pt idx="16">
                  <c:v>8.2673339586312126E-3</c:v>
                </c:pt>
                <c:pt idx="17">
                  <c:v>8.2698410481399035E-3</c:v>
                </c:pt>
                <c:pt idx="18">
                  <c:v>8.2707637225672738E-3</c:v>
                </c:pt>
                <c:pt idx="19">
                  <c:v>8.2700259641776946E-3</c:v>
                </c:pt>
                <c:pt idx="20">
                  <c:v>8.2679525236025245E-3</c:v>
                </c:pt>
                <c:pt idx="21">
                  <c:v>8.267766199735167E-3</c:v>
                </c:pt>
                <c:pt idx="22">
                  <c:v>8.2701718076658628E-3</c:v>
                </c:pt>
                <c:pt idx="23">
                  <c:v>8.2707395763246226E-3</c:v>
                </c:pt>
                <c:pt idx="24">
                  <c:v>8.2697065357671042E-3</c:v>
                </c:pt>
                <c:pt idx="25">
                  <c:v>8.2674491171577883E-3</c:v>
                </c:pt>
                <c:pt idx="26">
                  <c:v>8.2683794075895378E-3</c:v>
                </c:pt>
                <c:pt idx="27">
                  <c:v>8.2704274206189012E-3</c:v>
                </c:pt>
                <c:pt idx="28">
                  <c:v>8.2706511894195325E-3</c:v>
                </c:pt>
                <c:pt idx="29">
                  <c:v>8.2693363773325181E-3</c:v>
                </c:pt>
                <c:pt idx="30">
                  <c:v>8.2671660515105019E-3</c:v>
                </c:pt>
                <c:pt idx="31">
                  <c:v>8.2689466063415491E-3</c:v>
                </c:pt>
                <c:pt idx="32">
                  <c:v>8.2706098734570046E-3</c:v>
                </c:pt>
                <c:pt idx="33">
                  <c:v>8.2705010463382713E-3</c:v>
                </c:pt>
                <c:pt idx="34">
                  <c:v>8.2689185295052904E-3</c:v>
                </c:pt>
                <c:pt idx="35">
                  <c:v>8.2671307212121934E-3</c:v>
                </c:pt>
                <c:pt idx="36">
                  <c:v>8.2694332485704816E-3</c:v>
                </c:pt>
                <c:pt idx="37">
                  <c:v>8.2707212477874728E-3</c:v>
                </c:pt>
                <c:pt idx="38">
                  <c:v>8.2702917380125963E-3</c:v>
                </c:pt>
                <c:pt idx="39">
                  <c:v>8.2684561514913147E-3</c:v>
                </c:pt>
                <c:pt idx="40">
                  <c:v>8.2673339586310755E-3</c:v>
                </c:pt>
                <c:pt idx="41">
                  <c:v>8.269841048139194E-3</c:v>
                </c:pt>
                <c:pt idx="42">
                  <c:v>8.2707637225678411E-3</c:v>
                </c:pt>
                <c:pt idx="43">
                  <c:v>8.2700259641781248E-3</c:v>
                </c:pt>
                <c:pt idx="44">
                  <c:v>8.2679525236015999E-3</c:v>
                </c:pt>
                <c:pt idx="45">
                  <c:v>8.2667497598559146E-3</c:v>
                </c:pt>
                <c:pt idx="46">
                  <c:v>8.2671721650868848E-3</c:v>
                </c:pt>
                <c:pt idx="47">
                  <c:v>8.2666973189151859E-3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7-41BC-B7C5-808DBAD3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75792"/>
        <c:axId val="1305482640"/>
      </c:scatterChart>
      <c:valAx>
        <c:axId val="13904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2200" baseline="0"/>
                  <a:t>CA [kmol/m3]</a:t>
                </a:r>
                <a:endParaRPr lang="it-IT" sz="2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2640"/>
        <c:crosses val="autoZero"/>
        <c:crossBetween val="midCat"/>
      </c:valAx>
      <c:valAx>
        <c:axId val="13054826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r/CA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exp_A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'ex2'!$C$7:$C$55</c:f>
              <c:numCache>
                <c:formatCode>General</c:formatCode>
                <c:ptCount val="49"/>
                <c:pt idx="0">
                  <c:v>10</c:v>
                </c:pt>
                <c:pt idx="1">
                  <c:v>8.7044258878096894</c:v>
                </c:pt>
                <c:pt idx="2">
                  <c:v>7.6777916478959796</c:v>
                </c:pt>
                <c:pt idx="3">
                  <c:v>6.8445578684485104</c:v>
                </c:pt>
                <c:pt idx="4">
                  <c:v>6.155117407853</c:v>
                </c:pt>
                <c:pt idx="5">
                  <c:v>5.5753741382289901</c:v>
                </c:pt>
                <c:pt idx="6">
                  <c:v>5.0814149189101601</c:v>
                </c:pt>
                <c:pt idx="7">
                  <c:v>4.6557938874349496</c:v>
                </c:pt>
                <c:pt idx="8">
                  <c:v>4.2850853424051696</c:v>
                </c:pt>
                <c:pt idx="9">
                  <c:v>3.9599226256640798</c:v>
                </c:pt>
                <c:pt idx="10">
                  <c:v>3.6720766725234801</c:v>
                </c:pt>
                <c:pt idx="11">
                  <c:v>3.4159002879348002</c:v>
                </c:pt>
                <c:pt idx="12">
                  <c:v>3.1865800731790301</c:v>
                </c:pt>
                <c:pt idx="13">
                  <c:v>2.9799096744434102</c:v>
                </c:pt>
                <c:pt idx="14">
                  <c:v>2.79313917874638</c:v>
                </c:pt>
                <c:pt idx="15">
                  <c:v>2.6234034208338999</c:v>
                </c:pt>
                <c:pt idx="16">
                  <c:v>2.46847654302075</c:v>
                </c:pt>
                <c:pt idx="17">
                  <c:v>2.3267935009105698</c:v>
                </c:pt>
                <c:pt idx="18">
                  <c:v>2.1966839029055198</c:v>
                </c:pt>
                <c:pt idx="19">
                  <c:v>2.0767136068739198</c:v>
                </c:pt>
                <c:pt idx="20">
                  <c:v>1.9659561556516301</c:v>
                </c:pt>
                <c:pt idx="21">
                  <c:v>1.86348421328358</c:v>
                </c:pt>
                <c:pt idx="22">
                  <c:v>1.76826969781064</c:v>
                </c:pt>
                <c:pt idx="23">
                  <c:v>1.67965976097428</c:v>
                </c:pt>
                <c:pt idx="24">
                  <c:v>1.59711405115044</c:v>
                </c:pt>
                <c:pt idx="25">
                  <c:v>1.5200812206862899</c:v>
                </c:pt>
                <c:pt idx="26">
                  <c:v>1.44793558186384</c:v>
                </c:pt>
                <c:pt idx="27">
                  <c:v>1.38029167037406</c:v>
                </c:pt>
                <c:pt idx="28">
                  <c:v>1.3168278313447099</c:v>
                </c:pt>
                <c:pt idx="29">
                  <c:v>1.25722240990356</c:v>
                </c:pt>
                <c:pt idx="30">
                  <c:v>1.20110577151752</c:v>
                </c:pt>
                <c:pt idx="31">
                  <c:v>1.14816624831023</c:v>
                </c:pt>
                <c:pt idx="32">
                  <c:v>1.0982082332672101</c:v>
                </c:pt>
                <c:pt idx="33">
                  <c:v>1.0510367409846499</c:v>
                </c:pt>
                <c:pt idx="34">
                  <c:v>1.0064562254359299</c:v>
                </c:pt>
                <c:pt idx="35">
                  <c:v>0.96423201928973401</c:v>
                </c:pt>
                <c:pt idx="36">
                  <c:v>0.92419488670941397</c:v>
                </c:pt>
                <c:pt idx="37">
                  <c:v>0.88622071110966605</c:v>
                </c:pt>
                <c:pt idx="38">
                  <c:v>0.85018537590518894</c:v>
                </c:pt>
                <c:pt idx="39">
                  <c:v>0.81596224502547399</c:v>
                </c:pt>
                <c:pt idx="40">
                  <c:v>0.78340191515305901</c:v>
                </c:pt>
                <c:pt idx="41">
                  <c:v>0.75240609154654103</c:v>
                </c:pt>
                <c:pt idx="42">
                  <c:v>0.72289209452955006</c:v>
                </c:pt>
                <c:pt idx="43">
                  <c:v>0.69477724442571498</c:v>
                </c:pt>
                <c:pt idx="44">
                  <c:v>0.66797504768507698</c:v>
                </c:pt>
                <c:pt idx="45">
                  <c:v>0.64239025606025402</c:v>
                </c:pt>
                <c:pt idx="46">
                  <c:v>0.61796020456369505</c:v>
                </c:pt>
                <c:pt idx="47">
                  <c:v>0.59462668864475299</c:v>
                </c:pt>
                <c:pt idx="48">
                  <c:v>0.57233150375277797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B-49BB-855E-911FD915C9E0}"/>
            </c:ext>
          </c:extLst>
        </c:ser>
        <c:ser>
          <c:idx val="1"/>
          <c:order val="1"/>
          <c:tx>
            <c:v>exp_B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'ex2'!$D$7:$D$55</c:f>
              <c:numCache>
                <c:formatCode>General</c:formatCode>
                <c:ptCount val="49"/>
                <c:pt idx="0">
                  <c:v>0</c:v>
                </c:pt>
                <c:pt idx="1">
                  <c:v>1.0018058795692699</c:v>
                </c:pt>
                <c:pt idx="2">
                  <c:v>1.77098993206919</c:v>
                </c:pt>
                <c:pt idx="3">
                  <c:v>2.37589290118254</c:v>
                </c:pt>
                <c:pt idx="4">
                  <c:v>2.8608676598495602</c:v>
                </c:pt>
                <c:pt idx="5">
                  <c:v>3.25603472080885</c:v>
                </c:pt>
                <c:pt idx="6">
                  <c:v>3.58228051468432</c:v>
                </c:pt>
                <c:pt idx="7">
                  <c:v>3.8546432250692102</c:v>
                </c:pt>
                <c:pt idx="8">
                  <c:v>4.0845548694528802</c:v>
                </c:pt>
                <c:pt idx="9">
                  <c:v>4.2799085893964701</c:v>
                </c:pt>
                <c:pt idx="10">
                  <c:v>4.4475324005617498</c:v>
                </c:pt>
                <c:pt idx="11">
                  <c:v>4.5920504497700501</c:v>
                </c:pt>
                <c:pt idx="12">
                  <c:v>4.7173982460919497</c:v>
                </c:pt>
                <c:pt idx="13">
                  <c:v>4.8268914625822701</c:v>
                </c:pt>
                <c:pt idx="14">
                  <c:v>4.9227271302197098</c:v>
                </c:pt>
                <c:pt idx="15">
                  <c:v>5.0071419583565397</c:v>
                </c:pt>
                <c:pt idx="16">
                  <c:v>5.0818138855755297</c:v>
                </c:pt>
                <c:pt idx="17">
                  <c:v>5.1479508486049896</c:v>
                </c:pt>
                <c:pt idx="18">
                  <c:v>5.20681108849932</c:v>
                </c:pt>
                <c:pt idx="19">
                  <c:v>5.2594211477694799</c:v>
                </c:pt>
                <c:pt idx="20">
                  <c:v>5.3064644703076702</c:v>
                </c:pt>
                <c:pt idx="21">
                  <c:v>5.3486239211370998</c:v>
                </c:pt>
                <c:pt idx="22">
                  <c:v>5.3866066627018601</c:v>
                </c:pt>
                <c:pt idx="23">
                  <c:v>5.4208594786170696</c:v>
                </c:pt>
                <c:pt idx="24">
                  <c:v>5.4517618951106304</c:v>
                </c:pt>
                <c:pt idx="25">
                  <c:v>5.4796985379551799</c:v>
                </c:pt>
                <c:pt idx="26">
                  <c:v>5.5050693640069897</c:v>
                </c:pt>
                <c:pt idx="27">
                  <c:v>5.5281216440060401</c:v>
                </c:pt>
                <c:pt idx="28">
                  <c:v>5.5490680983422296</c:v>
                </c:pt>
                <c:pt idx="29">
                  <c:v>5.5681214474054599</c:v>
                </c:pt>
                <c:pt idx="30">
                  <c:v>5.5855107341875803</c:v>
                </c:pt>
                <c:pt idx="31">
                  <c:v>5.6014151137227399</c:v>
                </c:pt>
                <c:pt idx="32">
                  <c:v>5.6159549376206703</c:v>
                </c:pt>
                <c:pt idx="33">
                  <c:v>5.6292502809488303</c:v>
                </c:pt>
                <c:pt idx="34">
                  <c:v>5.6414214235484703</c:v>
                </c:pt>
                <c:pt idx="35">
                  <c:v>5.65259802544153</c:v>
                </c:pt>
                <c:pt idx="36">
                  <c:v>5.66287004284343</c:v>
                </c:pt>
                <c:pt idx="37">
                  <c:v>5.67230781128419</c:v>
                </c:pt>
                <c:pt idx="38">
                  <c:v>5.6809816662938601</c:v>
                </c:pt>
                <c:pt idx="39">
                  <c:v>5.6889627064321404</c:v>
                </c:pt>
                <c:pt idx="40">
                  <c:v>5.6963246655941804</c:v>
                </c:pt>
                <c:pt idx="41">
                  <c:v>5.7031163691442304</c:v>
                </c:pt>
                <c:pt idx="42">
                  <c:v>5.7093807380603296</c:v>
                </c:pt>
                <c:pt idx="43">
                  <c:v>5.7151606933205104</c:v>
                </c:pt>
                <c:pt idx="44">
                  <c:v>5.72050004020819</c:v>
                </c:pt>
                <c:pt idx="45">
                  <c:v>5.7254409207894597</c:v>
                </c:pt>
                <c:pt idx="46">
                  <c:v>5.7300122991865896</c:v>
                </c:pt>
                <c:pt idx="47">
                  <c:v>5.7342417189973496</c:v>
                </c:pt>
                <c:pt idx="48">
                  <c:v>5.7381567238195297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B-49BB-855E-911FD915C9E0}"/>
            </c:ext>
          </c:extLst>
        </c:ser>
        <c:ser>
          <c:idx val="2"/>
          <c:order val="2"/>
          <c:tx>
            <c:v>exp_C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'ex2'!$B$7:$B$55</c:f>
              <c:numCache>
                <c:formatCode>General</c:formatCode>
                <c:ptCount val="4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</c:numCache>
            </c:numRef>
          </c:xVal>
          <c:yVal>
            <c:numRef>
              <c:f>'ex2'!$E$7:$E$55</c:f>
              <c:numCache>
                <c:formatCode>General</c:formatCode>
                <c:ptCount val="49"/>
                <c:pt idx="0">
                  <c:v>0</c:v>
                </c:pt>
                <c:pt idx="1">
                  <c:v>0.29376823262104401</c:v>
                </c:pt>
                <c:pt idx="2">
                  <c:v>0.55121842003483401</c:v>
                </c:pt>
                <c:pt idx="3">
                  <c:v>0.77954923036894697</c:v>
                </c:pt>
                <c:pt idx="4">
                  <c:v>0.98401493229744297</c:v>
                </c:pt>
                <c:pt idx="5">
                  <c:v>1.1685911409621601</c:v>
                </c:pt>
                <c:pt idx="6">
                  <c:v>1.33630456640553</c:v>
                </c:pt>
                <c:pt idx="7">
                  <c:v>1.48956288749584</c:v>
                </c:pt>
                <c:pt idx="8">
                  <c:v>1.63035978814196</c:v>
                </c:pt>
                <c:pt idx="9">
                  <c:v>1.7601687849394501</c:v>
                </c:pt>
                <c:pt idx="10">
                  <c:v>1.88039092691478</c:v>
                </c:pt>
                <c:pt idx="11">
                  <c:v>1.99204926229515</c:v>
                </c:pt>
                <c:pt idx="12">
                  <c:v>2.0960216807290202</c:v>
                </c:pt>
                <c:pt idx="13">
                  <c:v>2.1931988629743202</c:v>
                </c:pt>
                <c:pt idx="14">
                  <c:v>2.2841336910339098</c:v>
                </c:pt>
                <c:pt idx="15">
                  <c:v>2.3694546208095599</c:v>
                </c:pt>
                <c:pt idx="16">
                  <c:v>2.4497095714037198</c:v>
                </c:pt>
                <c:pt idx="17">
                  <c:v>2.5252556504844499</c:v>
                </c:pt>
                <c:pt idx="18">
                  <c:v>2.5965050085951602</c:v>
                </c:pt>
                <c:pt idx="19">
                  <c:v>2.6638652453565999</c:v>
                </c:pt>
                <c:pt idx="20">
                  <c:v>2.72757937404069</c:v>
                </c:pt>
                <c:pt idx="21">
                  <c:v>2.7878918655793199</c:v>
                </c:pt>
                <c:pt idx="22">
                  <c:v>2.8451236394874999</c:v>
                </c:pt>
                <c:pt idx="23">
                  <c:v>2.8994807604086499</c:v>
                </c:pt>
                <c:pt idx="24">
                  <c:v>2.9511240537389298</c:v>
                </c:pt>
                <c:pt idx="25">
                  <c:v>3.0002202413585399</c:v>
                </c:pt>
                <c:pt idx="26">
                  <c:v>3.0469950541291699</c:v>
                </c:pt>
                <c:pt idx="27">
                  <c:v>3.0915866856198999</c:v>
                </c:pt>
                <c:pt idx="28">
                  <c:v>3.13410407031306</c:v>
                </c:pt>
                <c:pt idx="29">
                  <c:v>3.1746561426909801</c:v>
                </c:pt>
                <c:pt idx="30">
                  <c:v>3.2133834942949102</c:v>
                </c:pt>
                <c:pt idx="31">
                  <c:v>3.2504186379670301</c:v>
                </c:pt>
                <c:pt idx="32">
                  <c:v>3.2858368291121298</c:v>
                </c:pt>
                <c:pt idx="33">
                  <c:v>3.3197129780665202</c:v>
                </c:pt>
                <c:pt idx="34">
                  <c:v>3.35212235101561</c:v>
                </c:pt>
                <c:pt idx="35">
                  <c:v>3.38316995526873</c:v>
                </c:pt>
                <c:pt idx="36">
                  <c:v>3.4129350704471602</c:v>
                </c:pt>
                <c:pt idx="37">
                  <c:v>3.4414714776061501</c:v>
                </c:pt>
                <c:pt idx="38">
                  <c:v>3.46883295780095</c:v>
                </c:pt>
                <c:pt idx="39">
                  <c:v>3.49507504854239</c:v>
                </c:pt>
                <c:pt idx="40">
                  <c:v>3.52027341925276</c:v>
                </c:pt>
                <c:pt idx="41">
                  <c:v>3.5444775393092298</c:v>
                </c:pt>
                <c:pt idx="42">
                  <c:v>3.5677271674101201</c:v>
                </c:pt>
                <c:pt idx="43">
                  <c:v>3.59006206225378</c:v>
                </c:pt>
                <c:pt idx="44">
                  <c:v>3.6115249121067401</c:v>
                </c:pt>
                <c:pt idx="45">
                  <c:v>3.63216882315028</c:v>
                </c:pt>
                <c:pt idx="46">
                  <c:v>3.6520274962497199</c:v>
                </c:pt>
                <c:pt idx="47">
                  <c:v>3.6711315923579</c:v>
                </c:pt>
                <c:pt idx="48">
                  <c:v>3.6895117724276898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B-49BB-855E-911FD91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'ex2'!$N$8:$N$55</c:f>
              <c:numCache>
                <c:formatCode>General</c:formatCode>
                <c:ptCount val="48"/>
                <c:pt idx="0">
                  <c:v>0.20036117591385399</c:v>
                </c:pt>
                <c:pt idx="1">
                  <c:v>0.15383681049998402</c:v>
                </c:pt>
                <c:pt idx="2">
                  <c:v>0.12098059382267001</c:v>
                </c:pt>
                <c:pt idx="3">
                  <c:v>9.6994951733404028E-2</c:v>
                </c:pt>
                <c:pt idx="4">
                  <c:v>7.9033412191857971E-2</c:v>
                </c:pt>
                <c:pt idx="5">
                  <c:v>6.5249158775093991E-2</c:v>
                </c:pt>
                <c:pt idx="6">
                  <c:v>5.4472542076978048E-2</c:v>
                </c:pt>
                <c:pt idx="7">
                  <c:v>4.5982328876733994E-2</c:v>
                </c:pt>
                <c:pt idx="8">
                  <c:v>3.9070743988717994E-2</c:v>
                </c:pt>
                <c:pt idx="9">
                  <c:v>3.3524762233055935E-2</c:v>
                </c:pt>
                <c:pt idx="10">
                  <c:v>2.8903609841660051E-2</c:v>
                </c:pt>
                <c:pt idx="11">
                  <c:v>2.5069559264379926E-2</c:v>
                </c:pt>
                <c:pt idx="12">
                  <c:v>2.1898643298064079E-2</c:v>
                </c:pt>
                <c:pt idx="13">
                  <c:v>1.9167133527487935E-2</c:v>
                </c:pt>
                <c:pt idx="14">
                  <c:v>1.6882965627365999E-2</c:v>
                </c:pt>
                <c:pt idx="15">
                  <c:v>1.4934385443797993E-2</c:v>
                </c:pt>
                <c:pt idx="16">
                  <c:v>1.3227392605891985E-2</c:v>
                </c:pt>
                <c:pt idx="17">
                  <c:v>1.1772047978866062E-2</c:v>
                </c:pt>
                <c:pt idx="18">
                  <c:v>1.0522011854031987E-2</c:v>
                </c:pt>
                <c:pt idx="19">
                  <c:v>9.4086645076380641E-3</c:v>
                </c:pt>
                <c:pt idx="20">
                  <c:v>8.431890165885924E-3</c:v>
                </c:pt>
                <c:pt idx="21">
                  <c:v>7.5965483129520452E-3</c:v>
                </c:pt>
                <c:pt idx="22">
                  <c:v>6.8505631830419137E-3</c:v>
                </c:pt>
                <c:pt idx="23">
                  <c:v>6.1804832987121475E-3</c:v>
                </c:pt>
                <c:pt idx="24">
                  <c:v>5.5873285689099104E-3</c:v>
                </c:pt>
                <c:pt idx="25">
                  <c:v>5.0741652103619469E-3</c:v>
                </c:pt>
                <c:pt idx="26">
                  <c:v>4.6104559998100926E-3</c:v>
                </c:pt>
                <c:pt idx="27">
                  <c:v>4.1892908672378935E-3</c:v>
                </c:pt>
                <c:pt idx="28">
                  <c:v>3.8106698126460616E-3</c:v>
                </c:pt>
                <c:pt idx="29">
                  <c:v>3.4778573564240743E-3</c:v>
                </c:pt>
                <c:pt idx="30">
                  <c:v>3.1808759070319327E-3</c:v>
                </c:pt>
                <c:pt idx="31">
                  <c:v>2.9079647795860809E-3</c:v>
                </c:pt>
                <c:pt idx="32">
                  <c:v>2.6590686656319919E-3</c:v>
                </c:pt>
                <c:pt idx="33">
                  <c:v>2.4342285199280057E-3</c:v>
                </c:pt>
                <c:pt idx="34">
                  <c:v>2.2353203786119381E-3</c:v>
                </c:pt>
                <c:pt idx="35">
                  <c:v>2.054403480379996E-3</c:v>
                </c:pt>
                <c:pt idx="36">
                  <c:v>1.8875536881520106E-3</c:v>
                </c:pt>
                <c:pt idx="37">
                  <c:v>1.7347710019340213E-3</c:v>
                </c:pt>
                <c:pt idx="38">
                  <c:v>1.5962080276560541E-3</c:v>
                </c:pt>
                <c:pt idx="39">
                  <c:v>1.4723918324079932E-3</c:v>
                </c:pt>
                <c:pt idx="40">
                  <c:v>1.3583407100099976E-3</c:v>
                </c:pt>
                <c:pt idx="41">
                  <c:v>1.2528737832198545E-3</c:v>
                </c:pt>
                <c:pt idx="42">
                  <c:v>1.1559910520361426E-3</c:v>
                </c:pt>
                <c:pt idx="43">
                  <c:v>1.067869377535935E-3</c:v>
                </c:pt>
                <c:pt idx="44">
                  <c:v>9.8817611625392479E-4</c:v>
                </c:pt>
                <c:pt idx="45">
                  <c:v>9.1427567942599093E-4</c:v>
                </c:pt>
                <c:pt idx="46">
                  <c:v>8.4588396215199422E-4</c:v>
                </c:pt>
                <c:pt idx="47">
                  <c:v>7.8300096443602025E-4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E1-4CAD-806C-42EDBCE9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'ex2'!$P$8:$P$55</c:f>
              <c:numCache>
                <c:formatCode>General</c:formatCode>
                <c:ptCount val="48"/>
                <c:pt idx="0">
                  <c:v>2.3018310282181199E-2</c:v>
                </c:pt>
                <c:pt idx="1">
                  <c:v>2.0036596140524526E-2</c:v>
                </c:pt>
                <c:pt idx="2">
                  <c:v>1.7675443198509076E-2</c:v>
                </c:pt>
                <c:pt idx="3">
                  <c:v>1.575842430067266E-2</c:v>
                </c:pt>
                <c:pt idx="4">
                  <c:v>1.4175445491620912E-2</c:v>
                </c:pt>
                <c:pt idx="5">
                  <c:v>1.2840746094611055E-2</c:v>
                </c:pt>
                <c:pt idx="6">
                  <c:v>1.1699947075403934E-2</c:v>
                </c:pt>
                <c:pt idx="7">
                  <c:v>1.0730784850815744E-2</c:v>
                </c:pt>
                <c:pt idx="8">
                  <c:v>9.8665422742106792E-3</c:v>
                </c:pt>
                <c:pt idx="9">
                  <c:v>9.1296465795245654E-3</c:v>
                </c:pt>
                <c:pt idx="10">
                  <c:v>8.4614910873568629E-3</c:v>
                </c:pt>
                <c:pt idx="11">
                  <c:v>7.8672302872244363E-3</c:v>
                </c:pt>
                <c:pt idx="12">
                  <c:v>7.3487607647551682E-3</c:v>
                </c:pt>
                <c:pt idx="13">
                  <c:v>6.8622192812069433E-3</c:v>
                </c:pt>
                <c:pt idx="14">
                  <c:v>6.4355201694444005E-3</c:v>
                </c:pt>
                <c:pt idx="15">
                  <c:v>6.0500414662730921E-3</c:v>
                </c:pt>
                <c:pt idx="16">
                  <c:v>5.684815863855372E-3</c:v>
                </c:pt>
                <c:pt idx="17">
                  <c:v>5.3590086235417653E-3</c:v>
                </c:pt>
                <c:pt idx="18">
                  <c:v>5.066664858940655E-3</c:v>
                </c:pt>
                <c:pt idx="19">
                  <c:v>4.7857956956926621E-3</c:v>
                </c:pt>
                <c:pt idx="20">
                  <c:v>4.5247982815096602E-3</c:v>
                </c:pt>
                <c:pt idx="21">
                  <c:v>4.2960348878667166E-3</c:v>
                </c:pt>
                <c:pt idx="22">
                  <c:v>4.0785421799164083E-3</c:v>
                </c:pt>
                <c:pt idx="23">
                  <c:v>3.8697820573679103E-3</c:v>
                </c:pt>
                <c:pt idx="24">
                  <c:v>3.6756776499003978E-3</c:v>
                </c:pt>
                <c:pt idx="25">
                  <c:v>3.504413645136257E-3</c:v>
                </c:pt>
                <c:pt idx="26">
                  <c:v>3.340204174789127E-3</c:v>
                </c:pt>
                <c:pt idx="27">
                  <c:v>3.1813504905648144E-3</c:v>
                </c:pt>
                <c:pt idx="28">
                  <c:v>3.0310228187376753E-3</c:v>
                </c:pt>
                <c:pt idx="29">
                  <c:v>2.8955462865106582E-3</c:v>
                </c:pt>
                <c:pt idx="30">
                  <c:v>2.7703966317711099E-3</c:v>
                </c:pt>
                <c:pt idx="31">
                  <c:v>2.6479174818556752E-3</c:v>
                </c:pt>
                <c:pt idx="32">
                  <c:v>2.5299483471347335E-3</c:v>
                </c:pt>
                <c:pt idx="33">
                  <c:v>2.4186134065330659E-3</c:v>
                </c:pt>
                <c:pt idx="34">
                  <c:v>2.3182391103943058E-3</c:v>
                </c:pt>
                <c:pt idx="35">
                  <c:v>2.2229115416280624E-3</c:v>
                </c:pt>
                <c:pt idx="36">
                  <c:v>2.1298911935702142E-3</c:v>
                </c:pt>
                <c:pt idx="37">
                  <c:v>2.0404620581564552E-3</c:v>
                </c:pt>
                <c:pt idx="38">
                  <c:v>1.9562278002289448E-3</c:v>
                </c:pt>
                <c:pt idx="39">
                  <c:v>1.8794845965117678E-3</c:v>
                </c:pt>
                <c:pt idx="40">
                  <c:v>1.8053292301474884E-3</c:v>
                </c:pt>
                <c:pt idx="41">
                  <c:v>1.7331408002673075E-3</c:v>
                </c:pt>
                <c:pt idx="42">
                  <c:v>1.6638297545160034E-3</c:v>
                </c:pt>
                <c:pt idx="43">
                  <c:v>1.5986665688137978E-3</c:v>
                </c:pt>
                <c:pt idx="44">
                  <c:v>1.5382800516221362E-3</c:v>
                </c:pt>
                <c:pt idx="45">
                  <c:v>1.4795057556683713E-3</c:v>
                </c:pt>
                <c:pt idx="46">
                  <c:v>1.4225462433916239E-3</c:v>
                </c:pt>
                <c:pt idx="47">
                  <c:v>1.3680899256844723E-3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B-46DA-97F3-A470C793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'ex2'!$Q$8:$Q$55</c:f>
              <c:numCache>
                <c:formatCode>0.0000</c:formatCode>
                <c:ptCount val="48"/>
                <c:pt idx="0">
                  <c:v>2.6444375055703229E-3</c:v>
                </c:pt>
                <c:pt idx="1">
                  <c:v>2.609682192406895E-3</c:v>
                </c:pt>
                <c:pt idx="2">
                  <c:v>2.5824083217979507E-3</c:v>
                </c:pt>
                <c:pt idx="3">
                  <c:v>2.5602150627650564E-3</c:v>
                </c:pt>
                <c:pt idx="4">
                  <c:v>2.5425101778234604E-3</c:v>
                </c:pt>
                <c:pt idx="5">
                  <c:v>2.5270020849557161E-3</c:v>
                </c:pt>
                <c:pt idx="6">
                  <c:v>2.51298647626557E-3</c:v>
                </c:pt>
                <c:pt idx="7">
                  <c:v>2.5042173010240859E-3</c:v>
                </c:pt>
                <c:pt idx="8">
                  <c:v>2.4915997626484073E-3</c:v>
                </c:pt>
                <c:pt idx="9">
                  <c:v>2.4862352814791853E-3</c:v>
                </c:pt>
                <c:pt idx="10">
                  <c:v>2.4770896027742507E-3</c:v>
                </c:pt>
                <c:pt idx="11">
                  <c:v>2.4688632033576506E-3</c:v>
                </c:pt>
                <c:pt idx="12">
                  <c:v>2.4661018512676146E-3</c:v>
                </c:pt>
                <c:pt idx="13">
                  <c:v>2.4568125116797269E-3</c:v>
                </c:pt>
                <c:pt idx="14">
                  <c:v>2.4531187686714019E-3</c:v>
                </c:pt>
                <c:pt idx="15">
                  <c:v>2.4509211899860599E-3</c:v>
                </c:pt>
                <c:pt idx="16">
                  <c:v>2.443197413793132E-3</c:v>
                </c:pt>
                <c:pt idx="17">
                  <c:v>2.4395902462131611E-3</c:v>
                </c:pt>
                <c:pt idx="18">
                  <c:v>2.4397513658936886E-3</c:v>
                </c:pt>
                <c:pt idx="19">
                  <c:v>2.4343349071822896E-3</c:v>
                </c:pt>
                <c:pt idx="20">
                  <c:v>2.4281387785607652E-3</c:v>
                </c:pt>
                <c:pt idx="21">
                  <c:v>2.4295133786355078E-3</c:v>
                </c:pt>
                <c:pt idx="22">
                  <c:v>2.4281954445051811E-3</c:v>
                </c:pt>
                <c:pt idx="23">
                  <c:v>2.4229841660840766E-3</c:v>
                </c:pt>
                <c:pt idx="24">
                  <c:v>2.4180797709223026E-3</c:v>
                </c:pt>
                <c:pt idx="25">
                  <c:v>2.420282842020663E-3</c:v>
                </c:pt>
                <c:pt idx="26">
                  <c:v>2.4199263434545901E-3</c:v>
                </c:pt>
                <c:pt idx="27">
                  <c:v>2.4159198452815985E-3</c:v>
                </c:pt>
                <c:pt idx="28">
                  <c:v>2.4108883160698521E-3</c:v>
                </c:pt>
                <c:pt idx="29">
                  <c:v>2.4107338047775107E-3</c:v>
                </c:pt>
                <c:pt idx="30">
                  <c:v>2.4128880602859873E-3</c:v>
                </c:pt>
                <c:pt idx="31">
                  <c:v>2.4111251415207687E-3</c:v>
                </c:pt>
                <c:pt idx="32">
                  <c:v>2.4070979143551012E-3</c:v>
                </c:pt>
                <c:pt idx="33">
                  <c:v>2.4030984611233173E-3</c:v>
                </c:pt>
                <c:pt idx="34">
                  <c:v>2.4042336948133618E-3</c:v>
                </c:pt>
                <c:pt idx="35">
                  <c:v>2.4052411169928835E-3</c:v>
                </c:pt>
                <c:pt idx="36">
                  <c:v>2.4033417035619802E-3</c:v>
                </c:pt>
                <c:pt idx="37">
                  <c:v>2.4000201791097423E-3</c:v>
                </c:pt>
                <c:pt idx="38">
                  <c:v>2.3974489164849439E-3</c:v>
                </c:pt>
                <c:pt idx="39">
                  <c:v>2.3991319910732652E-3</c:v>
                </c:pt>
                <c:pt idx="40">
                  <c:v>2.3994080463074206E-3</c:v>
                </c:pt>
                <c:pt idx="41">
                  <c:v>2.3975096883515038E-3</c:v>
                </c:pt>
                <c:pt idx="42">
                  <c:v>2.3947671974940432E-3</c:v>
                </c:pt>
                <c:pt idx="43">
                  <c:v>2.393302825238921E-3</c:v>
                </c:pt>
                <c:pt idx="44">
                  <c:v>2.3946192164500247E-3</c:v>
                </c:pt>
                <c:pt idx="45">
                  <c:v>2.3941764287442463E-3</c:v>
                </c:pt>
                <c:pt idx="46">
                  <c:v>2.3923350070845775E-3</c:v>
                </c:pt>
                <c:pt idx="47">
                  <c:v>2.3903802546494574E-3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D64-AABA-6E5FD8A6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'ex2'!$O$8:$O$55</c:f>
              <c:numCache>
                <c:formatCode>General</c:formatCode>
                <c:ptCount val="48"/>
                <c:pt idx="0">
                  <c:v>5.8753646524208801E-2</c:v>
                </c:pt>
                <c:pt idx="1">
                  <c:v>5.1490037482758003E-2</c:v>
                </c:pt>
                <c:pt idx="2">
                  <c:v>4.5666162066822592E-2</c:v>
                </c:pt>
                <c:pt idx="3">
                  <c:v>4.0893140385699203E-2</c:v>
                </c:pt>
                <c:pt idx="4">
                  <c:v>3.691524173294343E-2</c:v>
                </c:pt>
                <c:pt idx="5">
                  <c:v>3.3542685088673974E-2</c:v>
                </c:pt>
                <c:pt idx="6">
                  <c:v>3.0651664218062001E-2</c:v>
                </c:pt>
                <c:pt idx="7">
                  <c:v>2.8159380129224011E-2</c:v>
                </c:pt>
                <c:pt idx="8">
                  <c:v>2.5961799359498005E-2</c:v>
                </c:pt>
                <c:pt idx="9">
                  <c:v>2.4044428395065997E-2</c:v>
                </c:pt>
                <c:pt idx="10">
                  <c:v>2.233166707607399E-2</c:v>
                </c:pt>
                <c:pt idx="11">
                  <c:v>2.0794483686774036E-2</c:v>
                </c:pt>
                <c:pt idx="12">
                  <c:v>1.9435436449060005E-2</c:v>
                </c:pt>
                <c:pt idx="13">
                  <c:v>1.8186965611917925E-2</c:v>
                </c:pt>
                <c:pt idx="14">
                  <c:v>1.7064185955130019E-2</c:v>
                </c:pt>
                <c:pt idx="15">
                  <c:v>1.6050990118831977E-2</c:v>
                </c:pt>
                <c:pt idx="16">
                  <c:v>1.5109215816146016E-2</c:v>
                </c:pt>
                <c:pt idx="17">
                  <c:v>1.4249871622142063E-2</c:v>
                </c:pt>
                <c:pt idx="18">
                  <c:v>1.3472047352287931E-2</c:v>
                </c:pt>
                <c:pt idx="19">
                  <c:v>1.2742825736818019E-2</c:v>
                </c:pt>
                <c:pt idx="20">
                  <c:v>1.2062498307725988E-2</c:v>
                </c:pt>
                <c:pt idx="21">
                  <c:v>1.1446354781636003E-2</c:v>
                </c:pt>
                <c:pt idx="22">
                  <c:v>1.0871424184229993E-2</c:v>
                </c:pt>
                <c:pt idx="23">
                  <c:v>1.0328658666055989E-2</c:v>
                </c:pt>
                <c:pt idx="24">
                  <c:v>9.8192375239220201E-3</c:v>
                </c:pt>
                <c:pt idx="25">
                  <c:v>9.3549625541259999E-3</c:v>
                </c:pt>
                <c:pt idx="26">
                  <c:v>8.9183262981459947E-3</c:v>
                </c:pt>
                <c:pt idx="27">
                  <c:v>8.5034769386320257E-3</c:v>
                </c:pt>
                <c:pt idx="28">
                  <c:v>8.1104144755840043E-3</c:v>
                </c:pt>
                <c:pt idx="29">
                  <c:v>7.7454703207860296E-3</c:v>
                </c:pt>
                <c:pt idx="30">
                  <c:v>7.4070287344239812E-3</c:v>
                </c:pt>
                <c:pt idx="31">
                  <c:v>7.0836382290199399E-3</c:v>
                </c:pt>
                <c:pt idx="32">
                  <c:v>6.775229790878079E-3</c:v>
                </c:pt>
                <c:pt idx="33">
                  <c:v>6.4818745898179483E-3</c:v>
                </c:pt>
                <c:pt idx="34">
                  <c:v>6.2095208506240066E-3</c:v>
                </c:pt>
                <c:pt idx="35">
                  <c:v>5.953023035686034E-3</c:v>
                </c:pt>
                <c:pt idx="36">
                  <c:v>5.7072814317979947E-3</c:v>
                </c:pt>
                <c:pt idx="37">
                  <c:v>5.4722960389599782E-3</c:v>
                </c:pt>
                <c:pt idx="38">
                  <c:v>5.2484181482880029E-3</c:v>
                </c:pt>
                <c:pt idx="39">
                  <c:v>5.0396741420740019E-3</c:v>
                </c:pt>
                <c:pt idx="40">
                  <c:v>4.8408240112939541E-3</c:v>
                </c:pt>
                <c:pt idx="41">
                  <c:v>4.6499256201780522E-3</c:v>
                </c:pt>
                <c:pt idx="42">
                  <c:v>4.4669789687319826E-3</c:v>
                </c:pt>
                <c:pt idx="43">
                  <c:v>4.2925699705920195E-3</c:v>
                </c:pt>
                <c:pt idx="44">
                  <c:v>4.1287822087079816E-3</c:v>
                </c:pt>
                <c:pt idx="45">
                  <c:v>3.9717346198879788E-3</c:v>
                </c:pt>
                <c:pt idx="46">
                  <c:v>3.8208192216360182E-3</c:v>
                </c:pt>
                <c:pt idx="47">
                  <c:v>3.6760360139579617E-3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5-4CFB-8AFA-6E3379C1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'ex2'!$C$8:$C$55</c:f>
              <c:numCache>
                <c:formatCode>General</c:formatCode>
                <c:ptCount val="48"/>
                <c:pt idx="0">
                  <c:v>8.7044258878096894</c:v>
                </c:pt>
                <c:pt idx="1">
                  <c:v>7.6777916478959796</c:v>
                </c:pt>
                <c:pt idx="2">
                  <c:v>6.8445578684485104</c:v>
                </c:pt>
                <c:pt idx="3">
                  <c:v>6.155117407853</c:v>
                </c:pt>
                <c:pt idx="4">
                  <c:v>5.5753741382289901</c:v>
                </c:pt>
                <c:pt idx="5">
                  <c:v>5.0814149189101601</c:v>
                </c:pt>
                <c:pt idx="6">
                  <c:v>4.6557938874349496</c:v>
                </c:pt>
                <c:pt idx="7">
                  <c:v>4.2850853424051696</c:v>
                </c:pt>
                <c:pt idx="8">
                  <c:v>3.9599226256640798</c:v>
                </c:pt>
                <c:pt idx="9">
                  <c:v>3.6720766725234801</c:v>
                </c:pt>
                <c:pt idx="10">
                  <c:v>3.4159002879348002</c:v>
                </c:pt>
                <c:pt idx="11">
                  <c:v>3.1865800731790301</c:v>
                </c:pt>
                <c:pt idx="12">
                  <c:v>2.9799096744434102</c:v>
                </c:pt>
                <c:pt idx="13">
                  <c:v>2.79313917874638</c:v>
                </c:pt>
                <c:pt idx="14">
                  <c:v>2.6234034208338999</c:v>
                </c:pt>
                <c:pt idx="15">
                  <c:v>2.46847654302075</c:v>
                </c:pt>
                <c:pt idx="16">
                  <c:v>2.3267935009105698</c:v>
                </c:pt>
                <c:pt idx="17">
                  <c:v>2.1966839029055198</c:v>
                </c:pt>
                <c:pt idx="18">
                  <c:v>2.0767136068739198</c:v>
                </c:pt>
                <c:pt idx="19">
                  <c:v>1.9659561556516301</c:v>
                </c:pt>
                <c:pt idx="20">
                  <c:v>1.86348421328358</c:v>
                </c:pt>
                <c:pt idx="21">
                  <c:v>1.76826969781064</c:v>
                </c:pt>
                <c:pt idx="22">
                  <c:v>1.67965976097428</c:v>
                </c:pt>
                <c:pt idx="23">
                  <c:v>1.59711405115044</c:v>
                </c:pt>
                <c:pt idx="24">
                  <c:v>1.5200812206862899</c:v>
                </c:pt>
                <c:pt idx="25">
                  <c:v>1.44793558186384</c:v>
                </c:pt>
                <c:pt idx="26">
                  <c:v>1.38029167037406</c:v>
                </c:pt>
                <c:pt idx="27">
                  <c:v>1.3168278313447099</c:v>
                </c:pt>
                <c:pt idx="28">
                  <c:v>1.25722240990356</c:v>
                </c:pt>
                <c:pt idx="29">
                  <c:v>1.20110577151752</c:v>
                </c:pt>
                <c:pt idx="30">
                  <c:v>1.14816624831023</c:v>
                </c:pt>
                <c:pt idx="31">
                  <c:v>1.0982082332672101</c:v>
                </c:pt>
                <c:pt idx="32">
                  <c:v>1.0510367409846499</c:v>
                </c:pt>
                <c:pt idx="33">
                  <c:v>1.0064562254359299</c:v>
                </c:pt>
                <c:pt idx="34">
                  <c:v>0.96423201928973401</c:v>
                </c:pt>
                <c:pt idx="35">
                  <c:v>0.92419488670941397</c:v>
                </c:pt>
                <c:pt idx="36">
                  <c:v>0.88622071110966605</c:v>
                </c:pt>
                <c:pt idx="37">
                  <c:v>0.85018537590518894</c:v>
                </c:pt>
                <c:pt idx="38">
                  <c:v>0.81596224502547399</c:v>
                </c:pt>
                <c:pt idx="39">
                  <c:v>0.78340191515305901</c:v>
                </c:pt>
                <c:pt idx="40">
                  <c:v>0.75240609154654103</c:v>
                </c:pt>
                <c:pt idx="41">
                  <c:v>0.72289209452955006</c:v>
                </c:pt>
                <c:pt idx="42">
                  <c:v>0.69477724442571498</c:v>
                </c:pt>
                <c:pt idx="43">
                  <c:v>0.66797504768507698</c:v>
                </c:pt>
                <c:pt idx="44">
                  <c:v>0.64239025606025402</c:v>
                </c:pt>
                <c:pt idx="45">
                  <c:v>0.61796020456369505</c:v>
                </c:pt>
                <c:pt idx="46">
                  <c:v>0.59462668864475299</c:v>
                </c:pt>
                <c:pt idx="47">
                  <c:v>0.57233150375277797</c:v>
                </c:pt>
              </c:numCache>
            </c:numRef>
          </c:xVal>
          <c:yVal>
            <c:numRef>
              <c:f>'ex2'!$R$8:$R$55</c:f>
              <c:numCache>
                <c:formatCode>0.0000</c:formatCode>
                <c:ptCount val="48"/>
                <c:pt idx="0">
                  <c:v>6.7498588972411929E-3</c:v>
                </c:pt>
                <c:pt idx="1">
                  <c:v>6.7063603499670794E-3</c:v>
                </c:pt>
                <c:pt idx="2">
                  <c:v>6.6718936335290226E-3</c:v>
                </c:pt>
                <c:pt idx="3">
                  <c:v>6.6437628522773157E-3</c:v>
                </c:pt>
                <c:pt idx="4">
                  <c:v>6.6211236802611248E-3</c:v>
                </c:pt>
                <c:pt idx="5">
                  <c:v>6.6010521919489433E-3</c:v>
                </c:pt>
                <c:pt idx="6">
                  <c:v>6.5835526569989859E-3</c:v>
                </c:pt>
                <c:pt idx="7">
                  <c:v>6.5714864183821532E-3</c:v>
                </c:pt>
                <c:pt idx="8">
                  <c:v>6.5561380394760132E-3</c:v>
                </c:pt>
                <c:pt idx="9">
                  <c:v>6.5479102261071457E-3</c:v>
                </c:pt>
                <c:pt idx="10">
                  <c:v>6.5375640954599898E-3</c:v>
                </c:pt>
                <c:pt idx="11">
                  <c:v>6.5256429178723952E-3</c:v>
                </c:pt>
                <c:pt idx="12">
                  <c:v>6.5221562303529115E-3</c:v>
                </c:pt>
                <c:pt idx="13">
                  <c:v>6.5112994548594677E-3</c:v>
                </c:pt>
                <c:pt idx="14">
                  <c:v>6.5045984996489163E-3</c:v>
                </c:pt>
                <c:pt idx="15">
                  <c:v>6.5023871359903181E-3</c:v>
                </c:pt>
                <c:pt idx="16">
                  <c:v>6.493578312915675E-3</c:v>
                </c:pt>
                <c:pt idx="17">
                  <c:v>6.4869923266128449E-3</c:v>
                </c:pt>
                <c:pt idx="18">
                  <c:v>6.4871955900396997E-3</c:v>
                </c:pt>
                <c:pt idx="19">
                  <c:v>6.4817446208988924E-3</c:v>
                </c:pt>
                <c:pt idx="20">
                  <c:v>6.4730885412069492E-3</c:v>
                </c:pt>
                <c:pt idx="21">
                  <c:v>6.4731951216537601E-3</c:v>
                </c:pt>
                <c:pt idx="22">
                  <c:v>6.472396634616088E-3</c:v>
                </c:pt>
                <c:pt idx="23">
                  <c:v>6.467076448683177E-3</c:v>
                </c:pt>
                <c:pt idx="24">
                  <c:v>6.459679515999025E-3</c:v>
                </c:pt>
                <c:pt idx="25">
                  <c:v>6.4608969289116592E-3</c:v>
                </c:pt>
                <c:pt idx="26">
                  <c:v>6.4611896815468884E-3</c:v>
                </c:pt>
                <c:pt idx="27">
                  <c:v>6.4575464887831986E-3</c:v>
                </c:pt>
                <c:pt idx="28">
                  <c:v>6.4510578332803853E-3</c:v>
                </c:pt>
                <c:pt idx="29">
                  <c:v>6.4486163537455371E-3</c:v>
                </c:pt>
                <c:pt idx="30">
                  <c:v>6.4511813906087158E-3</c:v>
                </c:pt>
                <c:pt idx="31">
                  <c:v>6.4501776752718875E-3</c:v>
                </c:pt>
                <c:pt idx="32">
                  <c:v>6.4462349665633896E-3</c:v>
                </c:pt>
                <c:pt idx="33">
                  <c:v>6.4402945960321629E-3</c:v>
                </c:pt>
                <c:pt idx="34">
                  <c:v>6.4398616996747537E-3</c:v>
                </c:pt>
                <c:pt idx="35">
                  <c:v>6.4413070460514112E-3</c:v>
                </c:pt>
                <c:pt idx="36">
                  <c:v>6.4400226267017843E-3</c:v>
                </c:pt>
                <c:pt idx="37">
                  <c:v>6.4365915881976288E-3</c:v>
                </c:pt>
                <c:pt idx="38">
                  <c:v>6.4321825921297981E-3</c:v>
                </c:pt>
                <c:pt idx="39">
                  <c:v>6.4330633415535668E-3</c:v>
                </c:pt>
                <c:pt idx="40">
                  <c:v>6.4337916261999308E-3</c:v>
                </c:pt>
                <c:pt idx="41">
                  <c:v>6.4323924073400899E-3</c:v>
                </c:pt>
                <c:pt idx="42">
                  <c:v>6.429368555995631E-3</c:v>
                </c:pt>
                <c:pt idx="43">
                  <c:v>6.4262429943577641E-3</c:v>
                </c:pt>
                <c:pt idx="44">
                  <c:v>6.4272179874420698E-3</c:v>
                </c:pt>
                <c:pt idx="45">
                  <c:v>6.4271689188985627E-3</c:v>
                </c:pt>
                <c:pt idx="46">
                  <c:v>6.4255764071812207E-3</c:v>
                </c:pt>
                <c:pt idx="47">
                  <c:v>6.4229139752996151E-3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1-434E-8D94-0710A141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63984"/>
        <c:axId val="1404188752"/>
      </c:scatterChart>
      <c:valAx>
        <c:axId val="14842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88752"/>
        <c:crosses val="autoZero"/>
        <c:crossBetween val="midCat"/>
      </c:valAx>
      <c:valAx>
        <c:axId val="140418875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137584</xdr:colOff>
      <xdr:row>4</xdr:row>
      <xdr:rowOff>110063</xdr:rowOff>
    </xdr:from>
    <xdr:to>
      <xdr:col>23</xdr:col>
      <xdr:colOff>455084</xdr:colOff>
      <xdr:row>25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312B9-0FA1-7AF6-236F-302BB5D3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164042</xdr:colOff>
      <xdr:row>27</xdr:row>
      <xdr:rowOff>100541</xdr:rowOff>
    </xdr:from>
    <xdr:to>
      <xdr:col>23</xdr:col>
      <xdr:colOff>481542</xdr:colOff>
      <xdr:row>48</xdr:row>
      <xdr:rowOff>138644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B9954-9ADE-4FE7-B3A8-2752B47C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23</xdr:col>
      <xdr:colOff>317500</xdr:colOff>
      <xdr:row>72</xdr:row>
      <xdr:rowOff>38103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4D227-62AE-4CF9-840B-947B65891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351229</xdr:colOff>
      <xdr:row>7</xdr:row>
      <xdr:rowOff>11907</xdr:rowOff>
    </xdr:from>
    <xdr:to>
      <xdr:col>32</xdr:col>
      <xdr:colOff>642937</xdr:colOff>
      <xdr:row>29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CB29-1C4F-7B8F-9446-796D82EE7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446483</xdr:colOff>
      <xdr:row>30</xdr:row>
      <xdr:rowOff>136922</xdr:rowOff>
    </xdr:from>
    <xdr:to>
      <xdr:col>30</xdr:col>
      <xdr:colOff>279795</xdr:colOff>
      <xdr:row>51</xdr:row>
      <xdr:rowOff>41673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7B6F6-B402-40A1-BFEE-0D89B46D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273844</xdr:colOff>
      <xdr:row>53</xdr:row>
      <xdr:rowOff>65485</xdr:rowOff>
    </xdr:from>
    <xdr:to>
      <xdr:col>30</xdr:col>
      <xdr:colOff>107156</xdr:colOff>
      <xdr:row>73</xdr:row>
      <xdr:rowOff>148829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A0B5F-B063-447E-81A5-9326C632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250032</xdr:colOff>
      <xdr:row>74</xdr:row>
      <xdr:rowOff>154781</xdr:rowOff>
    </xdr:from>
    <xdr:to>
      <xdr:col>30</xdr:col>
      <xdr:colOff>83344</xdr:colOff>
      <xdr:row>95</xdr:row>
      <xdr:rowOff>59532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22A0B-A54D-4A0A-B18A-A4CAAB029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42</xdr:col>
      <xdr:colOff>482204</xdr:colOff>
      <xdr:row>51</xdr:row>
      <xdr:rowOff>83344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02302-E7D1-49B5-B207-247D5CB1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53</xdr:row>
      <xdr:rowOff>0</xdr:rowOff>
    </xdr:from>
    <xdr:to>
      <xdr:col>42</xdr:col>
      <xdr:colOff>482204</xdr:colOff>
      <xdr:row>73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0BF5B1-6F62-4B31-9CA6-0E34E36BF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101201</xdr:colOff>
      <xdr:row>5</xdr:row>
      <xdr:rowOff>75010</xdr:rowOff>
    </xdr:from>
    <xdr:to>
      <xdr:col>28</xdr:col>
      <xdr:colOff>77389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F0EFB-7386-4C12-9E63-67F2A312F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</xdr:colOff>
      <xdr:row>48</xdr:row>
      <xdr:rowOff>11905</xdr:rowOff>
    </xdr:from>
    <xdr:to>
      <xdr:col>15</xdr:col>
      <xdr:colOff>65485</xdr:colOff>
      <xdr:row>68</xdr:row>
      <xdr:rowOff>121443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EE49-3F94-43C7-9800-C493A422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CAE2-24BA-47FD-AFFD-04215ACD4213}">
  <dimension ref="A3:I56"/>
  <sheetViews>
    <sheetView zoomScale="90" zoomScaleNormal="90" workbookViewId="0">
      <selection activeCell="J9" sqref="J9"/>
    </sheetView>
  </sheetViews>
  <sheetFormatPr defaultRowHeight="15" x14ac:dyDescent="0.25"/>
  <cols>
    <col min="1" max="1" width="11" bestFit="1" customWidth="1"/>
    <col min="4" max="4" width="9.42578125" bestFit="1" customWidth="1"/>
  </cols>
  <sheetData>
    <row r="3" spans="1:9" x14ac:dyDescent="0.25">
      <c r="A3" t="s">
        <v>0</v>
      </c>
      <c r="B3">
        <f>330+273.15</f>
        <v>603.15</v>
      </c>
      <c r="C3" t="s">
        <v>1</v>
      </c>
      <c r="F3" t="s">
        <v>12</v>
      </c>
      <c r="G3">
        <v>8.3000000000000001E-3</v>
      </c>
    </row>
    <row r="4" spans="1:9" x14ac:dyDescent="0.25">
      <c r="A4" t="s">
        <v>2</v>
      </c>
      <c r="B4">
        <v>1</v>
      </c>
      <c r="C4" t="s">
        <v>3</v>
      </c>
      <c r="F4" t="s">
        <v>13</v>
      </c>
      <c r="G4">
        <v>1</v>
      </c>
    </row>
    <row r="7" spans="1:9" x14ac:dyDescent="0.2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9" x14ac:dyDescent="0.25">
      <c r="B8">
        <v>10</v>
      </c>
      <c r="C8">
        <v>0</v>
      </c>
      <c r="D8">
        <f>(1-B8/$B$8)*100</f>
        <v>0</v>
      </c>
    </row>
    <row r="9" spans="1:9" x14ac:dyDescent="0.25">
      <c r="B9">
        <v>9.6030904282184597</v>
      </c>
      <c r="C9">
        <v>5</v>
      </c>
      <c r="D9">
        <f t="shared" ref="D9:D56" si="0">(1-B9/$B$8)*100</f>
        <v>3.9690957178154074</v>
      </c>
      <c r="E9">
        <f>B9-B8</f>
        <v>-0.39690957178154029</v>
      </c>
      <c r="F9">
        <f>C9-C8</f>
        <v>5</v>
      </c>
      <c r="G9">
        <f>E9/F9</f>
        <v>-7.9381914356308064E-2</v>
      </c>
      <c r="H9">
        <f>-G9</f>
        <v>7.9381914356308064E-2</v>
      </c>
      <c r="I9" s="1">
        <f>H9/B9</f>
        <v>8.2662883318318173E-3</v>
      </c>
    </row>
    <row r="10" spans="1:9" x14ac:dyDescent="0.25">
      <c r="B10">
        <v>9.2219187350767697</v>
      </c>
      <c r="C10">
        <v>10</v>
      </c>
      <c r="D10">
        <f t="shared" si="0"/>
        <v>7.7808126492323044</v>
      </c>
      <c r="E10">
        <f>B10-B9</f>
        <v>-0.38117169314168997</v>
      </c>
      <c r="F10">
        <f t="shared" ref="F10:F56" si="1">C10-C9</f>
        <v>5</v>
      </c>
      <c r="G10">
        <f t="shared" ref="G10:G56" si="2">E10/F10</f>
        <v>-7.6234338628337991E-2</v>
      </c>
      <c r="H10">
        <f t="shared" ref="H10:H56" si="3">-G10</f>
        <v>7.6234338628337991E-2</v>
      </c>
      <c r="I10" s="1">
        <f t="shared" ref="I10:I56" si="4">H10/B10</f>
        <v>8.2666461089459346E-3</v>
      </c>
    </row>
    <row r="11" spans="1:9" x14ac:dyDescent="0.25">
      <c r="B11">
        <v>8.8558818727149493</v>
      </c>
      <c r="C11">
        <v>15</v>
      </c>
      <c r="D11">
        <f t="shared" si="0"/>
        <v>11.441181272850509</v>
      </c>
      <c r="E11">
        <f t="shared" ref="E11:E56" si="5">B11-B10</f>
        <v>-0.36603686236182043</v>
      </c>
      <c r="F11">
        <f t="shared" si="1"/>
        <v>5</v>
      </c>
      <c r="G11">
        <f t="shared" si="2"/>
        <v>-7.3207372472364085E-2</v>
      </c>
      <c r="H11">
        <f t="shared" si="3"/>
        <v>7.3207372472364085E-2</v>
      </c>
      <c r="I11" s="1">
        <f t="shared" si="4"/>
        <v>8.266525403632206E-3</v>
      </c>
    </row>
    <row r="12" spans="1:9" x14ac:dyDescent="0.25">
      <c r="B12">
        <v>8.5043480201168293</v>
      </c>
      <c r="C12">
        <v>20</v>
      </c>
      <c r="D12">
        <f t="shared" si="0"/>
        <v>14.956519798831703</v>
      </c>
      <c r="E12">
        <f t="shared" si="5"/>
        <v>-0.35153385259811998</v>
      </c>
      <c r="F12">
        <f t="shared" si="1"/>
        <v>5</v>
      </c>
      <c r="G12">
        <f t="shared" si="2"/>
        <v>-7.0306770519624001E-2</v>
      </c>
      <c r="H12">
        <f t="shared" si="3"/>
        <v>7.0306770519624001E-2</v>
      </c>
      <c r="I12" s="1">
        <f t="shared" si="4"/>
        <v>8.2671558540778241E-3</v>
      </c>
    </row>
    <row r="13" spans="1:9" x14ac:dyDescent="0.25">
      <c r="B13">
        <v>8.1667300825572298</v>
      </c>
      <c r="C13">
        <v>25</v>
      </c>
      <c r="D13">
        <f t="shared" si="0"/>
        <v>18.332699174427702</v>
      </c>
      <c r="E13">
        <f t="shared" si="5"/>
        <v>-0.33761793755959957</v>
      </c>
      <c r="F13">
        <f t="shared" si="1"/>
        <v>5</v>
      </c>
      <c r="G13">
        <f t="shared" si="2"/>
        <v>-6.7523587511919919E-2</v>
      </c>
      <c r="H13">
        <f t="shared" si="3"/>
        <v>6.7523587511919919E-2</v>
      </c>
      <c r="I13" s="1">
        <f t="shared" si="4"/>
        <v>8.2681301854384791E-3</v>
      </c>
    </row>
    <row r="14" spans="1:9" x14ac:dyDescent="0.25">
      <c r="B14">
        <v>7.8425275903350196</v>
      </c>
      <c r="C14">
        <v>30</v>
      </c>
      <c r="D14">
        <f t="shared" si="0"/>
        <v>21.574724096649799</v>
      </c>
      <c r="E14">
        <f t="shared" si="5"/>
        <v>-0.3242024922222102</v>
      </c>
      <c r="F14">
        <f t="shared" si="1"/>
        <v>5</v>
      </c>
      <c r="G14">
        <f t="shared" si="2"/>
        <v>-6.4840498444442035E-2</v>
      </c>
      <c r="H14">
        <f t="shared" si="3"/>
        <v>6.4840498444442035E-2</v>
      </c>
      <c r="I14" s="1">
        <f t="shared" si="4"/>
        <v>8.2678062267004613E-3</v>
      </c>
    </row>
    <row r="15" spans="1:9" x14ac:dyDescent="0.25">
      <c r="B15">
        <v>7.5312306999973302</v>
      </c>
      <c r="C15">
        <v>35</v>
      </c>
      <c r="D15">
        <f t="shared" si="0"/>
        <v>24.687693000026702</v>
      </c>
      <c r="E15">
        <f t="shared" si="5"/>
        <v>-0.31129689033768937</v>
      </c>
      <c r="F15">
        <f t="shared" si="1"/>
        <v>5</v>
      </c>
      <c r="G15">
        <f t="shared" si="2"/>
        <v>-6.2259378067537875E-2</v>
      </c>
      <c r="H15">
        <f t="shared" si="3"/>
        <v>6.2259378067537875E-2</v>
      </c>
      <c r="I15" s="1">
        <f t="shared" si="4"/>
        <v>8.2668265715933973E-3</v>
      </c>
    </row>
    <row r="16" spans="1:9" x14ac:dyDescent="0.25">
      <c r="B16">
        <v>7.23221663403565</v>
      </c>
      <c r="C16">
        <v>40</v>
      </c>
      <c r="D16">
        <f t="shared" si="0"/>
        <v>27.677833659643504</v>
      </c>
      <c r="E16">
        <f t="shared" si="5"/>
        <v>-0.29901406596168023</v>
      </c>
      <c r="F16">
        <f t="shared" si="1"/>
        <v>5</v>
      </c>
      <c r="G16">
        <f t="shared" si="2"/>
        <v>-5.9802813192336046E-2</v>
      </c>
      <c r="H16">
        <f t="shared" si="3"/>
        <v>5.9802813192336046E-2</v>
      </c>
      <c r="I16" s="1">
        <f t="shared" si="4"/>
        <v>8.2689466063415578E-3</v>
      </c>
    </row>
    <row r="17" spans="2:9" x14ac:dyDescent="0.25">
      <c r="B17">
        <v>6.9450189236300499</v>
      </c>
      <c r="C17">
        <v>45</v>
      </c>
      <c r="D17">
        <f t="shared" si="0"/>
        <v>30.549810763699504</v>
      </c>
      <c r="E17">
        <f t="shared" si="5"/>
        <v>-0.28719771040560005</v>
      </c>
      <c r="F17">
        <f t="shared" si="1"/>
        <v>5</v>
      </c>
      <c r="G17">
        <f t="shared" si="2"/>
        <v>-5.743954208112001E-2</v>
      </c>
      <c r="H17">
        <f t="shared" si="3"/>
        <v>5.743954208112001E-2</v>
      </c>
      <c r="I17" s="1">
        <f t="shared" si="4"/>
        <v>8.2706098734569439E-3</v>
      </c>
    </row>
    <row r="18" spans="2:9" x14ac:dyDescent="0.25">
      <c r="B18">
        <v>6.6692295728283097</v>
      </c>
      <c r="C18">
        <v>50</v>
      </c>
      <c r="D18">
        <f t="shared" si="0"/>
        <v>33.307704271716901</v>
      </c>
      <c r="E18">
        <f t="shared" si="5"/>
        <v>-0.27578935080174016</v>
      </c>
      <c r="F18">
        <f t="shared" si="1"/>
        <v>5</v>
      </c>
      <c r="G18">
        <f t="shared" si="2"/>
        <v>-5.5157870160348031E-2</v>
      </c>
      <c r="H18">
        <f t="shared" si="3"/>
        <v>5.5157870160348031E-2</v>
      </c>
      <c r="I18" s="1">
        <f t="shared" si="4"/>
        <v>8.2705010463384743E-3</v>
      </c>
    </row>
    <row r="19" spans="2:9" x14ac:dyDescent="0.25">
      <c r="B19">
        <v>6.4044405856781799</v>
      </c>
      <c r="C19">
        <v>55</v>
      </c>
      <c r="D19">
        <f t="shared" si="0"/>
        <v>35.955594143218207</v>
      </c>
      <c r="E19">
        <f t="shared" si="5"/>
        <v>-0.26478898715012988</v>
      </c>
      <c r="F19">
        <f t="shared" si="1"/>
        <v>5</v>
      </c>
      <c r="G19">
        <f t="shared" si="2"/>
        <v>-5.2957797430025974E-2</v>
      </c>
      <c r="H19">
        <f t="shared" si="3"/>
        <v>5.2957797430025974E-2</v>
      </c>
      <c r="I19" s="1">
        <f t="shared" si="4"/>
        <v>8.268918529504659E-3</v>
      </c>
    </row>
    <row r="20" spans="2:9" x14ac:dyDescent="0.25">
      <c r="B20">
        <v>6.1502173324231402</v>
      </c>
      <c r="C20">
        <v>60</v>
      </c>
      <c r="D20">
        <f t="shared" si="0"/>
        <v>38.4978266757686</v>
      </c>
      <c r="E20">
        <f t="shared" si="5"/>
        <v>-0.25422325325503969</v>
      </c>
      <c r="F20">
        <f t="shared" si="1"/>
        <v>5</v>
      </c>
      <c r="G20">
        <f t="shared" si="2"/>
        <v>-5.084465065100794E-2</v>
      </c>
      <c r="H20">
        <f t="shared" si="3"/>
        <v>5.084465065100794E-2</v>
      </c>
      <c r="I20" s="1">
        <f t="shared" si="4"/>
        <v>8.2671307212123391E-3</v>
      </c>
    </row>
    <row r="21" spans="2:9" x14ac:dyDescent="0.25">
      <c r="B21">
        <v>5.90602013602527</v>
      </c>
      <c r="C21">
        <v>65</v>
      </c>
      <c r="D21">
        <f t="shared" si="0"/>
        <v>40.939798639747302</v>
      </c>
      <c r="E21">
        <f t="shared" si="5"/>
        <v>-0.24419719639787019</v>
      </c>
      <c r="F21">
        <f t="shared" si="1"/>
        <v>5</v>
      </c>
      <c r="G21">
        <f t="shared" si="2"/>
        <v>-4.8839439279574036E-2</v>
      </c>
      <c r="H21">
        <f t="shared" si="3"/>
        <v>4.8839439279574036E-2</v>
      </c>
      <c r="I21" s="1">
        <f t="shared" si="4"/>
        <v>8.2694332485704659E-3</v>
      </c>
    </row>
    <row r="22" spans="2:9" x14ac:dyDescent="0.25">
      <c r="B22">
        <v>5.6714838270509</v>
      </c>
      <c r="C22">
        <v>70</v>
      </c>
      <c r="D22">
        <f t="shared" si="0"/>
        <v>43.285161729490994</v>
      </c>
      <c r="E22">
        <f t="shared" si="5"/>
        <v>-0.23453630897436994</v>
      </c>
      <c r="F22">
        <f t="shared" si="1"/>
        <v>5</v>
      </c>
      <c r="G22">
        <f t="shared" si="2"/>
        <v>-4.6907261794873992E-2</v>
      </c>
      <c r="H22">
        <f t="shared" si="3"/>
        <v>4.6907261794873992E-2</v>
      </c>
      <c r="I22" s="1">
        <f t="shared" si="4"/>
        <v>8.2707212477876671E-3</v>
      </c>
    </row>
    <row r="23" spans="2:9" x14ac:dyDescent="0.25">
      <c r="B23">
        <v>5.4462725141665196</v>
      </c>
      <c r="C23">
        <v>75</v>
      </c>
      <c r="D23">
        <f t="shared" si="0"/>
        <v>45.537274858334811</v>
      </c>
      <c r="E23">
        <f t="shared" si="5"/>
        <v>-0.22521131288438045</v>
      </c>
      <c r="F23">
        <f t="shared" si="1"/>
        <v>5</v>
      </c>
      <c r="G23">
        <f t="shared" si="2"/>
        <v>-4.5042262576876088E-2</v>
      </c>
      <c r="H23">
        <f t="shared" si="3"/>
        <v>4.5042262576876088E-2</v>
      </c>
      <c r="I23" s="1">
        <f t="shared" si="4"/>
        <v>8.2702917380125286E-3</v>
      </c>
    </row>
    <row r="24" spans="2:9" x14ac:dyDescent="0.25">
      <c r="B24">
        <v>5.2300503060386596</v>
      </c>
      <c r="C24">
        <v>80</v>
      </c>
      <c r="D24">
        <f t="shared" si="0"/>
        <v>47.699496939613404</v>
      </c>
      <c r="E24">
        <f t="shared" si="5"/>
        <v>-0.21622220812785997</v>
      </c>
      <c r="F24">
        <f t="shared" si="1"/>
        <v>5</v>
      </c>
      <c r="G24">
        <f t="shared" si="2"/>
        <v>-4.3244441625571992E-2</v>
      </c>
      <c r="H24">
        <f t="shared" si="3"/>
        <v>4.3244441625571992E-2</v>
      </c>
      <c r="I24" s="1">
        <f t="shared" si="4"/>
        <v>8.2684561514908567E-3</v>
      </c>
    </row>
    <row r="25" spans="2:9" x14ac:dyDescent="0.25">
      <c r="B25">
        <v>5.0224393875205804</v>
      </c>
      <c r="C25">
        <v>85</v>
      </c>
      <c r="D25">
        <f t="shared" si="0"/>
        <v>49.775606124794194</v>
      </c>
      <c r="E25">
        <f t="shared" si="5"/>
        <v>-0.20761091851807922</v>
      </c>
      <c r="F25">
        <f t="shared" si="1"/>
        <v>5</v>
      </c>
      <c r="G25">
        <f t="shared" si="2"/>
        <v>-4.1522183703615843E-2</v>
      </c>
      <c r="H25">
        <f t="shared" si="3"/>
        <v>4.1522183703615843E-2</v>
      </c>
      <c r="I25" s="1">
        <f t="shared" si="4"/>
        <v>8.2673339586312126E-3</v>
      </c>
    </row>
    <row r="26" spans="2:9" x14ac:dyDescent="0.25">
      <c r="B26">
        <v>4.82301168738078</v>
      </c>
      <c r="C26">
        <v>90</v>
      </c>
      <c r="D26">
        <f t="shared" si="0"/>
        <v>51.769883126192198</v>
      </c>
      <c r="E26">
        <f t="shared" si="5"/>
        <v>-0.19942770013980038</v>
      </c>
      <c r="F26">
        <f t="shared" si="1"/>
        <v>5</v>
      </c>
      <c r="G26">
        <f t="shared" si="2"/>
        <v>-3.9885540027960076E-2</v>
      </c>
      <c r="H26">
        <f t="shared" si="3"/>
        <v>3.9885540027960076E-2</v>
      </c>
      <c r="I26" s="1">
        <f t="shared" si="4"/>
        <v>8.2698410481399035E-3</v>
      </c>
    </row>
    <row r="27" spans="2:9" x14ac:dyDescent="0.25">
      <c r="B27">
        <v>4.6314822120740899</v>
      </c>
      <c r="C27">
        <v>95</v>
      </c>
      <c r="D27">
        <f t="shared" si="0"/>
        <v>53.685177879259108</v>
      </c>
      <c r="E27">
        <f t="shared" si="5"/>
        <v>-0.19152947530669007</v>
      </c>
      <c r="F27">
        <f t="shared" si="1"/>
        <v>5</v>
      </c>
      <c r="G27">
        <f t="shared" si="2"/>
        <v>-3.8305895061338011E-2</v>
      </c>
      <c r="H27">
        <f t="shared" si="3"/>
        <v>3.8305895061338011E-2</v>
      </c>
      <c r="I27" s="1">
        <f t="shared" si="4"/>
        <v>8.2707637225672738E-3</v>
      </c>
    </row>
    <row r="28" spans="2:9" x14ac:dyDescent="0.25">
      <c r="B28">
        <v>4.4475744319258901</v>
      </c>
      <c r="C28">
        <v>100</v>
      </c>
      <c r="D28">
        <f t="shared" si="0"/>
        <v>55.524255680741099</v>
      </c>
      <c r="E28">
        <f t="shared" si="5"/>
        <v>-0.18390778014819986</v>
      </c>
      <c r="F28">
        <f t="shared" si="1"/>
        <v>5</v>
      </c>
      <c r="G28">
        <f t="shared" si="2"/>
        <v>-3.6781556029639971E-2</v>
      </c>
      <c r="H28">
        <f t="shared" si="3"/>
        <v>3.6781556029639971E-2</v>
      </c>
      <c r="I28" s="1">
        <f t="shared" si="4"/>
        <v>8.2700259641776946E-3</v>
      </c>
    </row>
    <row r="29" spans="2:9" x14ac:dyDescent="0.25">
      <c r="B29">
        <v>4.2710118172615701</v>
      </c>
      <c r="C29">
        <v>105</v>
      </c>
      <c r="D29">
        <f t="shared" si="0"/>
        <v>57.289881827384306</v>
      </c>
      <c r="E29">
        <f t="shared" si="5"/>
        <v>-0.17656261466431999</v>
      </c>
      <c r="F29">
        <f t="shared" si="1"/>
        <v>5</v>
      </c>
      <c r="G29">
        <f t="shared" si="2"/>
        <v>-3.5312522932864E-2</v>
      </c>
      <c r="H29">
        <f t="shared" si="3"/>
        <v>3.5312522932864E-2</v>
      </c>
      <c r="I29" s="1">
        <f t="shared" si="4"/>
        <v>8.2679525236025245E-3</v>
      </c>
    </row>
    <row r="30" spans="2:9" x14ac:dyDescent="0.25">
      <c r="B30">
        <v>4.1014621659364598</v>
      </c>
      <c r="C30">
        <v>110</v>
      </c>
      <c r="D30">
        <f t="shared" si="0"/>
        <v>58.9853783406354</v>
      </c>
      <c r="E30">
        <f t="shared" si="5"/>
        <v>-0.16954965132511024</v>
      </c>
      <c r="F30">
        <f t="shared" si="1"/>
        <v>5</v>
      </c>
      <c r="G30">
        <f t="shared" si="2"/>
        <v>-3.3909930265022051E-2</v>
      </c>
      <c r="H30">
        <f t="shared" si="3"/>
        <v>3.3909930265022051E-2</v>
      </c>
      <c r="I30" s="1">
        <f t="shared" si="4"/>
        <v>8.267766199735167E-3</v>
      </c>
    </row>
    <row r="31" spans="2:9" x14ac:dyDescent="0.25">
      <c r="B31">
        <v>3.93859776494936</v>
      </c>
      <c r="C31">
        <v>115</v>
      </c>
      <c r="D31">
        <f t="shared" si="0"/>
        <v>60.614022350506403</v>
      </c>
      <c r="E31">
        <f t="shared" si="5"/>
        <v>-0.16286440098709987</v>
      </c>
      <c r="F31">
        <f t="shared" si="1"/>
        <v>5</v>
      </c>
      <c r="G31">
        <f t="shared" si="2"/>
        <v>-3.2572880197419975E-2</v>
      </c>
      <c r="H31">
        <f t="shared" si="3"/>
        <v>3.2572880197419975E-2</v>
      </c>
      <c r="I31" s="1">
        <f t="shared" si="4"/>
        <v>8.2701718076658628E-3</v>
      </c>
    </row>
    <row r="32" spans="2:9" x14ac:dyDescent="0.25">
      <c r="B32">
        <v>3.7821902135282799</v>
      </c>
      <c r="C32">
        <v>120</v>
      </c>
      <c r="D32">
        <f t="shared" si="0"/>
        <v>62.178097864717195</v>
      </c>
      <c r="E32">
        <f t="shared" si="5"/>
        <v>-0.15640755142108009</v>
      </c>
      <c r="F32">
        <f t="shared" si="1"/>
        <v>5</v>
      </c>
      <c r="G32">
        <f t="shared" si="2"/>
        <v>-3.1281510284216017E-2</v>
      </c>
      <c r="H32">
        <f t="shared" si="3"/>
        <v>3.1281510284216017E-2</v>
      </c>
      <c r="I32" s="1">
        <f t="shared" si="4"/>
        <v>8.2707395763246226E-3</v>
      </c>
    </row>
    <row r="33" spans="2:9" x14ac:dyDescent="0.25">
      <c r="B33">
        <v>3.6320118527451299</v>
      </c>
      <c r="C33">
        <v>125</v>
      </c>
      <c r="D33">
        <f t="shared" si="0"/>
        <v>63.679881472548708</v>
      </c>
      <c r="E33">
        <f t="shared" si="5"/>
        <v>-0.15017836078314994</v>
      </c>
      <c r="F33">
        <f t="shared" si="1"/>
        <v>5</v>
      </c>
      <c r="G33">
        <f t="shared" si="2"/>
        <v>-3.003567215662999E-2</v>
      </c>
      <c r="H33">
        <f t="shared" si="3"/>
        <v>3.003567215662999E-2</v>
      </c>
      <c r="I33" s="1">
        <f t="shared" si="4"/>
        <v>8.2697065357671042E-3</v>
      </c>
    </row>
    <row r="34" spans="2:9" x14ac:dyDescent="0.25">
      <c r="B34">
        <v>3.4878343861618002</v>
      </c>
      <c r="C34">
        <v>130</v>
      </c>
      <c r="D34">
        <f t="shared" si="0"/>
        <v>65.121656138381994</v>
      </c>
      <c r="E34">
        <f t="shared" si="5"/>
        <v>-0.14417746658332975</v>
      </c>
      <c r="F34">
        <f t="shared" si="1"/>
        <v>5</v>
      </c>
      <c r="G34">
        <f t="shared" si="2"/>
        <v>-2.8835493316665951E-2</v>
      </c>
      <c r="H34">
        <f t="shared" si="3"/>
        <v>2.8835493316665951E-2</v>
      </c>
      <c r="I34" s="1">
        <f t="shared" si="4"/>
        <v>8.2674491171577883E-3</v>
      </c>
    </row>
    <row r="35" spans="2:9" x14ac:dyDescent="0.25">
      <c r="B35">
        <v>3.3493652719465099</v>
      </c>
      <c r="C35">
        <v>135</v>
      </c>
      <c r="D35">
        <f t="shared" si="0"/>
        <v>66.506347280534911</v>
      </c>
      <c r="E35">
        <f t="shared" si="5"/>
        <v>-0.13846911421529029</v>
      </c>
      <c r="F35">
        <f t="shared" si="1"/>
        <v>5</v>
      </c>
      <c r="G35">
        <f t="shared" si="2"/>
        <v>-2.7693822843058057E-2</v>
      </c>
      <c r="H35">
        <f t="shared" si="3"/>
        <v>2.7693822843058057E-2</v>
      </c>
      <c r="I35" s="1">
        <f t="shared" si="4"/>
        <v>8.2683794075895378E-3</v>
      </c>
    </row>
    <row r="36" spans="2:9" x14ac:dyDescent="0.25">
      <c r="B36">
        <v>3.21636183631793</v>
      </c>
      <c r="C36">
        <v>140</v>
      </c>
      <c r="D36">
        <f t="shared" si="0"/>
        <v>67.836381636820704</v>
      </c>
      <c r="E36">
        <f t="shared" si="5"/>
        <v>-0.13300343562857986</v>
      </c>
      <c r="F36">
        <f t="shared" si="1"/>
        <v>5</v>
      </c>
      <c r="G36">
        <f t="shared" si="2"/>
        <v>-2.660068712571597E-2</v>
      </c>
      <c r="H36">
        <f t="shared" si="3"/>
        <v>2.660068712571597E-2</v>
      </c>
      <c r="I36" s="1">
        <f t="shared" si="4"/>
        <v>8.2704274206189012E-3</v>
      </c>
    </row>
    <row r="37" spans="2:9" x14ac:dyDescent="0.25">
      <c r="B37">
        <v>3.0886366542280501</v>
      </c>
      <c r="C37">
        <v>145</v>
      </c>
      <c r="D37">
        <f t="shared" si="0"/>
        <v>69.113633457719502</v>
      </c>
      <c r="E37">
        <f t="shared" si="5"/>
        <v>-0.12772518208987993</v>
      </c>
      <c r="F37">
        <f t="shared" si="1"/>
        <v>5</v>
      </c>
      <c r="G37">
        <f t="shared" si="2"/>
        <v>-2.5545036417975987E-2</v>
      </c>
      <c r="H37">
        <f t="shared" si="3"/>
        <v>2.5545036417975987E-2</v>
      </c>
      <c r="I37" s="1">
        <f t="shared" si="4"/>
        <v>8.2706511894195325E-3</v>
      </c>
    </row>
    <row r="38" spans="2:9" x14ac:dyDescent="0.25">
      <c r="B38">
        <v>2.9660023006288401</v>
      </c>
      <c r="C38">
        <v>150</v>
      </c>
      <c r="D38">
        <f t="shared" si="0"/>
        <v>70.339976993711588</v>
      </c>
      <c r="E38">
        <f t="shared" si="5"/>
        <v>-0.12263435359921004</v>
      </c>
      <c r="F38">
        <f t="shared" si="1"/>
        <v>5</v>
      </c>
      <c r="G38">
        <f t="shared" si="2"/>
        <v>-2.4526870719842008E-2</v>
      </c>
      <c r="H38">
        <f t="shared" si="3"/>
        <v>2.4526870719842008E-2</v>
      </c>
      <c r="I38" s="1">
        <f t="shared" si="4"/>
        <v>8.2693363773325181E-3</v>
      </c>
    </row>
    <row r="39" spans="2:9" x14ac:dyDescent="0.25">
      <c r="B39">
        <v>2.84826682655802</v>
      </c>
      <c r="C39">
        <v>155</v>
      </c>
      <c r="D39">
        <f t="shared" si="0"/>
        <v>71.517331734419798</v>
      </c>
      <c r="E39">
        <f t="shared" si="5"/>
        <v>-0.11773547407082008</v>
      </c>
      <c r="F39">
        <f t="shared" si="1"/>
        <v>5</v>
      </c>
      <c r="G39">
        <f t="shared" si="2"/>
        <v>-2.3547094814164015E-2</v>
      </c>
      <c r="H39">
        <f t="shared" si="3"/>
        <v>2.3547094814164015E-2</v>
      </c>
      <c r="I39" s="1">
        <f t="shared" si="4"/>
        <v>8.2671660515105019E-3</v>
      </c>
    </row>
    <row r="40" spans="2:9" x14ac:dyDescent="0.25">
      <c r="B40">
        <v>2.7351814785347299</v>
      </c>
      <c r="C40">
        <v>160</v>
      </c>
      <c r="D40">
        <f t="shared" si="0"/>
        <v>72.648185214652699</v>
      </c>
      <c r="E40">
        <f t="shared" si="5"/>
        <v>-0.11308534802329007</v>
      </c>
      <c r="F40">
        <f t="shared" si="1"/>
        <v>5</v>
      </c>
      <c r="G40">
        <f t="shared" si="2"/>
        <v>-2.2617069604658015E-2</v>
      </c>
      <c r="H40">
        <f t="shared" si="3"/>
        <v>2.2617069604658015E-2</v>
      </c>
      <c r="I40" s="1">
        <f t="shared" si="4"/>
        <v>8.2689466063415491E-3</v>
      </c>
    </row>
    <row r="41" spans="2:9" x14ac:dyDescent="0.25">
      <c r="B41">
        <v>2.6265650061682702</v>
      </c>
      <c r="C41">
        <v>165</v>
      </c>
      <c r="D41">
        <f t="shared" si="0"/>
        <v>73.734349938317294</v>
      </c>
      <c r="E41">
        <f t="shared" si="5"/>
        <v>-0.10861647236645977</v>
      </c>
      <c r="F41">
        <f t="shared" si="1"/>
        <v>5</v>
      </c>
      <c r="G41">
        <f t="shared" si="2"/>
        <v>-2.1723294473291955E-2</v>
      </c>
      <c r="H41">
        <f t="shared" si="3"/>
        <v>2.1723294473291955E-2</v>
      </c>
      <c r="I41" s="1">
        <f t="shared" si="4"/>
        <v>8.2706098734570046E-3</v>
      </c>
    </row>
    <row r="42" spans="2:9" x14ac:dyDescent="0.25">
      <c r="B42">
        <v>2.5222631078069799</v>
      </c>
      <c r="C42">
        <v>170</v>
      </c>
      <c r="D42">
        <f t="shared" si="0"/>
        <v>74.777368921930204</v>
      </c>
      <c r="E42">
        <f t="shared" si="5"/>
        <v>-0.10430189836129022</v>
      </c>
      <c r="F42">
        <f t="shared" si="1"/>
        <v>5</v>
      </c>
      <c r="G42">
        <f t="shared" si="2"/>
        <v>-2.0860379672258046E-2</v>
      </c>
      <c r="H42">
        <f t="shared" si="3"/>
        <v>2.0860379672258046E-2</v>
      </c>
      <c r="I42" s="1">
        <f t="shared" si="4"/>
        <v>8.2705010463382713E-3</v>
      </c>
    </row>
    <row r="43" spans="2:9" x14ac:dyDescent="0.25">
      <c r="B43">
        <v>2.4221214817991701</v>
      </c>
      <c r="C43">
        <v>175</v>
      </c>
      <c r="D43">
        <f t="shared" si="0"/>
        <v>75.778785182008306</v>
      </c>
      <c r="E43">
        <f t="shared" si="5"/>
        <v>-0.10014162600780985</v>
      </c>
      <c r="F43">
        <f t="shared" si="1"/>
        <v>5</v>
      </c>
      <c r="G43">
        <f t="shared" si="2"/>
        <v>-2.0028325201561968E-2</v>
      </c>
      <c r="H43">
        <f t="shared" si="3"/>
        <v>2.0028325201561968E-2</v>
      </c>
      <c r="I43" s="1">
        <f t="shared" si="4"/>
        <v>8.2689185295052904E-3</v>
      </c>
    </row>
    <row r="44" spans="2:9" x14ac:dyDescent="0.25">
      <c r="B44">
        <v>2.3259757537462198</v>
      </c>
      <c r="C44">
        <v>180</v>
      </c>
      <c r="D44">
        <f t="shared" si="0"/>
        <v>76.740242462537793</v>
      </c>
      <c r="E44">
        <f t="shared" si="5"/>
        <v>-9.6145728052950297E-2</v>
      </c>
      <c r="F44">
        <f t="shared" si="1"/>
        <v>5</v>
      </c>
      <c r="G44">
        <f t="shared" si="2"/>
        <v>-1.9229145610590061E-2</v>
      </c>
      <c r="H44">
        <f t="shared" si="3"/>
        <v>1.9229145610590061E-2</v>
      </c>
      <c r="I44" s="1">
        <f t="shared" si="4"/>
        <v>8.2671307212121934E-3</v>
      </c>
    </row>
    <row r="45" spans="2:9" x14ac:dyDescent="0.25">
      <c r="B45">
        <v>2.2336218209900802</v>
      </c>
      <c r="C45">
        <v>185</v>
      </c>
      <c r="D45">
        <f t="shared" si="0"/>
        <v>77.663781790099193</v>
      </c>
      <c r="E45">
        <f t="shared" si="5"/>
        <v>-9.2353932756139567E-2</v>
      </c>
      <c r="F45">
        <f t="shared" si="1"/>
        <v>5</v>
      </c>
      <c r="G45">
        <f t="shared" si="2"/>
        <v>-1.8470786551227913E-2</v>
      </c>
      <c r="H45">
        <f t="shared" si="3"/>
        <v>1.8470786551227913E-2</v>
      </c>
      <c r="I45" s="1">
        <f t="shared" si="4"/>
        <v>8.2694332485704816E-3</v>
      </c>
    </row>
    <row r="46" spans="2:9" x14ac:dyDescent="0.25">
      <c r="B46">
        <v>2.14492157861465</v>
      </c>
      <c r="C46">
        <v>190</v>
      </c>
      <c r="D46">
        <f t="shared" si="0"/>
        <v>78.550784213853504</v>
      </c>
      <c r="E46">
        <f t="shared" si="5"/>
        <v>-8.8700242375430172E-2</v>
      </c>
      <c r="F46">
        <f t="shared" si="1"/>
        <v>5</v>
      </c>
      <c r="G46">
        <f t="shared" si="2"/>
        <v>-1.7740048475086034E-2</v>
      </c>
      <c r="H46">
        <f t="shared" si="3"/>
        <v>1.7740048475086034E-2</v>
      </c>
      <c r="I46" s="1">
        <f t="shared" si="4"/>
        <v>8.2707212477874728E-3</v>
      </c>
    </row>
    <row r="47" spans="2:9" x14ac:dyDescent="0.25">
      <c r="B47">
        <v>2.0597479945078199</v>
      </c>
      <c r="C47">
        <v>195</v>
      </c>
      <c r="D47">
        <f t="shared" si="0"/>
        <v>79.402520054921794</v>
      </c>
      <c r="E47">
        <f t="shared" si="5"/>
        <v>-8.517358410683018E-2</v>
      </c>
      <c r="F47">
        <f t="shared" si="1"/>
        <v>5</v>
      </c>
      <c r="G47">
        <f t="shared" si="2"/>
        <v>-1.7034716821366036E-2</v>
      </c>
      <c r="H47">
        <f t="shared" si="3"/>
        <v>1.7034716821366036E-2</v>
      </c>
      <c r="I47" s="1">
        <f t="shared" si="4"/>
        <v>8.2702917380125963E-3</v>
      </c>
    </row>
    <row r="48" spans="2:9" x14ac:dyDescent="0.25">
      <c r="B48">
        <v>1.9779740365575</v>
      </c>
      <c r="C48">
        <v>200</v>
      </c>
      <c r="D48">
        <f t="shared" si="0"/>
        <v>80.220259634425005</v>
      </c>
      <c r="E48">
        <f t="shared" si="5"/>
        <v>-8.1773957950319831E-2</v>
      </c>
      <c r="F48">
        <f t="shared" si="1"/>
        <v>5</v>
      </c>
      <c r="G48">
        <f t="shared" si="2"/>
        <v>-1.6354791590063967E-2</v>
      </c>
      <c r="H48">
        <f t="shared" si="3"/>
        <v>1.6354791590063967E-2</v>
      </c>
      <c r="I48" s="1">
        <f t="shared" si="4"/>
        <v>8.2684561514913147E-3</v>
      </c>
    </row>
    <row r="49" spans="2:9" x14ac:dyDescent="0.25">
      <c r="B49">
        <v>1.89945681731384</v>
      </c>
      <c r="C49">
        <v>205</v>
      </c>
      <c r="D49">
        <f t="shared" si="0"/>
        <v>81.005431826861596</v>
      </c>
      <c r="E49">
        <f t="shared" si="5"/>
        <v>-7.8517219243660064E-2</v>
      </c>
      <c r="F49">
        <f t="shared" si="1"/>
        <v>5</v>
      </c>
      <c r="G49">
        <f t="shared" si="2"/>
        <v>-1.5703443848732013E-2</v>
      </c>
      <c r="H49">
        <f t="shared" si="3"/>
        <v>1.5703443848732013E-2</v>
      </c>
      <c r="I49" s="1">
        <f t="shared" si="4"/>
        <v>8.2673339586310755E-3</v>
      </c>
    </row>
    <row r="50" spans="2:9" x14ac:dyDescent="0.25">
      <c r="B50">
        <v>1.8240344427735</v>
      </c>
      <c r="C50">
        <v>210</v>
      </c>
      <c r="D50">
        <f t="shared" si="0"/>
        <v>81.759655572265004</v>
      </c>
      <c r="E50">
        <f t="shared" si="5"/>
        <v>-7.5422374540339954E-2</v>
      </c>
      <c r="F50">
        <f t="shared" si="1"/>
        <v>5</v>
      </c>
      <c r="G50">
        <f t="shared" si="2"/>
        <v>-1.5084474908067991E-2</v>
      </c>
      <c r="H50">
        <f t="shared" si="3"/>
        <v>1.5084474908067991E-2</v>
      </c>
      <c r="I50" s="1">
        <f t="shared" si="4"/>
        <v>8.269841048139194E-3</v>
      </c>
    </row>
    <row r="51" spans="2:9" x14ac:dyDescent="0.25">
      <c r="B51">
        <v>1.7515991300663301</v>
      </c>
      <c r="C51">
        <v>215</v>
      </c>
      <c r="D51">
        <f t="shared" si="0"/>
        <v>82.484008699336698</v>
      </c>
      <c r="E51">
        <f t="shared" si="5"/>
        <v>-7.2435312707169963E-2</v>
      </c>
      <c r="F51">
        <f t="shared" si="1"/>
        <v>5</v>
      </c>
      <c r="G51">
        <f t="shared" si="2"/>
        <v>-1.4487062541433993E-2</v>
      </c>
      <c r="H51">
        <f t="shared" si="3"/>
        <v>1.4487062541433993E-2</v>
      </c>
      <c r="I51" s="1">
        <f t="shared" si="4"/>
        <v>8.2707637225678411E-3</v>
      </c>
    </row>
    <row r="52" spans="2:9" x14ac:dyDescent="0.25">
      <c r="B52">
        <v>1.6820462973079</v>
      </c>
      <c r="C52">
        <v>220</v>
      </c>
      <c r="D52">
        <f t="shared" si="0"/>
        <v>83.179537026920997</v>
      </c>
      <c r="E52">
        <f t="shared" si="5"/>
        <v>-6.955283275843005E-2</v>
      </c>
      <c r="F52">
        <f t="shared" si="1"/>
        <v>5</v>
      </c>
      <c r="G52">
        <f t="shared" si="2"/>
        <v>-1.391056655168601E-2</v>
      </c>
      <c r="H52">
        <f t="shared" si="3"/>
        <v>1.391056655168601E-2</v>
      </c>
      <c r="I52" s="1">
        <f t="shared" si="4"/>
        <v>8.2700259641781248E-3</v>
      </c>
    </row>
    <row r="53" spans="2:9" x14ac:dyDescent="0.25">
      <c r="B53">
        <v>1.61527136261378</v>
      </c>
      <c r="C53">
        <v>225</v>
      </c>
      <c r="D53">
        <f t="shared" si="0"/>
        <v>83.847286373862204</v>
      </c>
      <c r="E53">
        <f t="shared" si="5"/>
        <v>-6.6774934694119992E-2</v>
      </c>
      <c r="F53">
        <f t="shared" si="1"/>
        <v>5</v>
      </c>
      <c r="G53">
        <f t="shared" si="2"/>
        <v>-1.3354986938823999E-2</v>
      </c>
      <c r="H53">
        <f t="shared" si="3"/>
        <v>1.3354986938823999E-2</v>
      </c>
      <c r="I53" s="1">
        <f t="shared" si="4"/>
        <v>8.2679525236015999E-3</v>
      </c>
    </row>
    <row r="54" spans="2:9" x14ac:dyDescent="0.25">
      <c r="B54">
        <v>1.5511562594377499</v>
      </c>
      <c r="C54">
        <v>230</v>
      </c>
      <c r="D54">
        <f t="shared" si="0"/>
        <v>84.488437405622506</v>
      </c>
      <c r="E54">
        <f t="shared" si="5"/>
        <v>-6.4115103176030086E-2</v>
      </c>
      <c r="F54">
        <f t="shared" si="1"/>
        <v>5</v>
      </c>
      <c r="G54">
        <f t="shared" si="2"/>
        <v>-1.2823020635206017E-2</v>
      </c>
      <c r="H54">
        <f t="shared" si="3"/>
        <v>1.2823020635206017E-2</v>
      </c>
      <c r="I54" s="1">
        <f t="shared" si="4"/>
        <v>8.2667497598559146E-3</v>
      </c>
    </row>
    <row r="55" spans="2:9" x14ac:dyDescent="0.25">
      <c r="B55">
        <v>1.4895830613268199</v>
      </c>
      <c r="C55">
        <v>235</v>
      </c>
      <c r="D55">
        <f t="shared" si="0"/>
        <v>85.104169386731797</v>
      </c>
      <c r="E55">
        <f t="shared" si="5"/>
        <v>-6.1573198110929983E-2</v>
      </c>
      <c r="F55">
        <f t="shared" si="1"/>
        <v>5</v>
      </c>
      <c r="G55">
        <f t="shared" si="2"/>
        <v>-1.2314639622185996E-2</v>
      </c>
      <c r="H55">
        <f t="shared" si="3"/>
        <v>1.2314639622185996E-2</v>
      </c>
      <c r="I55" s="1">
        <f t="shared" si="4"/>
        <v>8.2671721650868848E-3</v>
      </c>
    </row>
    <row r="56" spans="2:9" x14ac:dyDescent="0.25">
      <c r="B56">
        <v>1.4304572747373501</v>
      </c>
      <c r="C56">
        <v>240</v>
      </c>
      <c r="D56">
        <f t="shared" si="0"/>
        <v>85.695427252626502</v>
      </c>
      <c r="E56">
        <f t="shared" si="5"/>
        <v>-5.9125786589469875E-2</v>
      </c>
      <c r="F56">
        <f t="shared" si="1"/>
        <v>5</v>
      </c>
      <c r="G56">
        <f t="shared" si="2"/>
        <v>-1.1825157317893974E-2</v>
      </c>
      <c r="H56">
        <f t="shared" si="3"/>
        <v>1.1825157317893974E-2</v>
      </c>
      <c r="I56" s="1">
        <f t="shared" si="4"/>
        <v>8.2666973189151859E-3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E46B-72D4-48DE-ADBF-6BB22791A807}">
  <dimension ref="A2:S56"/>
  <sheetViews>
    <sheetView zoomScale="80" zoomScaleNormal="80" workbookViewId="0">
      <selection activeCell="J13" sqref="J13"/>
    </sheetView>
  </sheetViews>
  <sheetFormatPr defaultRowHeight="15" x14ac:dyDescent="0.25"/>
  <cols>
    <col min="1" max="1" width="11" bestFit="1" customWidth="1"/>
  </cols>
  <sheetData>
    <row r="2" spans="1:19" x14ac:dyDescent="0.25">
      <c r="A2" t="s">
        <v>0</v>
      </c>
      <c r="B2">
        <f>330+273.15</f>
        <v>603.15</v>
      </c>
      <c r="C2" t="s">
        <v>1</v>
      </c>
      <c r="O2" t="s">
        <v>27</v>
      </c>
      <c r="P2">
        <v>2.5000000000000001E-3</v>
      </c>
      <c r="R2" t="s">
        <v>29</v>
      </c>
      <c r="S2">
        <v>2</v>
      </c>
    </row>
    <row r="3" spans="1:19" x14ac:dyDescent="0.25">
      <c r="A3" t="s">
        <v>2</v>
      </c>
      <c r="B3">
        <v>1</v>
      </c>
      <c r="C3" t="s">
        <v>3</v>
      </c>
      <c r="O3" t="s">
        <v>28</v>
      </c>
      <c r="P3">
        <v>6.7000000000000002E-3</v>
      </c>
      <c r="R3" t="s">
        <v>30</v>
      </c>
      <c r="S3">
        <v>1</v>
      </c>
    </row>
    <row r="6" spans="1:19" x14ac:dyDescent="0.25">
      <c r="B6" t="s">
        <v>5</v>
      </c>
      <c r="C6" t="s">
        <v>4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8</v>
      </c>
      <c r="J6" t="s">
        <v>19</v>
      </c>
      <c r="K6" t="s">
        <v>20</v>
      </c>
      <c r="L6" t="s">
        <v>21</v>
      </c>
      <c r="M6" t="s">
        <v>6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</row>
    <row r="7" spans="1:19" x14ac:dyDescent="0.25">
      <c r="B7">
        <v>0</v>
      </c>
      <c r="C7">
        <v>10</v>
      </c>
      <c r="D7">
        <v>0</v>
      </c>
      <c r="E7">
        <v>0</v>
      </c>
    </row>
    <row r="8" spans="1:19" x14ac:dyDescent="0.25">
      <c r="B8">
        <v>5</v>
      </c>
      <c r="C8">
        <v>8.7044258878096894</v>
      </c>
      <c r="D8">
        <v>1.0018058795692699</v>
      </c>
      <c r="E8">
        <v>0.29376823262104401</v>
      </c>
      <c r="F8">
        <f>C8-C7</f>
        <v>-1.2955741121903106</v>
      </c>
      <c r="G8">
        <f>D8-D7</f>
        <v>1.0018058795692699</v>
      </c>
      <c r="H8">
        <f>E8-E7</f>
        <v>0.29376823262104401</v>
      </c>
      <c r="I8">
        <f>B8-B7</f>
        <v>5</v>
      </c>
      <c r="J8">
        <f>F8/I8</f>
        <v>-0.25911482243806211</v>
      </c>
      <c r="K8">
        <f>G8/I8</f>
        <v>0.20036117591385399</v>
      </c>
      <c r="L8">
        <f>H8/I8</f>
        <v>5.8753646524208801E-2</v>
      </c>
      <c r="M8">
        <f>(1-C8/$C$7)*100</f>
        <v>12.955741121903108</v>
      </c>
      <c r="N8">
        <f>K8</f>
        <v>0.20036117591385399</v>
      </c>
      <c r="O8">
        <f>L8</f>
        <v>5.8753646524208801E-2</v>
      </c>
      <c r="P8">
        <f>N8/C8</f>
        <v>2.3018310282181199E-2</v>
      </c>
      <c r="Q8" s="1">
        <f>P8/C8</f>
        <v>2.6444375055703229E-3</v>
      </c>
      <c r="R8" s="1">
        <f>O8/C8</f>
        <v>6.7498588972411929E-3</v>
      </c>
    </row>
    <row r="9" spans="1:19" x14ac:dyDescent="0.25">
      <c r="B9">
        <v>10</v>
      </c>
      <c r="C9">
        <v>7.6777916478959796</v>
      </c>
      <c r="D9">
        <v>1.77098993206919</v>
      </c>
      <c r="E9">
        <v>0.55121842003483401</v>
      </c>
      <c r="F9">
        <f t="shared" ref="F9:F55" si="0">C9-C8</f>
        <v>-1.0266342399137098</v>
      </c>
      <c r="G9">
        <f t="shared" ref="G9:G55" si="1">D9-D8</f>
        <v>0.76918405249992006</v>
      </c>
      <c r="H9">
        <f t="shared" ref="H9:H55" si="2">E9-E8</f>
        <v>0.25745018741379</v>
      </c>
      <c r="I9">
        <f t="shared" ref="I9:I55" si="3">B9-B8</f>
        <v>5</v>
      </c>
      <c r="J9">
        <f t="shared" ref="J9:J55" si="4">F9/I9</f>
        <v>-0.20532684798274198</v>
      </c>
      <c r="K9">
        <f t="shared" ref="K9:K55" si="5">G9/I9</f>
        <v>0.15383681049998402</v>
      </c>
      <c r="L9">
        <f t="shared" ref="L9:L55" si="6">H9/I9</f>
        <v>5.1490037482758003E-2</v>
      </c>
      <c r="M9">
        <f t="shared" ref="M9:M55" si="7">(1-C9/$C$7)*100</f>
        <v>23.222083521040204</v>
      </c>
      <c r="N9">
        <f t="shared" ref="N9:N55" si="8">K9</f>
        <v>0.15383681049998402</v>
      </c>
      <c r="O9">
        <f t="shared" ref="O9:O55" si="9">L9</f>
        <v>5.1490037482758003E-2</v>
      </c>
      <c r="P9">
        <f t="shared" ref="P9:P55" si="10">N9/C9</f>
        <v>2.0036596140524526E-2</v>
      </c>
      <c r="Q9" s="1">
        <f t="shared" ref="Q9:Q55" si="11">P9/C9</f>
        <v>2.609682192406895E-3</v>
      </c>
      <c r="R9" s="1">
        <f t="shared" ref="R9:R55" si="12">O9/C9</f>
        <v>6.7063603499670794E-3</v>
      </c>
    </row>
    <row r="10" spans="1:19" x14ac:dyDescent="0.25">
      <c r="B10">
        <v>15</v>
      </c>
      <c r="C10">
        <v>6.8445578684485104</v>
      </c>
      <c r="D10">
        <v>2.37589290118254</v>
      </c>
      <c r="E10">
        <v>0.77954923036894697</v>
      </c>
      <c r="F10">
        <f t="shared" si="0"/>
        <v>-0.83323377944746913</v>
      </c>
      <c r="G10">
        <f t="shared" si="1"/>
        <v>0.60490296911335006</v>
      </c>
      <c r="H10">
        <f t="shared" si="2"/>
        <v>0.22833081033411295</v>
      </c>
      <c r="I10">
        <f t="shared" si="3"/>
        <v>5</v>
      </c>
      <c r="J10">
        <f t="shared" si="4"/>
        <v>-0.16664675588949382</v>
      </c>
      <c r="K10">
        <f t="shared" si="5"/>
        <v>0.12098059382267001</v>
      </c>
      <c r="L10">
        <f t="shared" si="6"/>
        <v>4.5666162066822592E-2</v>
      </c>
      <c r="M10">
        <f t="shared" si="7"/>
        <v>31.55442131551489</v>
      </c>
      <c r="N10">
        <f t="shared" si="8"/>
        <v>0.12098059382267001</v>
      </c>
      <c r="O10">
        <f t="shared" si="9"/>
        <v>4.5666162066822592E-2</v>
      </c>
      <c r="P10">
        <f t="shared" si="10"/>
        <v>1.7675443198509076E-2</v>
      </c>
      <c r="Q10" s="1">
        <f t="shared" si="11"/>
        <v>2.5824083217979507E-3</v>
      </c>
      <c r="R10" s="1">
        <f t="shared" si="12"/>
        <v>6.6718936335290226E-3</v>
      </c>
    </row>
    <row r="11" spans="1:19" x14ac:dyDescent="0.25">
      <c r="B11">
        <v>20</v>
      </c>
      <c r="C11">
        <v>6.155117407853</v>
      </c>
      <c r="D11">
        <v>2.8608676598495602</v>
      </c>
      <c r="E11">
        <v>0.98401493229744297</v>
      </c>
      <c r="F11">
        <f t="shared" si="0"/>
        <v>-0.68944046059551045</v>
      </c>
      <c r="G11">
        <f t="shared" si="1"/>
        <v>0.48497475866702011</v>
      </c>
      <c r="H11">
        <f t="shared" si="2"/>
        <v>0.204465701928496</v>
      </c>
      <c r="I11">
        <f t="shared" si="3"/>
        <v>5</v>
      </c>
      <c r="J11">
        <f t="shared" si="4"/>
        <v>-0.13788809211910208</v>
      </c>
      <c r="K11">
        <f t="shared" si="5"/>
        <v>9.6994951733404028E-2</v>
      </c>
      <c r="L11">
        <f t="shared" si="6"/>
        <v>4.0893140385699203E-2</v>
      </c>
      <c r="M11">
        <f t="shared" si="7"/>
        <v>38.448825921469997</v>
      </c>
      <c r="N11">
        <f t="shared" si="8"/>
        <v>9.6994951733404028E-2</v>
      </c>
      <c r="O11">
        <f t="shared" si="9"/>
        <v>4.0893140385699203E-2</v>
      </c>
      <c r="P11">
        <f t="shared" si="10"/>
        <v>1.575842430067266E-2</v>
      </c>
      <c r="Q11" s="1">
        <f t="shared" si="11"/>
        <v>2.5602150627650564E-3</v>
      </c>
      <c r="R11" s="1">
        <f t="shared" si="12"/>
        <v>6.6437628522773157E-3</v>
      </c>
    </row>
    <row r="12" spans="1:19" x14ac:dyDescent="0.25">
      <c r="B12">
        <v>25</v>
      </c>
      <c r="C12">
        <v>5.5753741382289901</v>
      </c>
      <c r="D12">
        <v>3.25603472080885</v>
      </c>
      <c r="E12">
        <v>1.1685911409621601</v>
      </c>
      <c r="F12">
        <f t="shared" si="0"/>
        <v>-0.5797432696240099</v>
      </c>
      <c r="G12">
        <f t="shared" si="1"/>
        <v>0.39516706095928988</v>
      </c>
      <c r="H12">
        <f t="shared" si="2"/>
        <v>0.18457620866471713</v>
      </c>
      <c r="I12">
        <f t="shared" si="3"/>
        <v>5</v>
      </c>
      <c r="J12">
        <f t="shared" si="4"/>
        <v>-0.11594865392480198</v>
      </c>
      <c r="K12">
        <f t="shared" si="5"/>
        <v>7.9033412191857971E-2</v>
      </c>
      <c r="L12">
        <f t="shared" si="6"/>
        <v>3.691524173294343E-2</v>
      </c>
      <c r="M12">
        <f t="shared" si="7"/>
        <v>44.246258617710097</v>
      </c>
      <c r="N12">
        <f t="shared" si="8"/>
        <v>7.9033412191857971E-2</v>
      </c>
      <c r="O12">
        <f t="shared" si="9"/>
        <v>3.691524173294343E-2</v>
      </c>
      <c r="P12">
        <f t="shared" si="10"/>
        <v>1.4175445491620912E-2</v>
      </c>
      <c r="Q12" s="1">
        <f t="shared" si="11"/>
        <v>2.5425101778234604E-3</v>
      </c>
      <c r="R12" s="1">
        <f t="shared" si="12"/>
        <v>6.6211236802611248E-3</v>
      </c>
    </row>
    <row r="13" spans="1:19" x14ac:dyDescent="0.25">
      <c r="B13">
        <v>30</v>
      </c>
      <c r="C13">
        <v>5.0814149189101601</v>
      </c>
      <c r="D13">
        <v>3.58228051468432</v>
      </c>
      <c r="E13">
        <v>1.33630456640553</v>
      </c>
      <c r="F13">
        <f t="shared" si="0"/>
        <v>-0.49395921931883002</v>
      </c>
      <c r="G13">
        <f t="shared" si="1"/>
        <v>0.32624579387546992</v>
      </c>
      <c r="H13">
        <f t="shared" si="2"/>
        <v>0.16771342544336987</v>
      </c>
      <c r="I13">
        <f t="shared" si="3"/>
        <v>5</v>
      </c>
      <c r="J13">
        <f t="shared" si="4"/>
        <v>-9.8791843863766007E-2</v>
      </c>
      <c r="K13">
        <f t="shared" si="5"/>
        <v>6.5249158775093991E-2</v>
      </c>
      <c r="L13">
        <f t="shared" si="6"/>
        <v>3.3542685088673974E-2</v>
      </c>
      <c r="M13">
        <f t="shared" si="7"/>
        <v>49.185850810898401</v>
      </c>
      <c r="N13">
        <f t="shared" si="8"/>
        <v>6.5249158775093991E-2</v>
      </c>
      <c r="O13">
        <f t="shared" si="9"/>
        <v>3.3542685088673974E-2</v>
      </c>
      <c r="P13">
        <f t="shared" si="10"/>
        <v>1.2840746094611055E-2</v>
      </c>
      <c r="Q13" s="1">
        <f t="shared" si="11"/>
        <v>2.5270020849557161E-3</v>
      </c>
      <c r="R13" s="1">
        <f t="shared" si="12"/>
        <v>6.6010521919489433E-3</v>
      </c>
    </row>
    <row r="14" spans="1:19" x14ac:dyDescent="0.25">
      <c r="B14">
        <v>35</v>
      </c>
      <c r="C14">
        <v>4.6557938874349496</v>
      </c>
      <c r="D14">
        <v>3.8546432250692102</v>
      </c>
      <c r="E14">
        <v>1.48956288749584</v>
      </c>
      <c r="F14">
        <f t="shared" si="0"/>
        <v>-0.42562103147521047</v>
      </c>
      <c r="G14">
        <f t="shared" si="1"/>
        <v>0.27236271038489024</v>
      </c>
      <c r="H14">
        <f t="shared" si="2"/>
        <v>0.15325832109031001</v>
      </c>
      <c r="I14">
        <f t="shared" si="3"/>
        <v>5</v>
      </c>
      <c r="J14">
        <f t="shared" si="4"/>
        <v>-8.5124206295042096E-2</v>
      </c>
      <c r="K14">
        <f t="shared" si="5"/>
        <v>5.4472542076978048E-2</v>
      </c>
      <c r="L14">
        <f t="shared" si="6"/>
        <v>3.0651664218062001E-2</v>
      </c>
      <c r="M14">
        <f t="shared" si="7"/>
        <v>53.442061125650511</v>
      </c>
      <c r="N14">
        <f t="shared" si="8"/>
        <v>5.4472542076978048E-2</v>
      </c>
      <c r="O14">
        <f t="shared" si="9"/>
        <v>3.0651664218062001E-2</v>
      </c>
      <c r="P14">
        <f t="shared" si="10"/>
        <v>1.1699947075403934E-2</v>
      </c>
      <c r="Q14" s="1">
        <f t="shared" si="11"/>
        <v>2.51298647626557E-3</v>
      </c>
      <c r="R14" s="1">
        <f t="shared" si="12"/>
        <v>6.5835526569989859E-3</v>
      </c>
    </row>
    <row r="15" spans="1:19" x14ac:dyDescent="0.25">
      <c r="B15">
        <v>40</v>
      </c>
      <c r="C15">
        <v>4.2850853424051696</v>
      </c>
      <c r="D15">
        <v>4.0845548694528802</v>
      </c>
      <c r="E15">
        <v>1.63035978814196</v>
      </c>
      <c r="F15">
        <f t="shared" si="0"/>
        <v>-0.37070854502978001</v>
      </c>
      <c r="G15">
        <f t="shared" si="1"/>
        <v>0.22991164438366996</v>
      </c>
      <c r="H15">
        <f t="shared" si="2"/>
        <v>0.14079690064612005</v>
      </c>
      <c r="I15">
        <f t="shared" si="3"/>
        <v>5</v>
      </c>
      <c r="J15">
        <f t="shared" si="4"/>
        <v>-7.4141709005956E-2</v>
      </c>
      <c r="K15">
        <f t="shared" si="5"/>
        <v>4.5982328876733994E-2</v>
      </c>
      <c r="L15">
        <f t="shared" si="6"/>
        <v>2.8159380129224011E-2</v>
      </c>
      <c r="M15">
        <f t="shared" si="7"/>
        <v>57.149146575948308</v>
      </c>
      <c r="N15">
        <f t="shared" si="8"/>
        <v>4.5982328876733994E-2</v>
      </c>
      <c r="O15">
        <f t="shared" si="9"/>
        <v>2.8159380129224011E-2</v>
      </c>
      <c r="P15">
        <f t="shared" si="10"/>
        <v>1.0730784850815744E-2</v>
      </c>
      <c r="Q15" s="1">
        <f t="shared" si="11"/>
        <v>2.5042173010240859E-3</v>
      </c>
      <c r="R15" s="1">
        <f t="shared" si="12"/>
        <v>6.5714864183821532E-3</v>
      </c>
    </row>
    <row r="16" spans="1:19" x14ac:dyDescent="0.25">
      <c r="B16">
        <v>45</v>
      </c>
      <c r="C16">
        <v>3.9599226256640798</v>
      </c>
      <c r="D16">
        <v>4.2799085893964701</v>
      </c>
      <c r="E16">
        <v>1.7601687849394501</v>
      </c>
      <c r="F16">
        <f t="shared" si="0"/>
        <v>-0.32516271674108976</v>
      </c>
      <c r="G16">
        <f t="shared" si="1"/>
        <v>0.19535371994358997</v>
      </c>
      <c r="H16">
        <f t="shared" si="2"/>
        <v>0.12980899679749003</v>
      </c>
      <c r="I16">
        <f t="shared" si="3"/>
        <v>5</v>
      </c>
      <c r="J16">
        <f t="shared" si="4"/>
        <v>-6.5032543348217953E-2</v>
      </c>
      <c r="K16">
        <f t="shared" si="5"/>
        <v>3.9070743988717994E-2</v>
      </c>
      <c r="L16">
        <f t="shared" si="6"/>
        <v>2.5961799359498005E-2</v>
      </c>
      <c r="M16">
        <f t="shared" si="7"/>
        <v>60.400773743359203</v>
      </c>
      <c r="N16">
        <f t="shared" si="8"/>
        <v>3.9070743988717994E-2</v>
      </c>
      <c r="O16">
        <f t="shared" si="9"/>
        <v>2.5961799359498005E-2</v>
      </c>
      <c r="P16">
        <f t="shared" si="10"/>
        <v>9.8665422742106792E-3</v>
      </c>
      <c r="Q16" s="1">
        <f t="shared" si="11"/>
        <v>2.4915997626484073E-3</v>
      </c>
      <c r="R16" s="1">
        <f t="shared" si="12"/>
        <v>6.5561380394760132E-3</v>
      </c>
    </row>
    <row r="17" spans="2:18" x14ac:dyDescent="0.25">
      <c r="B17">
        <v>50</v>
      </c>
      <c r="C17">
        <v>3.6720766725234801</v>
      </c>
      <c r="D17">
        <v>4.4475324005617498</v>
      </c>
      <c r="E17">
        <v>1.88039092691478</v>
      </c>
      <c r="F17">
        <f t="shared" si="0"/>
        <v>-0.28784595314059969</v>
      </c>
      <c r="G17">
        <f t="shared" si="1"/>
        <v>0.16762381116527969</v>
      </c>
      <c r="H17">
        <f t="shared" si="2"/>
        <v>0.12022214197532999</v>
      </c>
      <c r="I17">
        <f t="shared" si="3"/>
        <v>5</v>
      </c>
      <c r="J17">
        <f t="shared" si="4"/>
        <v>-5.7569190628119937E-2</v>
      </c>
      <c r="K17">
        <f t="shared" si="5"/>
        <v>3.3524762233055935E-2</v>
      </c>
      <c r="L17">
        <f t="shared" si="6"/>
        <v>2.4044428395065997E-2</v>
      </c>
      <c r="M17">
        <f t="shared" si="7"/>
        <v>63.279233274765204</v>
      </c>
      <c r="N17">
        <f t="shared" si="8"/>
        <v>3.3524762233055935E-2</v>
      </c>
      <c r="O17">
        <f t="shared" si="9"/>
        <v>2.4044428395065997E-2</v>
      </c>
      <c r="P17">
        <f t="shared" si="10"/>
        <v>9.1296465795245654E-3</v>
      </c>
      <c r="Q17" s="1">
        <f t="shared" si="11"/>
        <v>2.4862352814791853E-3</v>
      </c>
      <c r="R17" s="1">
        <f t="shared" si="12"/>
        <v>6.5479102261071457E-3</v>
      </c>
    </row>
    <row r="18" spans="2:18" x14ac:dyDescent="0.25">
      <c r="B18">
        <v>55</v>
      </c>
      <c r="C18">
        <v>3.4159002879348002</v>
      </c>
      <c r="D18">
        <v>4.5920504497700501</v>
      </c>
      <c r="E18">
        <v>1.99204926229515</v>
      </c>
      <c r="F18">
        <f t="shared" si="0"/>
        <v>-0.25617638458867997</v>
      </c>
      <c r="G18">
        <f t="shared" si="1"/>
        <v>0.14451804920830025</v>
      </c>
      <c r="H18">
        <f t="shared" si="2"/>
        <v>0.11165833538036996</v>
      </c>
      <c r="I18">
        <f t="shared" si="3"/>
        <v>5</v>
      </c>
      <c r="J18">
        <f t="shared" si="4"/>
        <v>-5.1235276917735995E-2</v>
      </c>
      <c r="K18">
        <f t="shared" si="5"/>
        <v>2.8903609841660051E-2</v>
      </c>
      <c r="L18">
        <f t="shared" si="6"/>
        <v>2.233166707607399E-2</v>
      </c>
      <c r="M18">
        <f t="shared" si="7"/>
        <v>65.840997120652005</v>
      </c>
      <c r="N18">
        <f t="shared" si="8"/>
        <v>2.8903609841660051E-2</v>
      </c>
      <c r="O18">
        <f t="shared" si="9"/>
        <v>2.233166707607399E-2</v>
      </c>
      <c r="P18">
        <f t="shared" si="10"/>
        <v>8.4614910873568629E-3</v>
      </c>
      <c r="Q18" s="1">
        <f t="shared" si="11"/>
        <v>2.4770896027742507E-3</v>
      </c>
      <c r="R18" s="1">
        <f t="shared" si="12"/>
        <v>6.5375640954599898E-3</v>
      </c>
    </row>
    <row r="19" spans="2:18" x14ac:dyDescent="0.25">
      <c r="B19">
        <v>60</v>
      </c>
      <c r="C19">
        <v>3.1865800731790301</v>
      </c>
      <c r="D19">
        <v>4.7173982460919497</v>
      </c>
      <c r="E19">
        <v>2.0960216807290202</v>
      </c>
      <c r="F19">
        <f t="shared" si="0"/>
        <v>-0.22932021475577002</v>
      </c>
      <c r="G19">
        <f t="shared" si="1"/>
        <v>0.12534779632189963</v>
      </c>
      <c r="H19">
        <f t="shared" si="2"/>
        <v>0.10397241843387017</v>
      </c>
      <c r="I19">
        <f t="shared" si="3"/>
        <v>5</v>
      </c>
      <c r="J19">
        <f t="shared" si="4"/>
        <v>-4.5864042951154003E-2</v>
      </c>
      <c r="K19">
        <f t="shared" si="5"/>
        <v>2.5069559264379926E-2</v>
      </c>
      <c r="L19">
        <f t="shared" si="6"/>
        <v>2.0794483686774036E-2</v>
      </c>
      <c r="M19">
        <f t="shared" si="7"/>
        <v>68.134199268209699</v>
      </c>
      <c r="N19">
        <f t="shared" si="8"/>
        <v>2.5069559264379926E-2</v>
      </c>
      <c r="O19">
        <f t="shared" si="9"/>
        <v>2.0794483686774036E-2</v>
      </c>
      <c r="P19">
        <f t="shared" si="10"/>
        <v>7.8672302872244363E-3</v>
      </c>
      <c r="Q19" s="1">
        <f t="shared" si="11"/>
        <v>2.4688632033576506E-3</v>
      </c>
      <c r="R19" s="1">
        <f t="shared" si="12"/>
        <v>6.5256429178723952E-3</v>
      </c>
    </row>
    <row r="20" spans="2:18" x14ac:dyDescent="0.25">
      <c r="B20">
        <v>65</v>
      </c>
      <c r="C20">
        <v>2.9799096744434102</v>
      </c>
      <c r="D20">
        <v>4.8268914625822701</v>
      </c>
      <c r="E20">
        <v>2.1931988629743202</v>
      </c>
      <c r="F20">
        <f t="shared" si="0"/>
        <v>-0.20667039873561999</v>
      </c>
      <c r="G20">
        <f t="shared" si="1"/>
        <v>0.1094932164903204</v>
      </c>
      <c r="H20">
        <f t="shared" si="2"/>
        <v>9.7177182245300031E-2</v>
      </c>
      <c r="I20">
        <f t="shared" si="3"/>
        <v>5</v>
      </c>
      <c r="J20">
        <f t="shared" si="4"/>
        <v>-4.1334079747123997E-2</v>
      </c>
      <c r="K20">
        <f t="shared" si="5"/>
        <v>2.1898643298064079E-2</v>
      </c>
      <c r="L20">
        <f t="shared" si="6"/>
        <v>1.9435436449060005E-2</v>
      </c>
      <c r="M20">
        <f t="shared" si="7"/>
        <v>70.200903255565891</v>
      </c>
      <c r="N20">
        <f t="shared" si="8"/>
        <v>2.1898643298064079E-2</v>
      </c>
      <c r="O20">
        <f t="shared" si="9"/>
        <v>1.9435436449060005E-2</v>
      </c>
      <c r="P20">
        <f t="shared" si="10"/>
        <v>7.3487607647551682E-3</v>
      </c>
      <c r="Q20" s="1">
        <f t="shared" si="11"/>
        <v>2.4661018512676146E-3</v>
      </c>
      <c r="R20" s="1">
        <f t="shared" si="12"/>
        <v>6.5221562303529115E-3</v>
      </c>
    </row>
    <row r="21" spans="2:18" x14ac:dyDescent="0.25">
      <c r="B21">
        <v>70</v>
      </c>
      <c r="C21">
        <v>2.79313917874638</v>
      </c>
      <c r="D21">
        <v>4.9227271302197098</v>
      </c>
      <c r="E21">
        <v>2.2841336910339098</v>
      </c>
      <c r="F21">
        <f t="shared" si="0"/>
        <v>-0.18677049569703019</v>
      </c>
      <c r="G21">
        <f t="shared" si="1"/>
        <v>9.583566763743967E-2</v>
      </c>
      <c r="H21">
        <f t="shared" si="2"/>
        <v>9.0934828059589634E-2</v>
      </c>
      <c r="I21">
        <f t="shared" si="3"/>
        <v>5</v>
      </c>
      <c r="J21">
        <f t="shared" si="4"/>
        <v>-3.7354099139406037E-2</v>
      </c>
      <c r="K21">
        <f t="shared" si="5"/>
        <v>1.9167133527487935E-2</v>
      </c>
      <c r="L21">
        <f t="shared" si="6"/>
        <v>1.8186965611917925E-2</v>
      </c>
      <c r="M21">
        <f t="shared" si="7"/>
        <v>72.068608212536205</v>
      </c>
      <c r="N21">
        <f t="shared" si="8"/>
        <v>1.9167133527487935E-2</v>
      </c>
      <c r="O21">
        <f t="shared" si="9"/>
        <v>1.8186965611917925E-2</v>
      </c>
      <c r="P21">
        <f t="shared" si="10"/>
        <v>6.8622192812069433E-3</v>
      </c>
      <c r="Q21" s="1">
        <f t="shared" si="11"/>
        <v>2.4568125116797269E-3</v>
      </c>
      <c r="R21" s="1">
        <f t="shared" si="12"/>
        <v>6.5112994548594677E-3</v>
      </c>
    </row>
    <row r="22" spans="2:18" x14ac:dyDescent="0.25">
      <c r="B22">
        <v>75</v>
      </c>
      <c r="C22">
        <v>2.6234034208338999</v>
      </c>
      <c r="D22">
        <v>5.0071419583565397</v>
      </c>
      <c r="E22">
        <v>2.3694546208095599</v>
      </c>
      <c r="F22">
        <f t="shared" si="0"/>
        <v>-0.16973575791248008</v>
      </c>
      <c r="G22">
        <f t="shared" si="1"/>
        <v>8.4414828136829989E-2</v>
      </c>
      <c r="H22">
        <f t="shared" si="2"/>
        <v>8.532092977565009E-2</v>
      </c>
      <c r="I22">
        <f t="shared" si="3"/>
        <v>5</v>
      </c>
      <c r="J22">
        <f t="shared" si="4"/>
        <v>-3.3947151582496018E-2</v>
      </c>
      <c r="K22">
        <f t="shared" si="5"/>
        <v>1.6882965627365999E-2</v>
      </c>
      <c r="L22">
        <f t="shared" si="6"/>
        <v>1.7064185955130019E-2</v>
      </c>
      <c r="M22">
        <f t="shared" si="7"/>
        <v>73.765965791661003</v>
      </c>
      <c r="N22">
        <f t="shared" si="8"/>
        <v>1.6882965627365999E-2</v>
      </c>
      <c r="O22">
        <f t="shared" si="9"/>
        <v>1.7064185955130019E-2</v>
      </c>
      <c r="P22">
        <f t="shared" si="10"/>
        <v>6.4355201694444005E-3</v>
      </c>
      <c r="Q22" s="1">
        <f t="shared" si="11"/>
        <v>2.4531187686714019E-3</v>
      </c>
      <c r="R22" s="1">
        <f t="shared" si="12"/>
        <v>6.5045984996489163E-3</v>
      </c>
    </row>
    <row r="23" spans="2:18" x14ac:dyDescent="0.25">
      <c r="B23">
        <v>80</v>
      </c>
      <c r="C23">
        <v>2.46847654302075</v>
      </c>
      <c r="D23">
        <v>5.0818138855755297</v>
      </c>
      <c r="E23">
        <v>2.4497095714037198</v>
      </c>
      <c r="F23">
        <f t="shared" si="0"/>
        <v>-0.15492687781314984</v>
      </c>
      <c r="G23">
        <f t="shared" si="1"/>
        <v>7.4671927218989964E-2</v>
      </c>
      <c r="H23">
        <f t="shared" si="2"/>
        <v>8.025495059415988E-2</v>
      </c>
      <c r="I23">
        <f t="shared" si="3"/>
        <v>5</v>
      </c>
      <c r="J23">
        <f t="shared" si="4"/>
        <v>-3.0985375562629969E-2</v>
      </c>
      <c r="K23">
        <f t="shared" si="5"/>
        <v>1.4934385443797993E-2</v>
      </c>
      <c r="L23">
        <f t="shared" si="6"/>
        <v>1.6050990118831977E-2</v>
      </c>
      <c r="M23">
        <f t="shared" si="7"/>
        <v>75.315234569792494</v>
      </c>
      <c r="N23">
        <f t="shared" si="8"/>
        <v>1.4934385443797993E-2</v>
      </c>
      <c r="O23">
        <f t="shared" si="9"/>
        <v>1.6050990118831977E-2</v>
      </c>
      <c r="P23">
        <f t="shared" si="10"/>
        <v>6.0500414662730921E-3</v>
      </c>
      <c r="Q23" s="1">
        <f t="shared" si="11"/>
        <v>2.4509211899860599E-3</v>
      </c>
      <c r="R23" s="1">
        <f t="shared" si="12"/>
        <v>6.5023871359903181E-3</v>
      </c>
    </row>
    <row r="24" spans="2:18" x14ac:dyDescent="0.25">
      <c r="B24">
        <v>85</v>
      </c>
      <c r="C24">
        <v>2.3267935009105698</v>
      </c>
      <c r="D24">
        <v>5.1479508486049896</v>
      </c>
      <c r="E24">
        <v>2.5252556504844499</v>
      </c>
      <c r="F24">
        <f t="shared" si="0"/>
        <v>-0.14168304211018024</v>
      </c>
      <c r="G24">
        <f t="shared" si="1"/>
        <v>6.6136963029459928E-2</v>
      </c>
      <c r="H24">
        <f t="shared" si="2"/>
        <v>7.5546079080730077E-2</v>
      </c>
      <c r="I24">
        <f t="shared" si="3"/>
        <v>5</v>
      </c>
      <c r="J24">
        <f t="shared" si="4"/>
        <v>-2.8336608422036048E-2</v>
      </c>
      <c r="K24">
        <f t="shared" si="5"/>
        <v>1.3227392605891985E-2</v>
      </c>
      <c r="L24">
        <f t="shared" si="6"/>
        <v>1.5109215816146016E-2</v>
      </c>
      <c r="M24">
        <f t="shared" si="7"/>
        <v>76.732064990894301</v>
      </c>
      <c r="N24">
        <f t="shared" si="8"/>
        <v>1.3227392605891985E-2</v>
      </c>
      <c r="O24">
        <f t="shared" si="9"/>
        <v>1.5109215816146016E-2</v>
      </c>
      <c r="P24">
        <f t="shared" si="10"/>
        <v>5.684815863855372E-3</v>
      </c>
      <c r="Q24" s="1">
        <f t="shared" si="11"/>
        <v>2.443197413793132E-3</v>
      </c>
      <c r="R24" s="1">
        <f t="shared" si="12"/>
        <v>6.493578312915675E-3</v>
      </c>
    </row>
    <row r="25" spans="2:18" x14ac:dyDescent="0.25">
      <c r="B25">
        <v>90</v>
      </c>
      <c r="C25">
        <v>2.1966839029055198</v>
      </c>
      <c r="D25">
        <v>5.20681108849932</v>
      </c>
      <c r="E25">
        <v>2.5965050085951602</v>
      </c>
      <c r="F25">
        <f t="shared" si="0"/>
        <v>-0.13010959800504995</v>
      </c>
      <c r="G25">
        <f t="shared" si="1"/>
        <v>5.8860239894330313E-2</v>
      </c>
      <c r="H25">
        <f t="shared" si="2"/>
        <v>7.1249358110710315E-2</v>
      </c>
      <c r="I25">
        <f t="shared" si="3"/>
        <v>5</v>
      </c>
      <c r="J25">
        <f t="shared" si="4"/>
        <v>-2.6021919601009989E-2</v>
      </c>
      <c r="K25">
        <f t="shared" si="5"/>
        <v>1.1772047978866062E-2</v>
      </c>
      <c r="L25">
        <f t="shared" si="6"/>
        <v>1.4249871622142063E-2</v>
      </c>
      <c r="M25">
        <f t="shared" si="7"/>
        <v>78.033160970944806</v>
      </c>
      <c r="N25">
        <f t="shared" si="8"/>
        <v>1.1772047978866062E-2</v>
      </c>
      <c r="O25">
        <f t="shared" si="9"/>
        <v>1.4249871622142063E-2</v>
      </c>
      <c r="P25">
        <f t="shared" si="10"/>
        <v>5.3590086235417653E-3</v>
      </c>
      <c r="Q25" s="1">
        <f t="shared" si="11"/>
        <v>2.4395902462131611E-3</v>
      </c>
      <c r="R25" s="1">
        <f t="shared" si="12"/>
        <v>6.4869923266128449E-3</v>
      </c>
    </row>
    <row r="26" spans="2:18" x14ac:dyDescent="0.25">
      <c r="B26">
        <v>95</v>
      </c>
      <c r="C26">
        <v>2.0767136068739198</v>
      </c>
      <c r="D26">
        <v>5.2594211477694799</v>
      </c>
      <c r="E26">
        <v>2.6638652453565999</v>
      </c>
      <c r="F26">
        <f t="shared" si="0"/>
        <v>-0.11997029603160003</v>
      </c>
      <c r="G26">
        <f t="shared" si="1"/>
        <v>5.2610059270159937E-2</v>
      </c>
      <c r="H26">
        <f t="shared" si="2"/>
        <v>6.7360236761439651E-2</v>
      </c>
      <c r="I26">
        <f t="shared" si="3"/>
        <v>5</v>
      </c>
      <c r="J26">
        <f t="shared" si="4"/>
        <v>-2.3994059206320008E-2</v>
      </c>
      <c r="K26">
        <f t="shared" si="5"/>
        <v>1.0522011854031987E-2</v>
      </c>
      <c r="L26">
        <f t="shared" si="6"/>
        <v>1.3472047352287931E-2</v>
      </c>
      <c r="M26">
        <f t="shared" si="7"/>
        <v>79.232863931260795</v>
      </c>
      <c r="N26">
        <f t="shared" si="8"/>
        <v>1.0522011854031987E-2</v>
      </c>
      <c r="O26">
        <f t="shared" si="9"/>
        <v>1.3472047352287931E-2</v>
      </c>
      <c r="P26">
        <f t="shared" si="10"/>
        <v>5.066664858940655E-3</v>
      </c>
      <c r="Q26" s="1">
        <f t="shared" si="11"/>
        <v>2.4397513658936886E-3</v>
      </c>
      <c r="R26" s="1">
        <f t="shared" si="12"/>
        <v>6.4871955900396997E-3</v>
      </c>
    </row>
    <row r="27" spans="2:18" x14ac:dyDescent="0.25">
      <c r="B27">
        <v>100</v>
      </c>
      <c r="C27">
        <v>1.9659561556516301</v>
      </c>
      <c r="D27">
        <v>5.3064644703076702</v>
      </c>
      <c r="E27">
        <v>2.72757937404069</v>
      </c>
      <c r="F27">
        <f t="shared" si="0"/>
        <v>-0.11075745122228975</v>
      </c>
      <c r="G27">
        <f t="shared" si="1"/>
        <v>4.7043322538190324E-2</v>
      </c>
      <c r="H27">
        <f t="shared" si="2"/>
        <v>6.3714128684090099E-2</v>
      </c>
      <c r="I27">
        <f t="shared" si="3"/>
        <v>5</v>
      </c>
      <c r="J27">
        <f t="shared" si="4"/>
        <v>-2.215149024445795E-2</v>
      </c>
      <c r="K27">
        <f t="shared" si="5"/>
        <v>9.4086645076380641E-3</v>
      </c>
      <c r="L27">
        <f t="shared" si="6"/>
        <v>1.2742825736818019E-2</v>
      </c>
      <c r="M27">
        <f t="shared" si="7"/>
        <v>80.340438443483691</v>
      </c>
      <c r="N27">
        <f t="shared" si="8"/>
        <v>9.4086645076380641E-3</v>
      </c>
      <c r="O27">
        <f t="shared" si="9"/>
        <v>1.2742825736818019E-2</v>
      </c>
      <c r="P27">
        <f t="shared" si="10"/>
        <v>4.7857956956926621E-3</v>
      </c>
      <c r="Q27" s="1">
        <f t="shared" si="11"/>
        <v>2.4343349071822896E-3</v>
      </c>
      <c r="R27" s="1">
        <f t="shared" si="12"/>
        <v>6.4817446208988924E-3</v>
      </c>
    </row>
    <row r="28" spans="2:18" x14ac:dyDescent="0.25">
      <c r="B28">
        <v>105</v>
      </c>
      <c r="C28">
        <v>1.86348421328358</v>
      </c>
      <c r="D28">
        <v>5.3486239211370998</v>
      </c>
      <c r="E28">
        <v>2.7878918655793199</v>
      </c>
      <c r="F28">
        <f t="shared" si="0"/>
        <v>-0.10247194236805002</v>
      </c>
      <c r="G28">
        <f t="shared" si="1"/>
        <v>4.2159450829429623E-2</v>
      </c>
      <c r="H28">
        <f t="shared" si="2"/>
        <v>6.0312491538629942E-2</v>
      </c>
      <c r="I28">
        <f t="shared" si="3"/>
        <v>5</v>
      </c>
      <c r="J28">
        <f t="shared" si="4"/>
        <v>-2.0494388473610004E-2</v>
      </c>
      <c r="K28">
        <f t="shared" si="5"/>
        <v>8.431890165885924E-3</v>
      </c>
      <c r="L28">
        <f t="shared" si="6"/>
        <v>1.2062498307725988E-2</v>
      </c>
      <c r="M28">
        <f t="shared" si="7"/>
        <v>81.3651578671642</v>
      </c>
      <c r="N28">
        <f t="shared" si="8"/>
        <v>8.431890165885924E-3</v>
      </c>
      <c r="O28">
        <f t="shared" si="9"/>
        <v>1.2062498307725988E-2</v>
      </c>
      <c r="P28">
        <f t="shared" si="10"/>
        <v>4.5247982815096602E-3</v>
      </c>
      <c r="Q28" s="1">
        <f t="shared" si="11"/>
        <v>2.4281387785607652E-3</v>
      </c>
      <c r="R28" s="1">
        <f t="shared" si="12"/>
        <v>6.4730885412069492E-3</v>
      </c>
    </row>
    <row r="29" spans="2:18" x14ac:dyDescent="0.25">
      <c r="B29">
        <v>110</v>
      </c>
      <c r="C29">
        <v>1.76826969781064</v>
      </c>
      <c r="D29">
        <v>5.3866066627018601</v>
      </c>
      <c r="E29">
        <v>2.8451236394874999</v>
      </c>
      <c r="F29">
        <f t="shared" si="0"/>
        <v>-9.521451547294002E-2</v>
      </c>
      <c r="G29">
        <f t="shared" si="1"/>
        <v>3.7982741564760225E-2</v>
      </c>
      <c r="H29">
        <f t="shared" si="2"/>
        <v>5.7231773908180017E-2</v>
      </c>
      <c r="I29">
        <f t="shared" si="3"/>
        <v>5</v>
      </c>
      <c r="J29">
        <f t="shared" si="4"/>
        <v>-1.9042903094588004E-2</v>
      </c>
      <c r="K29">
        <f t="shared" si="5"/>
        <v>7.5965483129520452E-3</v>
      </c>
      <c r="L29">
        <f t="shared" si="6"/>
        <v>1.1446354781636003E-2</v>
      </c>
      <c r="M29">
        <f t="shared" si="7"/>
        <v>82.317303021893593</v>
      </c>
      <c r="N29">
        <f t="shared" si="8"/>
        <v>7.5965483129520452E-3</v>
      </c>
      <c r="O29">
        <f t="shared" si="9"/>
        <v>1.1446354781636003E-2</v>
      </c>
      <c r="P29">
        <f t="shared" si="10"/>
        <v>4.2960348878667166E-3</v>
      </c>
      <c r="Q29" s="1">
        <f t="shared" si="11"/>
        <v>2.4295133786355078E-3</v>
      </c>
      <c r="R29" s="1">
        <f t="shared" si="12"/>
        <v>6.4731951216537601E-3</v>
      </c>
    </row>
    <row r="30" spans="2:18" x14ac:dyDescent="0.25">
      <c r="B30">
        <v>115</v>
      </c>
      <c r="C30">
        <v>1.67965976097428</v>
      </c>
      <c r="D30">
        <v>5.4208594786170696</v>
      </c>
      <c r="E30">
        <v>2.8994807604086499</v>
      </c>
      <c r="F30">
        <f t="shared" si="0"/>
        <v>-8.8609936836359982E-2</v>
      </c>
      <c r="G30">
        <f t="shared" si="1"/>
        <v>3.4252815915209567E-2</v>
      </c>
      <c r="H30">
        <f t="shared" si="2"/>
        <v>5.4357120921149971E-2</v>
      </c>
      <c r="I30">
        <f t="shared" si="3"/>
        <v>5</v>
      </c>
      <c r="J30">
        <f t="shared" si="4"/>
        <v>-1.7721987367271996E-2</v>
      </c>
      <c r="K30">
        <f t="shared" si="5"/>
        <v>6.8505631830419137E-3</v>
      </c>
      <c r="L30">
        <f t="shared" si="6"/>
        <v>1.0871424184229993E-2</v>
      </c>
      <c r="M30">
        <f t="shared" si="7"/>
        <v>83.203402390257196</v>
      </c>
      <c r="N30">
        <f t="shared" si="8"/>
        <v>6.8505631830419137E-3</v>
      </c>
      <c r="O30">
        <f t="shared" si="9"/>
        <v>1.0871424184229993E-2</v>
      </c>
      <c r="P30">
        <f t="shared" si="10"/>
        <v>4.0785421799164083E-3</v>
      </c>
      <c r="Q30" s="1">
        <f t="shared" si="11"/>
        <v>2.4281954445051811E-3</v>
      </c>
      <c r="R30" s="1">
        <f t="shared" si="12"/>
        <v>6.472396634616088E-3</v>
      </c>
    </row>
    <row r="31" spans="2:18" x14ac:dyDescent="0.25">
      <c r="B31">
        <v>120</v>
      </c>
      <c r="C31">
        <v>1.59711405115044</v>
      </c>
      <c r="D31">
        <v>5.4517618951106304</v>
      </c>
      <c r="E31">
        <v>2.9511240537389298</v>
      </c>
      <c r="F31">
        <f t="shared" si="0"/>
        <v>-8.2545709823840019E-2</v>
      </c>
      <c r="G31">
        <f t="shared" si="1"/>
        <v>3.0902416493560736E-2</v>
      </c>
      <c r="H31">
        <f t="shared" si="2"/>
        <v>5.1643293330279949E-2</v>
      </c>
      <c r="I31">
        <f t="shared" si="3"/>
        <v>5</v>
      </c>
      <c r="J31">
        <f t="shared" si="4"/>
        <v>-1.6509141964768003E-2</v>
      </c>
      <c r="K31">
        <f t="shared" si="5"/>
        <v>6.1804832987121475E-3</v>
      </c>
      <c r="L31">
        <f t="shared" si="6"/>
        <v>1.0328658666055989E-2</v>
      </c>
      <c r="M31">
        <f t="shared" si="7"/>
        <v>84.028859488495598</v>
      </c>
      <c r="N31">
        <f t="shared" si="8"/>
        <v>6.1804832987121475E-3</v>
      </c>
      <c r="O31">
        <f t="shared" si="9"/>
        <v>1.0328658666055989E-2</v>
      </c>
      <c r="P31">
        <f t="shared" si="10"/>
        <v>3.8697820573679103E-3</v>
      </c>
      <c r="Q31" s="1">
        <f t="shared" si="11"/>
        <v>2.4229841660840766E-3</v>
      </c>
      <c r="R31" s="1">
        <f t="shared" si="12"/>
        <v>6.467076448683177E-3</v>
      </c>
    </row>
    <row r="32" spans="2:18" x14ac:dyDescent="0.25">
      <c r="B32">
        <v>125</v>
      </c>
      <c r="C32">
        <v>1.5200812206862899</v>
      </c>
      <c r="D32">
        <v>5.4796985379551799</v>
      </c>
      <c r="E32">
        <v>3.0002202413585399</v>
      </c>
      <c r="F32">
        <f t="shared" si="0"/>
        <v>-7.7032830464150104E-2</v>
      </c>
      <c r="G32">
        <f t="shared" si="1"/>
        <v>2.7936642844549553E-2</v>
      </c>
      <c r="H32">
        <f t="shared" si="2"/>
        <v>4.9096187619610099E-2</v>
      </c>
      <c r="I32">
        <f t="shared" si="3"/>
        <v>5</v>
      </c>
      <c r="J32">
        <f t="shared" si="4"/>
        <v>-1.5406566092830021E-2</v>
      </c>
      <c r="K32">
        <f t="shared" si="5"/>
        <v>5.5873285689099104E-3</v>
      </c>
      <c r="L32">
        <f t="shared" si="6"/>
        <v>9.8192375239220201E-3</v>
      </c>
      <c r="M32">
        <f t="shared" si="7"/>
        <v>84.799187793137094</v>
      </c>
      <c r="N32">
        <f t="shared" si="8"/>
        <v>5.5873285689099104E-3</v>
      </c>
      <c r="O32">
        <f t="shared" si="9"/>
        <v>9.8192375239220201E-3</v>
      </c>
      <c r="P32">
        <f t="shared" si="10"/>
        <v>3.6756776499003978E-3</v>
      </c>
      <c r="Q32" s="1">
        <f t="shared" si="11"/>
        <v>2.4180797709223026E-3</v>
      </c>
      <c r="R32" s="1">
        <f t="shared" si="12"/>
        <v>6.459679515999025E-3</v>
      </c>
    </row>
    <row r="33" spans="2:18" x14ac:dyDescent="0.25">
      <c r="B33">
        <v>130</v>
      </c>
      <c r="C33">
        <v>1.44793558186384</v>
      </c>
      <c r="D33">
        <v>5.5050693640069897</v>
      </c>
      <c r="E33">
        <v>3.0469950541291699</v>
      </c>
      <c r="F33">
        <f t="shared" si="0"/>
        <v>-7.2145638822449953E-2</v>
      </c>
      <c r="G33">
        <f t="shared" si="1"/>
        <v>2.5370826051809736E-2</v>
      </c>
      <c r="H33">
        <f t="shared" si="2"/>
        <v>4.6774812770630003E-2</v>
      </c>
      <c r="I33">
        <f t="shared" si="3"/>
        <v>5</v>
      </c>
      <c r="J33">
        <f t="shared" si="4"/>
        <v>-1.442912776448999E-2</v>
      </c>
      <c r="K33">
        <f t="shared" si="5"/>
        <v>5.0741652103619469E-3</v>
      </c>
      <c r="L33">
        <f t="shared" si="6"/>
        <v>9.3549625541259999E-3</v>
      </c>
      <c r="M33">
        <f t="shared" si="7"/>
        <v>85.520644181361604</v>
      </c>
      <c r="N33">
        <f t="shared" si="8"/>
        <v>5.0741652103619469E-3</v>
      </c>
      <c r="O33">
        <f t="shared" si="9"/>
        <v>9.3549625541259999E-3</v>
      </c>
      <c r="P33">
        <f t="shared" si="10"/>
        <v>3.504413645136257E-3</v>
      </c>
      <c r="Q33" s="1">
        <f t="shared" si="11"/>
        <v>2.420282842020663E-3</v>
      </c>
      <c r="R33" s="1">
        <f t="shared" si="12"/>
        <v>6.4608969289116592E-3</v>
      </c>
    </row>
    <row r="34" spans="2:18" x14ac:dyDescent="0.25">
      <c r="B34">
        <v>135</v>
      </c>
      <c r="C34">
        <v>1.38029167037406</v>
      </c>
      <c r="D34">
        <v>5.5281216440060401</v>
      </c>
      <c r="E34">
        <v>3.0915866856198999</v>
      </c>
      <c r="F34">
        <f t="shared" si="0"/>
        <v>-6.7643911489779995E-2</v>
      </c>
      <c r="G34">
        <f t="shared" si="1"/>
        <v>2.3052279999050462E-2</v>
      </c>
      <c r="H34">
        <f t="shared" si="2"/>
        <v>4.4591631490729977E-2</v>
      </c>
      <c r="I34">
        <f t="shared" si="3"/>
        <v>5</v>
      </c>
      <c r="J34">
        <f t="shared" si="4"/>
        <v>-1.3528782297956E-2</v>
      </c>
      <c r="K34">
        <f t="shared" si="5"/>
        <v>4.6104559998100926E-3</v>
      </c>
      <c r="L34">
        <f t="shared" si="6"/>
        <v>8.9183262981459947E-3</v>
      </c>
      <c r="M34">
        <f t="shared" si="7"/>
        <v>86.197083296259407</v>
      </c>
      <c r="N34">
        <f t="shared" si="8"/>
        <v>4.6104559998100926E-3</v>
      </c>
      <c r="O34">
        <f t="shared" si="9"/>
        <v>8.9183262981459947E-3</v>
      </c>
      <c r="P34">
        <f t="shared" si="10"/>
        <v>3.340204174789127E-3</v>
      </c>
      <c r="Q34" s="1">
        <f t="shared" si="11"/>
        <v>2.4199263434545901E-3</v>
      </c>
      <c r="R34" s="1">
        <f t="shared" si="12"/>
        <v>6.4611896815468884E-3</v>
      </c>
    </row>
    <row r="35" spans="2:18" x14ac:dyDescent="0.25">
      <c r="B35">
        <v>140</v>
      </c>
      <c r="C35">
        <v>1.3168278313447099</v>
      </c>
      <c r="D35">
        <v>5.5490680983422296</v>
      </c>
      <c r="E35">
        <v>3.13410407031306</v>
      </c>
      <c r="F35">
        <f t="shared" si="0"/>
        <v>-6.3463839029350044E-2</v>
      </c>
      <c r="G35">
        <f t="shared" si="1"/>
        <v>2.0946454336189468E-2</v>
      </c>
      <c r="H35">
        <f t="shared" si="2"/>
        <v>4.2517384693160132E-2</v>
      </c>
      <c r="I35">
        <f t="shared" si="3"/>
        <v>5</v>
      </c>
      <c r="J35">
        <f t="shared" si="4"/>
        <v>-1.2692767805870009E-2</v>
      </c>
      <c r="K35">
        <f t="shared" si="5"/>
        <v>4.1892908672378935E-3</v>
      </c>
      <c r="L35">
        <f t="shared" si="6"/>
        <v>8.5034769386320257E-3</v>
      </c>
      <c r="M35">
        <f t="shared" si="7"/>
        <v>86.831721686552896</v>
      </c>
      <c r="N35">
        <f t="shared" si="8"/>
        <v>4.1892908672378935E-3</v>
      </c>
      <c r="O35">
        <f t="shared" si="9"/>
        <v>8.5034769386320257E-3</v>
      </c>
      <c r="P35">
        <f t="shared" si="10"/>
        <v>3.1813504905648144E-3</v>
      </c>
      <c r="Q35" s="1">
        <f t="shared" si="11"/>
        <v>2.4159198452815985E-3</v>
      </c>
      <c r="R35" s="1">
        <f t="shared" si="12"/>
        <v>6.4575464887831986E-3</v>
      </c>
    </row>
    <row r="36" spans="2:18" x14ac:dyDescent="0.25">
      <c r="B36">
        <v>145</v>
      </c>
      <c r="C36">
        <v>1.25722240990356</v>
      </c>
      <c r="D36">
        <v>5.5681214474054599</v>
      </c>
      <c r="E36">
        <v>3.1746561426909801</v>
      </c>
      <c r="F36">
        <f t="shared" si="0"/>
        <v>-5.9605421441149886E-2</v>
      </c>
      <c r="G36">
        <f t="shared" si="1"/>
        <v>1.9053349063230307E-2</v>
      </c>
      <c r="H36">
        <f t="shared" si="2"/>
        <v>4.0552072377920023E-2</v>
      </c>
      <c r="I36">
        <f t="shared" si="3"/>
        <v>5</v>
      </c>
      <c r="J36">
        <f t="shared" si="4"/>
        <v>-1.1921084288229977E-2</v>
      </c>
      <c r="K36">
        <f t="shared" si="5"/>
        <v>3.8106698126460616E-3</v>
      </c>
      <c r="L36">
        <f t="shared" si="6"/>
        <v>8.1104144755840043E-3</v>
      </c>
      <c r="M36">
        <f t="shared" si="7"/>
        <v>87.427775900964406</v>
      </c>
      <c r="N36">
        <f t="shared" si="8"/>
        <v>3.8106698126460616E-3</v>
      </c>
      <c r="O36">
        <f t="shared" si="9"/>
        <v>8.1104144755840043E-3</v>
      </c>
      <c r="P36">
        <f t="shared" si="10"/>
        <v>3.0310228187376753E-3</v>
      </c>
      <c r="Q36" s="1">
        <f t="shared" si="11"/>
        <v>2.4108883160698521E-3</v>
      </c>
      <c r="R36" s="1">
        <f t="shared" si="12"/>
        <v>6.4510578332803853E-3</v>
      </c>
    </row>
    <row r="37" spans="2:18" x14ac:dyDescent="0.25">
      <c r="B37">
        <v>150</v>
      </c>
      <c r="C37">
        <v>1.20110577151752</v>
      </c>
      <c r="D37">
        <v>5.5855107341875803</v>
      </c>
      <c r="E37">
        <v>3.2133834942949102</v>
      </c>
      <c r="F37">
        <f t="shared" si="0"/>
        <v>-5.6116638386040085E-2</v>
      </c>
      <c r="G37">
        <f t="shared" si="1"/>
        <v>1.7389286782120372E-2</v>
      </c>
      <c r="H37">
        <f t="shared" si="2"/>
        <v>3.8727351603930149E-2</v>
      </c>
      <c r="I37">
        <f t="shared" si="3"/>
        <v>5</v>
      </c>
      <c r="J37">
        <f t="shared" si="4"/>
        <v>-1.1223327677208017E-2</v>
      </c>
      <c r="K37">
        <f t="shared" si="5"/>
        <v>3.4778573564240743E-3</v>
      </c>
      <c r="L37">
        <f t="shared" si="6"/>
        <v>7.7454703207860296E-3</v>
      </c>
      <c r="M37">
        <f t="shared" si="7"/>
        <v>87.988942284824802</v>
      </c>
      <c r="N37">
        <f t="shared" si="8"/>
        <v>3.4778573564240743E-3</v>
      </c>
      <c r="O37">
        <f t="shared" si="9"/>
        <v>7.7454703207860296E-3</v>
      </c>
      <c r="P37">
        <f t="shared" si="10"/>
        <v>2.8955462865106582E-3</v>
      </c>
      <c r="Q37" s="1">
        <f t="shared" si="11"/>
        <v>2.4107338047775107E-3</v>
      </c>
      <c r="R37" s="1">
        <f t="shared" si="12"/>
        <v>6.4486163537455371E-3</v>
      </c>
    </row>
    <row r="38" spans="2:18" x14ac:dyDescent="0.25">
      <c r="B38">
        <v>155</v>
      </c>
      <c r="C38">
        <v>1.14816624831023</v>
      </c>
      <c r="D38">
        <v>5.6014151137227399</v>
      </c>
      <c r="E38">
        <v>3.2504186379670301</v>
      </c>
      <c r="F38">
        <f t="shared" si="0"/>
        <v>-5.2939523207290007E-2</v>
      </c>
      <c r="G38">
        <f t="shared" si="1"/>
        <v>1.5904379535159663E-2</v>
      </c>
      <c r="H38">
        <f t="shared" si="2"/>
        <v>3.7035143672119908E-2</v>
      </c>
      <c r="I38">
        <f t="shared" si="3"/>
        <v>5</v>
      </c>
      <c r="J38">
        <f t="shared" si="4"/>
        <v>-1.0587904641458002E-2</v>
      </c>
      <c r="K38">
        <f t="shared" si="5"/>
        <v>3.1808759070319327E-3</v>
      </c>
      <c r="L38">
        <f t="shared" si="6"/>
        <v>7.4070287344239812E-3</v>
      </c>
      <c r="M38">
        <f t="shared" si="7"/>
        <v>88.518337516897702</v>
      </c>
      <c r="N38">
        <f t="shared" si="8"/>
        <v>3.1808759070319327E-3</v>
      </c>
      <c r="O38">
        <f t="shared" si="9"/>
        <v>7.4070287344239812E-3</v>
      </c>
      <c r="P38">
        <f t="shared" si="10"/>
        <v>2.7703966317711099E-3</v>
      </c>
      <c r="Q38" s="1">
        <f t="shared" si="11"/>
        <v>2.4128880602859873E-3</v>
      </c>
      <c r="R38" s="1">
        <f t="shared" si="12"/>
        <v>6.4511813906087158E-3</v>
      </c>
    </row>
    <row r="39" spans="2:18" x14ac:dyDescent="0.25">
      <c r="B39">
        <v>160</v>
      </c>
      <c r="C39">
        <v>1.0982082332672101</v>
      </c>
      <c r="D39">
        <v>5.6159549376206703</v>
      </c>
      <c r="E39">
        <v>3.2858368291121298</v>
      </c>
      <c r="F39">
        <f t="shared" si="0"/>
        <v>-4.9958015043019888E-2</v>
      </c>
      <c r="G39">
        <f t="shared" si="1"/>
        <v>1.4539823897930404E-2</v>
      </c>
      <c r="H39">
        <f t="shared" si="2"/>
        <v>3.5418191145099698E-2</v>
      </c>
      <c r="I39">
        <f t="shared" si="3"/>
        <v>5</v>
      </c>
      <c r="J39">
        <f t="shared" si="4"/>
        <v>-9.9916030086039768E-3</v>
      </c>
      <c r="K39">
        <f t="shared" si="5"/>
        <v>2.9079647795860809E-3</v>
      </c>
      <c r="L39">
        <f t="shared" si="6"/>
        <v>7.0836382290199399E-3</v>
      </c>
      <c r="M39">
        <f t="shared" si="7"/>
        <v>89.017917667327893</v>
      </c>
      <c r="N39">
        <f t="shared" si="8"/>
        <v>2.9079647795860809E-3</v>
      </c>
      <c r="O39">
        <f t="shared" si="9"/>
        <v>7.0836382290199399E-3</v>
      </c>
      <c r="P39">
        <f t="shared" si="10"/>
        <v>2.6479174818556752E-3</v>
      </c>
      <c r="Q39" s="1">
        <f t="shared" si="11"/>
        <v>2.4111251415207687E-3</v>
      </c>
      <c r="R39" s="1">
        <f t="shared" si="12"/>
        <v>6.4501776752718875E-3</v>
      </c>
    </row>
    <row r="40" spans="2:18" x14ac:dyDescent="0.25">
      <c r="B40">
        <v>165</v>
      </c>
      <c r="C40">
        <v>1.0510367409846499</v>
      </c>
      <c r="D40">
        <v>5.6292502809488303</v>
      </c>
      <c r="E40">
        <v>3.3197129780665202</v>
      </c>
      <c r="F40">
        <f t="shared" si="0"/>
        <v>-4.7171492282560123E-2</v>
      </c>
      <c r="G40">
        <f t="shared" si="1"/>
        <v>1.3295343328159959E-2</v>
      </c>
      <c r="H40">
        <f t="shared" si="2"/>
        <v>3.3876148954390395E-2</v>
      </c>
      <c r="I40">
        <f t="shared" si="3"/>
        <v>5</v>
      </c>
      <c r="J40">
        <f t="shared" si="4"/>
        <v>-9.434298456512025E-3</v>
      </c>
      <c r="K40">
        <f t="shared" si="5"/>
        <v>2.6590686656319919E-3</v>
      </c>
      <c r="L40">
        <f t="shared" si="6"/>
        <v>6.775229790878079E-3</v>
      </c>
      <c r="M40">
        <f t="shared" si="7"/>
        <v>89.489632590153505</v>
      </c>
      <c r="N40">
        <f t="shared" si="8"/>
        <v>2.6590686656319919E-3</v>
      </c>
      <c r="O40">
        <f t="shared" si="9"/>
        <v>6.775229790878079E-3</v>
      </c>
      <c r="P40">
        <f t="shared" si="10"/>
        <v>2.5299483471347335E-3</v>
      </c>
      <c r="Q40" s="1">
        <f t="shared" si="11"/>
        <v>2.4070979143551012E-3</v>
      </c>
      <c r="R40" s="1">
        <f t="shared" si="12"/>
        <v>6.4462349665633896E-3</v>
      </c>
    </row>
    <row r="41" spans="2:18" x14ac:dyDescent="0.25">
      <c r="B41">
        <v>170</v>
      </c>
      <c r="C41">
        <v>1.0064562254359299</v>
      </c>
      <c r="D41">
        <v>5.6414214235484703</v>
      </c>
      <c r="E41">
        <v>3.35212235101561</v>
      </c>
      <c r="F41">
        <f t="shared" si="0"/>
        <v>-4.4580515548720001E-2</v>
      </c>
      <c r="G41">
        <f t="shared" si="1"/>
        <v>1.2171142599640028E-2</v>
      </c>
      <c r="H41">
        <f t="shared" si="2"/>
        <v>3.2409372949089743E-2</v>
      </c>
      <c r="I41">
        <f t="shared" si="3"/>
        <v>5</v>
      </c>
      <c r="J41">
        <f t="shared" si="4"/>
        <v>-8.9161031097440002E-3</v>
      </c>
      <c r="K41">
        <f t="shared" si="5"/>
        <v>2.4342285199280057E-3</v>
      </c>
      <c r="L41">
        <f t="shared" si="6"/>
        <v>6.4818745898179483E-3</v>
      </c>
      <c r="M41">
        <f t="shared" si="7"/>
        <v>89.935437745640698</v>
      </c>
      <c r="N41">
        <f t="shared" si="8"/>
        <v>2.4342285199280057E-3</v>
      </c>
      <c r="O41">
        <f t="shared" si="9"/>
        <v>6.4818745898179483E-3</v>
      </c>
      <c r="P41">
        <f t="shared" si="10"/>
        <v>2.4186134065330659E-3</v>
      </c>
      <c r="Q41" s="1">
        <f t="shared" si="11"/>
        <v>2.4030984611233173E-3</v>
      </c>
      <c r="R41" s="1">
        <f t="shared" si="12"/>
        <v>6.4402945960321629E-3</v>
      </c>
    </row>
    <row r="42" spans="2:18" x14ac:dyDescent="0.25">
      <c r="B42">
        <v>175</v>
      </c>
      <c r="C42">
        <v>0.96423201928973401</v>
      </c>
      <c r="D42">
        <v>5.65259802544153</v>
      </c>
      <c r="E42">
        <v>3.38316995526873</v>
      </c>
      <c r="F42">
        <f t="shared" si="0"/>
        <v>-4.2224206146195931E-2</v>
      </c>
      <c r="G42">
        <f t="shared" si="1"/>
        <v>1.117660189305969E-2</v>
      </c>
      <c r="H42">
        <f t="shared" si="2"/>
        <v>3.1047604253120031E-2</v>
      </c>
      <c r="I42">
        <f t="shared" si="3"/>
        <v>5</v>
      </c>
      <c r="J42">
        <f t="shared" si="4"/>
        <v>-8.4448412292391865E-3</v>
      </c>
      <c r="K42">
        <f t="shared" si="5"/>
        <v>2.2353203786119381E-3</v>
      </c>
      <c r="L42">
        <f t="shared" si="6"/>
        <v>6.2095208506240066E-3</v>
      </c>
      <c r="M42">
        <f t="shared" si="7"/>
        <v>90.35767980710267</v>
      </c>
      <c r="N42">
        <f t="shared" si="8"/>
        <v>2.2353203786119381E-3</v>
      </c>
      <c r="O42">
        <f t="shared" si="9"/>
        <v>6.2095208506240066E-3</v>
      </c>
      <c r="P42">
        <f t="shared" si="10"/>
        <v>2.3182391103943058E-3</v>
      </c>
      <c r="Q42" s="1">
        <f t="shared" si="11"/>
        <v>2.4042336948133618E-3</v>
      </c>
      <c r="R42" s="1">
        <f t="shared" si="12"/>
        <v>6.4398616996747537E-3</v>
      </c>
    </row>
    <row r="43" spans="2:18" x14ac:dyDescent="0.25">
      <c r="B43">
        <v>180</v>
      </c>
      <c r="C43">
        <v>0.92419488670941397</v>
      </c>
      <c r="D43">
        <v>5.66287004284343</v>
      </c>
      <c r="E43">
        <v>3.4129350704471602</v>
      </c>
      <c r="F43">
        <f t="shared" si="0"/>
        <v>-4.0037132580320045E-2</v>
      </c>
      <c r="G43">
        <f t="shared" si="1"/>
        <v>1.027201740189998E-2</v>
      </c>
      <c r="H43">
        <f t="shared" si="2"/>
        <v>2.9765115178430168E-2</v>
      </c>
      <c r="I43">
        <f t="shared" si="3"/>
        <v>5</v>
      </c>
      <c r="J43">
        <f t="shared" si="4"/>
        <v>-8.007426516064009E-3</v>
      </c>
      <c r="K43">
        <f t="shared" si="5"/>
        <v>2.054403480379996E-3</v>
      </c>
      <c r="L43">
        <f t="shared" si="6"/>
        <v>5.953023035686034E-3</v>
      </c>
      <c r="M43">
        <f t="shared" si="7"/>
        <v>90.758051132905862</v>
      </c>
      <c r="N43">
        <f t="shared" si="8"/>
        <v>2.054403480379996E-3</v>
      </c>
      <c r="O43">
        <f t="shared" si="9"/>
        <v>5.953023035686034E-3</v>
      </c>
      <c r="P43">
        <f t="shared" si="10"/>
        <v>2.2229115416280624E-3</v>
      </c>
      <c r="Q43" s="1">
        <f t="shared" si="11"/>
        <v>2.4052411169928835E-3</v>
      </c>
      <c r="R43" s="1">
        <f t="shared" si="12"/>
        <v>6.4413070460514112E-3</v>
      </c>
    </row>
    <row r="44" spans="2:18" x14ac:dyDescent="0.25">
      <c r="B44">
        <v>185</v>
      </c>
      <c r="C44">
        <v>0.88622071110966605</v>
      </c>
      <c r="D44">
        <v>5.67230781128419</v>
      </c>
      <c r="E44">
        <v>3.4414714776061501</v>
      </c>
      <c r="F44">
        <f t="shared" si="0"/>
        <v>-3.7974175599747917E-2</v>
      </c>
      <c r="G44">
        <f t="shared" si="1"/>
        <v>9.4377684407600526E-3</v>
      </c>
      <c r="H44">
        <f t="shared" si="2"/>
        <v>2.8536407158989974E-2</v>
      </c>
      <c r="I44">
        <f t="shared" si="3"/>
        <v>5</v>
      </c>
      <c r="J44">
        <f t="shared" si="4"/>
        <v>-7.5948351199495836E-3</v>
      </c>
      <c r="K44">
        <f t="shared" si="5"/>
        <v>1.8875536881520106E-3</v>
      </c>
      <c r="L44">
        <f t="shared" si="6"/>
        <v>5.7072814317979947E-3</v>
      </c>
      <c r="M44">
        <f t="shared" si="7"/>
        <v>91.137792888903334</v>
      </c>
      <c r="N44">
        <f t="shared" si="8"/>
        <v>1.8875536881520106E-3</v>
      </c>
      <c r="O44">
        <f t="shared" si="9"/>
        <v>5.7072814317979947E-3</v>
      </c>
      <c r="P44">
        <f t="shared" si="10"/>
        <v>2.1298911935702142E-3</v>
      </c>
      <c r="Q44" s="1">
        <f t="shared" si="11"/>
        <v>2.4033417035619802E-3</v>
      </c>
      <c r="R44" s="1">
        <f t="shared" si="12"/>
        <v>6.4400226267017843E-3</v>
      </c>
    </row>
    <row r="45" spans="2:18" x14ac:dyDescent="0.25">
      <c r="B45">
        <v>190</v>
      </c>
      <c r="C45">
        <v>0.85018537590518894</v>
      </c>
      <c r="D45">
        <v>5.6809816662938601</v>
      </c>
      <c r="E45">
        <v>3.46883295780095</v>
      </c>
      <c r="F45">
        <f t="shared" si="0"/>
        <v>-3.6035335204477104E-2</v>
      </c>
      <c r="G45">
        <f t="shared" si="1"/>
        <v>8.6738550096701061E-3</v>
      </c>
      <c r="H45">
        <f t="shared" si="2"/>
        <v>2.7361480194799892E-2</v>
      </c>
      <c r="I45">
        <f t="shared" si="3"/>
        <v>5</v>
      </c>
      <c r="J45">
        <f t="shared" si="4"/>
        <v>-7.2070670408954209E-3</v>
      </c>
      <c r="K45">
        <f t="shared" si="5"/>
        <v>1.7347710019340213E-3</v>
      </c>
      <c r="L45">
        <f t="shared" si="6"/>
        <v>5.4722960389599782E-3</v>
      </c>
      <c r="M45">
        <f t="shared" si="7"/>
        <v>91.498146240948103</v>
      </c>
      <c r="N45">
        <f t="shared" si="8"/>
        <v>1.7347710019340213E-3</v>
      </c>
      <c r="O45">
        <f t="shared" si="9"/>
        <v>5.4722960389599782E-3</v>
      </c>
      <c r="P45">
        <f t="shared" si="10"/>
        <v>2.0404620581564552E-3</v>
      </c>
      <c r="Q45" s="1">
        <f t="shared" si="11"/>
        <v>2.4000201791097423E-3</v>
      </c>
      <c r="R45" s="1">
        <f t="shared" si="12"/>
        <v>6.4365915881976288E-3</v>
      </c>
    </row>
    <row r="46" spans="2:18" x14ac:dyDescent="0.25">
      <c r="B46">
        <v>195</v>
      </c>
      <c r="C46">
        <v>0.81596224502547399</v>
      </c>
      <c r="D46">
        <v>5.6889627064321404</v>
      </c>
      <c r="E46">
        <v>3.49507504854239</v>
      </c>
      <c r="F46">
        <f t="shared" si="0"/>
        <v>-3.4223130879714958E-2</v>
      </c>
      <c r="G46">
        <f t="shared" si="1"/>
        <v>7.9810401382802709E-3</v>
      </c>
      <c r="H46">
        <f t="shared" si="2"/>
        <v>2.6242090741440016E-2</v>
      </c>
      <c r="I46">
        <f t="shared" si="3"/>
        <v>5</v>
      </c>
      <c r="J46">
        <f t="shared" si="4"/>
        <v>-6.8446261759429914E-3</v>
      </c>
      <c r="K46">
        <f t="shared" si="5"/>
        <v>1.5962080276560541E-3</v>
      </c>
      <c r="L46">
        <f t="shared" si="6"/>
        <v>5.2484181482880029E-3</v>
      </c>
      <c r="M46">
        <f t="shared" si="7"/>
        <v>91.840377549745256</v>
      </c>
      <c r="N46">
        <f t="shared" si="8"/>
        <v>1.5962080276560541E-3</v>
      </c>
      <c r="O46">
        <f t="shared" si="9"/>
        <v>5.2484181482880029E-3</v>
      </c>
      <c r="P46">
        <f t="shared" si="10"/>
        <v>1.9562278002289448E-3</v>
      </c>
      <c r="Q46" s="1">
        <f t="shared" si="11"/>
        <v>2.3974489164849439E-3</v>
      </c>
      <c r="R46" s="1">
        <f t="shared" si="12"/>
        <v>6.4321825921297981E-3</v>
      </c>
    </row>
    <row r="47" spans="2:18" x14ac:dyDescent="0.25">
      <c r="B47">
        <v>200</v>
      </c>
      <c r="C47">
        <v>0.78340191515305901</v>
      </c>
      <c r="D47">
        <v>5.6963246655941804</v>
      </c>
      <c r="E47">
        <v>3.52027341925276</v>
      </c>
      <c r="F47">
        <f t="shared" si="0"/>
        <v>-3.2560329872414973E-2</v>
      </c>
      <c r="G47">
        <f t="shared" si="1"/>
        <v>7.361959162039966E-3</v>
      </c>
      <c r="H47">
        <f t="shared" si="2"/>
        <v>2.5198370710370011E-2</v>
      </c>
      <c r="I47">
        <f t="shared" si="3"/>
        <v>5</v>
      </c>
      <c r="J47">
        <f t="shared" si="4"/>
        <v>-6.5120659744829943E-3</v>
      </c>
      <c r="K47">
        <f t="shared" si="5"/>
        <v>1.4723918324079932E-3</v>
      </c>
      <c r="L47">
        <f t="shared" si="6"/>
        <v>5.0396741420740019E-3</v>
      </c>
      <c r="M47">
        <f t="shared" si="7"/>
        <v>92.165980848469403</v>
      </c>
      <c r="N47">
        <f t="shared" si="8"/>
        <v>1.4723918324079932E-3</v>
      </c>
      <c r="O47">
        <f t="shared" si="9"/>
        <v>5.0396741420740019E-3</v>
      </c>
      <c r="P47">
        <f t="shared" si="10"/>
        <v>1.8794845965117678E-3</v>
      </c>
      <c r="Q47" s="1">
        <f t="shared" si="11"/>
        <v>2.3991319910732652E-3</v>
      </c>
      <c r="R47" s="1">
        <f t="shared" si="12"/>
        <v>6.4330633415535668E-3</v>
      </c>
    </row>
    <row r="48" spans="2:18" x14ac:dyDescent="0.25">
      <c r="B48">
        <v>205</v>
      </c>
      <c r="C48">
        <v>0.75240609154654103</v>
      </c>
      <c r="D48">
        <v>5.7031163691442304</v>
      </c>
      <c r="E48">
        <v>3.5444775393092298</v>
      </c>
      <c r="F48">
        <f t="shared" si="0"/>
        <v>-3.099582360651798E-2</v>
      </c>
      <c r="G48">
        <f t="shared" si="1"/>
        <v>6.7917035500499878E-3</v>
      </c>
      <c r="H48">
        <f t="shared" si="2"/>
        <v>2.4204120056469769E-2</v>
      </c>
      <c r="I48">
        <f t="shared" si="3"/>
        <v>5</v>
      </c>
      <c r="J48">
        <f t="shared" si="4"/>
        <v>-6.1991647213035959E-3</v>
      </c>
      <c r="K48">
        <f t="shared" si="5"/>
        <v>1.3583407100099976E-3</v>
      </c>
      <c r="L48">
        <f t="shared" si="6"/>
        <v>4.8408240112939541E-3</v>
      </c>
      <c r="M48">
        <f t="shared" si="7"/>
        <v>92.475939084534588</v>
      </c>
      <c r="N48">
        <f t="shared" si="8"/>
        <v>1.3583407100099976E-3</v>
      </c>
      <c r="O48">
        <f t="shared" si="9"/>
        <v>4.8408240112939541E-3</v>
      </c>
      <c r="P48">
        <f t="shared" si="10"/>
        <v>1.8053292301474884E-3</v>
      </c>
      <c r="Q48" s="1">
        <f t="shared" si="11"/>
        <v>2.3994080463074206E-3</v>
      </c>
      <c r="R48" s="1">
        <f t="shared" si="12"/>
        <v>6.4337916261999308E-3</v>
      </c>
    </row>
    <row r="49" spans="2:18" x14ac:dyDescent="0.25">
      <c r="B49">
        <v>210</v>
      </c>
      <c r="C49">
        <v>0.72289209452955006</v>
      </c>
      <c r="D49">
        <v>5.7093807380603296</v>
      </c>
      <c r="E49">
        <v>3.5677271674101201</v>
      </c>
      <c r="F49">
        <f t="shared" si="0"/>
        <v>-2.9513997016990978E-2</v>
      </c>
      <c r="G49">
        <f t="shared" si="1"/>
        <v>6.2643689160992722E-3</v>
      </c>
      <c r="H49">
        <f t="shared" si="2"/>
        <v>2.3249628100890263E-2</v>
      </c>
      <c r="I49">
        <f t="shared" si="3"/>
        <v>5</v>
      </c>
      <c r="J49">
        <f t="shared" si="4"/>
        <v>-5.9027994033981953E-3</v>
      </c>
      <c r="K49">
        <f t="shared" si="5"/>
        <v>1.2528737832198545E-3</v>
      </c>
      <c r="L49">
        <f t="shared" si="6"/>
        <v>4.6499256201780522E-3</v>
      </c>
      <c r="M49">
        <f t="shared" si="7"/>
        <v>92.771079054704501</v>
      </c>
      <c r="N49">
        <f t="shared" si="8"/>
        <v>1.2528737832198545E-3</v>
      </c>
      <c r="O49">
        <f t="shared" si="9"/>
        <v>4.6499256201780522E-3</v>
      </c>
      <c r="P49">
        <f t="shared" si="10"/>
        <v>1.7331408002673075E-3</v>
      </c>
      <c r="Q49" s="1">
        <f t="shared" si="11"/>
        <v>2.3975096883515038E-3</v>
      </c>
      <c r="R49" s="1">
        <f t="shared" si="12"/>
        <v>6.4323924073400899E-3</v>
      </c>
    </row>
    <row r="50" spans="2:18" x14ac:dyDescent="0.25">
      <c r="B50">
        <v>215</v>
      </c>
      <c r="C50">
        <v>0.69477724442571498</v>
      </c>
      <c r="D50">
        <v>5.7151606933205104</v>
      </c>
      <c r="E50">
        <v>3.59006206225378</v>
      </c>
      <c r="F50">
        <f t="shared" si="0"/>
        <v>-2.8114850103835076E-2</v>
      </c>
      <c r="G50">
        <f t="shared" si="1"/>
        <v>5.7799552601807136E-3</v>
      </c>
      <c r="H50">
        <f t="shared" si="2"/>
        <v>2.2334894843659914E-2</v>
      </c>
      <c r="I50">
        <f t="shared" si="3"/>
        <v>5</v>
      </c>
      <c r="J50">
        <f t="shared" si="4"/>
        <v>-5.6229700207670154E-3</v>
      </c>
      <c r="K50">
        <f t="shared" si="5"/>
        <v>1.1559910520361426E-3</v>
      </c>
      <c r="L50">
        <f t="shared" si="6"/>
        <v>4.4669789687319826E-3</v>
      </c>
      <c r="M50">
        <f t="shared" si="7"/>
        <v>93.052227555742846</v>
      </c>
      <c r="N50">
        <f t="shared" si="8"/>
        <v>1.1559910520361426E-3</v>
      </c>
      <c r="O50">
        <f t="shared" si="9"/>
        <v>4.4669789687319826E-3</v>
      </c>
      <c r="P50">
        <f t="shared" si="10"/>
        <v>1.6638297545160034E-3</v>
      </c>
      <c r="Q50" s="1">
        <f t="shared" si="11"/>
        <v>2.3947671974940432E-3</v>
      </c>
      <c r="R50" s="1">
        <f t="shared" si="12"/>
        <v>6.429368555995631E-3</v>
      </c>
    </row>
    <row r="51" spans="2:18" x14ac:dyDescent="0.25">
      <c r="B51">
        <v>220</v>
      </c>
      <c r="C51">
        <v>0.66797504768507698</v>
      </c>
      <c r="D51">
        <v>5.72050004020819</v>
      </c>
      <c r="E51">
        <v>3.6115249121067401</v>
      </c>
      <c r="F51">
        <f t="shared" si="0"/>
        <v>-2.6802196740637996E-2</v>
      </c>
      <c r="G51">
        <f t="shared" si="1"/>
        <v>5.3393468876796746E-3</v>
      </c>
      <c r="H51">
        <f t="shared" si="2"/>
        <v>2.1462849852960098E-2</v>
      </c>
      <c r="I51">
        <f t="shared" si="3"/>
        <v>5</v>
      </c>
      <c r="J51">
        <f t="shared" si="4"/>
        <v>-5.3604393481275995E-3</v>
      </c>
      <c r="K51">
        <f t="shared" si="5"/>
        <v>1.067869377535935E-3</v>
      </c>
      <c r="L51">
        <f t="shared" si="6"/>
        <v>4.2925699705920195E-3</v>
      </c>
      <c r="M51">
        <f t="shared" si="7"/>
        <v>93.320249523149229</v>
      </c>
      <c r="N51">
        <f t="shared" si="8"/>
        <v>1.067869377535935E-3</v>
      </c>
      <c r="O51">
        <f t="shared" si="9"/>
        <v>4.2925699705920195E-3</v>
      </c>
      <c r="P51">
        <f t="shared" si="10"/>
        <v>1.5986665688137978E-3</v>
      </c>
      <c r="Q51" s="1">
        <f t="shared" si="11"/>
        <v>2.393302825238921E-3</v>
      </c>
      <c r="R51" s="1">
        <f t="shared" si="12"/>
        <v>6.4262429943577641E-3</v>
      </c>
    </row>
    <row r="52" spans="2:18" x14ac:dyDescent="0.25">
      <c r="B52">
        <v>225</v>
      </c>
      <c r="C52">
        <v>0.64239025606025402</v>
      </c>
      <c r="D52">
        <v>5.7254409207894597</v>
      </c>
      <c r="E52">
        <v>3.63216882315028</v>
      </c>
      <c r="F52">
        <f t="shared" si="0"/>
        <v>-2.5584791624822967E-2</v>
      </c>
      <c r="G52">
        <f t="shared" si="1"/>
        <v>4.9408805812696244E-3</v>
      </c>
      <c r="H52">
        <f t="shared" si="2"/>
        <v>2.0643911043539909E-2</v>
      </c>
      <c r="I52">
        <f t="shared" si="3"/>
        <v>5</v>
      </c>
      <c r="J52">
        <f t="shared" si="4"/>
        <v>-5.116958324964593E-3</v>
      </c>
      <c r="K52">
        <f t="shared" si="5"/>
        <v>9.8817611625392479E-4</v>
      </c>
      <c r="L52">
        <f t="shared" si="6"/>
        <v>4.1287822087079816E-3</v>
      </c>
      <c r="M52">
        <f t="shared" si="7"/>
        <v>93.576097439397458</v>
      </c>
      <c r="N52">
        <f t="shared" si="8"/>
        <v>9.8817611625392479E-4</v>
      </c>
      <c r="O52">
        <f t="shared" si="9"/>
        <v>4.1287822087079816E-3</v>
      </c>
      <c r="P52">
        <f t="shared" si="10"/>
        <v>1.5382800516221362E-3</v>
      </c>
      <c r="Q52" s="1">
        <f t="shared" si="11"/>
        <v>2.3946192164500247E-3</v>
      </c>
      <c r="R52" s="1">
        <f t="shared" si="12"/>
        <v>6.4272179874420698E-3</v>
      </c>
    </row>
    <row r="53" spans="2:18" x14ac:dyDescent="0.25">
      <c r="B53">
        <v>230</v>
      </c>
      <c r="C53">
        <v>0.61796020456369505</v>
      </c>
      <c r="D53">
        <v>5.7300122991865896</v>
      </c>
      <c r="E53">
        <v>3.6520274962497199</v>
      </c>
      <c r="F53">
        <f t="shared" si="0"/>
        <v>-2.4430051496558969E-2</v>
      </c>
      <c r="G53">
        <f t="shared" si="1"/>
        <v>4.5713783971299549E-3</v>
      </c>
      <c r="H53">
        <f t="shared" si="2"/>
        <v>1.9858673099439894E-2</v>
      </c>
      <c r="I53">
        <f t="shared" si="3"/>
        <v>5</v>
      </c>
      <c r="J53">
        <f t="shared" si="4"/>
        <v>-4.8860102993117938E-3</v>
      </c>
      <c r="K53">
        <f t="shared" si="5"/>
        <v>9.1427567942599093E-4</v>
      </c>
      <c r="L53">
        <f t="shared" si="6"/>
        <v>3.9717346198879788E-3</v>
      </c>
      <c r="M53">
        <f t="shared" si="7"/>
        <v>93.82039795436306</v>
      </c>
      <c r="N53">
        <f t="shared" si="8"/>
        <v>9.1427567942599093E-4</v>
      </c>
      <c r="O53">
        <f t="shared" si="9"/>
        <v>3.9717346198879788E-3</v>
      </c>
      <c r="P53">
        <f t="shared" si="10"/>
        <v>1.4795057556683713E-3</v>
      </c>
      <c r="Q53" s="1">
        <f t="shared" si="11"/>
        <v>2.3941764287442463E-3</v>
      </c>
      <c r="R53" s="1">
        <f t="shared" si="12"/>
        <v>6.4271689188985627E-3</v>
      </c>
    </row>
    <row r="54" spans="2:18" x14ac:dyDescent="0.25">
      <c r="B54">
        <v>235</v>
      </c>
      <c r="C54">
        <v>0.59462668864475299</v>
      </c>
      <c r="D54">
        <v>5.7342417189973496</v>
      </c>
      <c r="E54">
        <v>3.6711315923579</v>
      </c>
      <c r="F54">
        <f t="shared" si="0"/>
        <v>-2.333351591894206E-2</v>
      </c>
      <c r="G54">
        <f t="shared" si="1"/>
        <v>4.2294198107599712E-3</v>
      </c>
      <c r="H54">
        <f t="shared" si="2"/>
        <v>1.9104096108180091E-2</v>
      </c>
      <c r="I54">
        <f t="shared" si="3"/>
        <v>5</v>
      </c>
      <c r="J54">
        <f t="shared" si="4"/>
        <v>-4.6667031837884119E-3</v>
      </c>
      <c r="K54">
        <f t="shared" si="5"/>
        <v>8.4588396215199422E-4</v>
      </c>
      <c r="L54">
        <f t="shared" si="6"/>
        <v>3.8208192216360182E-3</v>
      </c>
      <c r="M54">
        <f t="shared" si="7"/>
        <v>94.053733113552468</v>
      </c>
      <c r="N54">
        <f t="shared" si="8"/>
        <v>8.4588396215199422E-4</v>
      </c>
      <c r="O54">
        <f t="shared" si="9"/>
        <v>3.8208192216360182E-3</v>
      </c>
      <c r="P54">
        <f t="shared" si="10"/>
        <v>1.4225462433916239E-3</v>
      </c>
      <c r="Q54" s="1">
        <f t="shared" si="11"/>
        <v>2.3923350070845775E-3</v>
      </c>
      <c r="R54" s="1">
        <f t="shared" si="12"/>
        <v>6.4255764071812207E-3</v>
      </c>
    </row>
    <row r="55" spans="2:18" x14ac:dyDescent="0.25">
      <c r="B55">
        <v>240</v>
      </c>
      <c r="C55">
        <v>0.57233150375277797</v>
      </c>
      <c r="D55">
        <v>5.7381567238195297</v>
      </c>
      <c r="E55">
        <v>3.6895117724276898</v>
      </c>
      <c r="F55">
        <f t="shared" si="0"/>
        <v>-2.2295184891975017E-2</v>
      </c>
      <c r="G55">
        <f t="shared" si="1"/>
        <v>3.9150048221801015E-3</v>
      </c>
      <c r="H55">
        <f t="shared" si="2"/>
        <v>1.8380180069789809E-2</v>
      </c>
      <c r="I55">
        <f t="shared" si="3"/>
        <v>5</v>
      </c>
      <c r="J55">
        <f t="shared" si="4"/>
        <v>-4.4590369783950035E-3</v>
      </c>
      <c r="K55">
        <f t="shared" si="5"/>
        <v>7.8300096443602025E-4</v>
      </c>
      <c r="L55">
        <f t="shared" si="6"/>
        <v>3.6760360139579617E-3</v>
      </c>
      <c r="M55">
        <f t="shared" si="7"/>
        <v>94.276684962472217</v>
      </c>
      <c r="N55">
        <f t="shared" si="8"/>
        <v>7.8300096443602025E-4</v>
      </c>
      <c r="O55">
        <f t="shared" si="9"/>
        <v>3.6760360139579617E-3</v>
      </c>
      <c r="P55">
        <f t="shared" si="10"/>
        <v>1.3680899256844723E-3</v>
      </c>
      <c r="Q55" s="1">
        <f t="shared" si="11"/>
        <v>2.3903802546494574E-3</v>
      </c>
      <c r="R55" s="1">
        <f t="shared" si="12"/>
        <v>6.4229139752996151E-3</v>
      </c>
    </row>
    <row r="56" spans="2:18" x14ac:dyDescent="0.25">
      <c r="R5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9D09-3CF7-47B6-9C40-9A2635188514}">
  <dimension ref="A1:N88"/>
  <sheetViews>
    <sheetView tabSelected="1" zoomScale="80" zoomScaleNormal="80" workbookViewId="0">
      <selection activeCell="M3" sqref="M3"/>
    </sheetView>
  </sheetViews>
  <sheetFormatPr defaultRowHeight="15" x14ac:dyDescent="0.25"/>
  <cols>
    <col min="1" max="1" width="52" bestFit="1" customWidth="1"/>
    <col min="2" max="2" width="10.7109375" bestFit="1" customWidth="1"/>
    <col min="14" max="14" width="9.7109375" bestFit="1" customWidth="1"/>
  </cols>
  <sheetData>
    <row r="1" spans="1:14" x14ac:dyDescent="0.25">
      <c r="A1" s="2"/>
      <c r="B1" s="2"/>
      <c r="C1" s="2"/>
      <c r="D1" s="2"/>
      <c r="E1" s="2"/>
      <c r="F1" s="2"/>
    </row>
    <row r="2" spans="1:14" x14ac:dyDescent="0.25">
      <c r="A2" s="4" t="s">
        <v>42</v>
      </c>
      <c r="B2" s="5">
        <v>0.02</v>
      </c>
      <c r="C2" t="s">
        <v>43</v>
      </c>
      <c r="D2" s="2"/>
      <c r="E2" s="2"/>
      <c r="F2" s="2"/>
    </row>
    <row r="3" spans="1:14" x14ac:dyDescent="0.25">
      <c r="A3" s="4" t="s">
        <v>44</v>
      </c>
      <c r="B3" s="5">
        <v>0.02</v>
      </c>
      <c r="C3" t="s">
        <v>45</v>
      </c>
      <c r="D3" s="2"/>
      <c r="E3" s="2"/>
      <c r="F3" s="2"/>
    </row>
    <row r="4" spans="1:14" x14ac:dyDescent="0.25">
      <c r="A4" s="4" t="s">
        <v>46</v>
      </c>
      <c r="B4" s="5">
        <f>PI()*B3^2/4</f>
        <v>3.1415926535897931E-4</v>
      </c>
      <c r="C4" t="s">
        <v>47</v>
      </c>
      <c r="D4" s="2"/>
      <c r="E4" s="2"/>
      <c r="F4" s="2"/>
    </row>
    <row r="5" spans="1:14" x14ac:dyDescent="0.25">
      <c r="A5" s="4" t="s">
        <v>48</v>
      </c>
      <c r="B5" s="5">
        <v>0.06</v>
      </c>
      <c r="C5" t="s">
        <v>45</v>
      </c>
      <c r="D5" s="2"/>
      <c r="E5" s="2"/>
      <c r="F5" s="2"/>
    </row>
    <row r="6" spans="1:14" x14ac:dyDescent="0.25">
      <c r="A6" s="4" t="s">
        <v>49</v>
      </c>
      <c r="B6" s="5">
        <f>B4*B5</f>
        <v>1.8849555921538758E-5</v>
      </c>
      <c r="C6" t="s">
        <v>50</v>
      </c>
      <c r="D6" s="2"/>
      <c r="E6" s="2"/>
      <c r="F6" s="2"/>
    </row>
    <row r="7" spans="1:14" x14ac:dyDescent="0.25">
      <c r="A7" s="4"/>
      <c r="B7" s="5"/>
      <c r="D7" s="2"/>
      <c r="E7" s="2"/>
      <c r="F7" s="2"/>
    </row>
    <row r="9" spans="1:14" x14ac:dyDescent="0.25">
      <c r="A9" t="s">
        <v>31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37</v>
      </c>
      <c r="J9" s="2" t="s">
        <v>55</v>
      </c>
      <c r="K9" s="2" t="s">
        <v>56</v>
      </c>
      <c r="L9" s="2" t="s">
        <v>10</v>
      </c>
      <c r="M9" s="2" t="s">
        <v>57</v>
      </c>
      <c r="N9" s="2" t="s">
        <v>6</v>
      </c>
    </row>
    <row r="10" spans="1:14" x14ac:dyDescent="0.25">
      <c r="A10" t="s">
        <v>32</v>
      </c>
      <c r="B10">
        <v>206.85</v>
      </c>
      <c r="C10" t="s">
        <v>38</v>
      </c>
      <c r="E10" s="3">
        <v>1</v>
      </c>
      <c r="F10" s="3">
        <v>0.75</v>
      </c>
      <c r="G10" s="3">
        <v>0.1</v>
      </c>
      <c r="H10">
        <v>0.73231999999999997</v>
      </c>
      <c r="I10">
        <v>0.11768000000000001</v>
      </c>
      <c r="J10">
        <f>H10-F10</f>
        <v>-1.7680000000000029E-2</v>
      </c>
      <c r="K10" s="5">
        <f>J10/$B$13</f>
        <v>-30.215939799889544</v>
      </c>
      <c r="L10" s="5">
        <f>-K10</f>
        <v>30.215939799889544</v>
      </c>
      <c r="M10" s="5">
        <f>L10/F10</f>
        <v>40.287919733186058</v>
      </c>
      <c r="N10">
        <f>(F10-H10)/F10*100</f>
        <v>2.3573333333333375</v>
      </c>
    </row>
    <row r="11" spans="1:14" x14ac:dyDescent="0.25">
      <c r="B11">
        <v>480</v>
      </c>
      <c r="C11" t="s">
        <v>1</v>
      </c>
      <c r="E11" s="3">
        <v>2</v>
      </c>
      <c r="F11" s="3">
        <v>1</v>
      </c>
      <c r="G11" s="3">
        <v>0.1</v>
      </c>
      <c r="H11" s="3">
        <v>0.97643000000000002</v>
      </c>
      <c r="I11" s="3">
        <v>0.12357</v>
      </c>
      <c r="J11">
        <f t="shared" ref="J11:J14" si="0">H11-F11</f>
        <v>-2.356999999999998E-2</v>
      </c>
      <c r="K11" s="5">
        <f t="shared" ref="K11:K14" si="1">J11/$B$13</f>
        <v>-40.282222911956723</v>
      </c>
      <c r="L11" s="5">
        <f t="shared" ref="L11:L14" si="2">-K11</f>
        <v>40.282222911956723</v>
      </c>
      <c r="M11" s="5">
        <f t="shared" ref="M11:M14" si="3">L11/F11</f>
        <v>40.282222911956723</v>
      </c>
      <c r="N11">
        <f t="shared" ref="N11:N14" si="4">(F11-H11)/F11*100</f>
        <v>2.356999999999998</v>
      </c>
    </row>
    <row r="12" spans="1:14" x14ac:dyDescent="0.25">
      <c r="A12" t="s">
        <v>51</v>
      </c>
      <c r="B12" s="5">
        <f>$B$2*B11/298</f>
        <v>3.2214765100671137E-2</v>
      </c>
      <c r="C12" t="s">
        <v>53</v>
      </c>
      <c r="E12" s="3">
        <v>3</v>
      </c>
      <c r="F12" s="3">
        <v>1.25</v>
      </c>
      <c r="G12" s="3">
        <v>0.1</v>
      </c>
      <c r="H12" s="3">
        <v>1.2204999999999999</v>
      </c>
      <c r="I12" s="3">
        <v>0.12945999999999999</v>
      </c>
      <c r="J12">
        <f t="shared" si="0"/>
        <v>-2.9500000000000082E-2</v>
      </c>
      <c r="K12" s="5">
        <f t="shared" si="1"/>
        <v>-50.416867878775037</v>
      </c>
      <c r="L12" s="5">
        <f t="shared" si="2"/>
        <v>50.416867878775037</v>
      </c>
      <c r="M12" s="5">
        <f t="shared" si="3"/>
        <v>40.333494303020032</v>
      </c>
      <c r="N12">
        <f t="shared" si="4"/>
        <v>2.3600000000000065</v>
      </c>
    </row>
    <row r="13" spans="1:14" x14ac:dyDescent="0.25">
      <c r="A13" t="s">
        <v>52</v>
      </c>
      <c r="B13" s="5">
        <f>$B$6/B12</f>
        <v>5.8512163173109904E-4</v>
      </c>
      <c r="C13" t="s">
        <v>54</v>
      </c>
      <c r="E13" s="3">
        <v>4</v>
      </c>
      <c r="F13" s="3">
        <v>1.5</v>
      </c>
      <c r="G13" s="3">
        <v>0.1</v>
      </c>
      <c r="H13" s="3">
        <v>1.4645999999999999</v>
      </c>
      <c r="I13" s="3">
        <v>0.13535</v>
      </c>
      <c r="J13">
        <f t="shared" si="0"/>
        <v>-3.5400000000000098E-2</v>
      </c>
      <c r="K13" s="5">
        <f t="shared" si="1"/>
        <v>-60.500241454530041</v>
      </c>
      <c r="L13" s="5">
        <f t="shared" si="2"/>
        <v>60.500241454530041</v>
      </c>
      <c r="M13" s="5">
        <f t="shared" si="3"/>
        <v>40.333494303020025</v>
      </c>
      <c r="N13">
        <f t="shared" si="4"/>
        <v>2.3600000000000065</v>
      </c>
    </row>
    <row r="14" spans="1:14" x14ac:dyDescent="0.25">
      <c r="E14" s="3">
        <v>5</v>
      </c>
      <c r="F14" s="3">
        <v>1.75</v>
      </c>
      <c r="G14" s="3">
        <v>0.1</v>
      </c>
      <c r="H14" s="3">
        <v>1.7088000000000001</v>
      </c>
      <c r="I14" s="3">
        <v>0.14124999999999999</v>
      </c>
      <c r="J14">
        <f t="shared" si="0"/>
        <v>-4.1199999999999903E-2</v>
      </c>
      <c r="K14" s="5">
        <f t="shared" si="1"/>
        <v>-70.41271039340748</v>
      </c>
      <c r="L14" s="5">
        <f t="shared" si="2"/>
        <v>70.41271039340748</v>
      </c>
      <c r="M14" s="5">
        <f t="shared" si="3"/>
        <v>40.235834510518558</v>
      </c>
      <c r="N14">
        <f t="shared" si="4"/>
        <v>2.3542857142857088</v>
      </c>
    </row>
    <row r="15" spans="1:14" x14ac:dyDescent="0.25">
      <c r="N15" s="5"/>
    </row>
    <row r="17" spans="1:14" x14ac:dyDescent="0.25">
      <c r="A17" t="s">
        <v>39</v>
      </c>
      <c r="E17" s="2" t="s">
        <v>33</v>
      </c>
      <c r="F17" s="2" t="s">
        <v>34</v>
      </c>
      <c r="G17" s="2" t="s">
        <v>35</v>
      </c>
      <c r="H17" s="2" t="s">
        <v>36</v>
      </c>
      <c r="I17" s="2" t="s">
        <v>37</v>
      </c>
      <c r="J17" s="2" t="s">
        <v>55</v>
      </c>
      <c r="K17" s="2" t="s">
        <v>56</v>
      </c>
      <c r="L17" s="2" t="s">
        <v>10</v>
      </c>
      <c r="M17" s="2" t="s">
        <v>57</v>
      </c>
      <c r="N17" s="2" t="s">
        <v>6</v>
      </c>
    </row>
    <row r="18" spans="1:14" x14ac:dyDescent="0.25">
      <c r="A18" t="s">
        <v>32</v>
      </c>
      <c r="B18">
        <v>226.85</v>
      </c>
      <c r="C18" t="s">
        <v>38</v>
      </c>
      <c r="E18" s="3">
        <v>1</v>
      </c>
      <c r="F18" s="3">
        <v>0.75</v>
      </c>
      <c r="G18" s="3">
        <v>0</v>
      </c>
      <c r="H18">
        <v>0.71592</v>
      </c>
      <c r="I18">
        <v>3.4082000000000001E-2</v>
      </c>
      <c r="J18">
        <f>H18-F18</f>
        <v>-3.4079999999999999E-2</v>
      </c>
      <c r="K18" s="5">
        <f>J18/$B$21</f>
        <v>-60.671146091407081</v>
      </c>
      <c r="L18" s="5">
        <f>-K18</f>
        <v>60.671146091407081</v>
      </c>
      <c r="M18" s="5">
        <f>L18/F18</f>
        <v>80.894861455209437</v>
      </c>
      <c r="N18">
        <f>(F18-H18)/F18*100</f>
        <v>4.5440000000000005</v>
      </c>
    </row>
    <row r="19" spans="1:14" x14ac:dyDescent="0.25">
      <c r="B19">
        <v>500</v>
      </c>
      <c r="C19" t="s">
        <v>1</v>
      </c>
      <c r="E19" s="3">
        <v>2</v>
      </c>
      <c r="F19" s="3">
        <v>1</v>
      </c>
      <c r="G19" s="3">
        <v>0</v>
      </c>
      <c r="H19" s="3">
        <v>0.95455739014033003</v>
      </c>
      <c r="I19" s="3">
        <v>4.5442609859670198E-2</v>
      </c>
      <c r="J19">
        <f t="shared" ref="J19:J22" si="5">H19-F19</f>
        <v>-4.5442609859669969E-2</v>
      </c>
      <c r="K19" s="5">
        <f t="shared" ref="K19:K22" si="6">J19/$B$21</f>
        <v>-80.899507675201079</v>
      </c>
      <c r="L19" s="5">
        <f t="shared" ref="L19:L22" si="7">-K19</f>
        <v>80.899507675201079</v>
      </c>
      <c r="M19" s="5">
        <f t="shared" ref="M19:M22" si="8">L19/F19</f>
        <v>80.899507675201079</v>
      </c>
      <c r="N19">
        <f t="shared" ref="N19:N22" si="9">(F19-H19)/F19*100</f>
        <v>4.5442609859669965</v>
      </c>
    </row>
    <row r="20" spans="1:14" x14ac:dyDescent="0.25">
      <c r="A20" t="s">
        <v>51</v>
      </c>
      <c r="B20" s="5">
        <f>$B$2*B19/298</f>
        <v>3.3557046979865772E-2</v>
      </c>
      <c r="C20" t="s">
        <v>53</v>
      </c>
      <c r="E20" s="3">
        <v>3</v>
      </c>
      <c r="F20" s="3">
        <v>1.25</v>
      </c>
      <c r="G20" s="3">
        <v>0</v>
      </c>
      <c r="H20" s="3">
        <v>1.1932</v>
      </c>
      <c r="I20" s="3">
        <v>5.6804E-2</v>
      </c>
      <c r="J20">
        <f t="shared" si="5"/>
        <v>-5.6799999999999962E-2</v>
      </c>
      <c r="K20" s="5">
        <f t="shared" si="6"/>
        <v>-101.11857681901174</v>
      </c>
      <c r="L20" s="5">
        <f t="shared" si="7"/>
        <v>101.11857681901174</v>
      </c>
      <c r="M20" s="5">
        <f t="shared" si="8"/>
        <v>80.894861455209394</v>
      </c>
      <c r="N20">
        <f t="shared" si="9"/>
        <v>4.5439999999999969</v>
      </c>
    </row>
    <row r="21" spans="1:14" x14ac:dyDescent="0.25">
      <c r="A21" t="s">
        <v>52</v>
      </c>
      <c r="B21" s="5">
        <f>$B$6/B20</f>
        <v>5.61716766461855E-4</v>
      </c>
      <c r="C21" t="s">
        <v>54</v>
      </c>
      <c r="E21" s="3">
        <v>4</v>
      </c>
      <c r="F21" s="3">
        <v>1.5</v>
      </c>
      <c r="G21" s="3">
        <v>0</v>
      </c>
      <c r="H21" s="3">
        <v>1.4318</v>
      </c>
      <c r="I21" s="3">
        <v>6.8165000000000003E-2</v>
      </c>
      <c r="J21">
        <f t="shared" si="5"/>
        <v>-6.8200000000000038E-2</v>
      </c>
      <c r="K21" s="5">
        <f t="shared" si="6"/>
        <v>-121.41350244817974</v>
      </c>
      <c r="L21" s="5">
        <f t="shared" si="7"/>
        <v>121.41350244817974</v>
      </c>
      <c r="M21" s="5">
        <f t="shared" si="8"/>
        <v>80.942334965453156</v>
      </c>
      <c r="N21">
        <f t="shared" si="9"/>
        <v>4.5466666666666686</v>
      </c>
    </row>
    <row r="22" spans="1:14" x14ac:dyDescent="0.25">
      <c r="E22" s="3">
        <v>5</v>
      </c>
      <c r="F22" s="3">
        <v>1.75</v>
      </c>
      <c r="G22" s="3">
        <v>0</v>
      </c>
      <c r="H22" s="3">
        <v>1.6705000000000001</v>
      </c>
      <c r="I22" s="3">
        <v>7.9525999999999999E-2</v>
      </c>
      <c r="J22">
        <f t="shared" si="5"/>
        <v>-7.9499999999999904E-2</v>
      </c>
      <c r="K22" s="5">
        <f t="shared" si="6"/>
        <v>-141.53040241393361</v>
      </c>
      <c r="L22" s="5">
        <f t="shared" si="7"/>
        <v>141.53040241393361</v>
      </c>
      <c r="M22" s="5">
        <f t="shared" si="8"/>
        <v>80.874515665104923</v>
      </c>
      <c r="N22">
        <f t="shared" si="9"/>
        <v>4.5428571428571374</v>
      </c>
    </row>
    <row r="23" spans="1:14" x14ac:dyDescent="0.25">
      <c r="N23" s="5"/>
    </row>
    <row r="25" spans="1:14" x14ac:dyDescent="0.25">
      <c r="A25" t="s">
        <v>40</v>
      </c>
      <c r="E25" s="2" t="s">
        <v>33</v>
      </c>
      <c r="F25" s="2" t="s">
        <v>34</v>
      </c>
      <c r="G25" s="2" t="s">
        <v>35</v>
      </c>
      <c r="H25" s="2" t="s">
        <v>36</v>
      </c>
      <c r="I25" s="2" t="s">
        <v>37</v>
      </c>
      <c r="J25" s="2" t="s">
        <v>55</v>
      </c>
      <c r="K25" s="2" t="s">
        <v>56</v>
      </c>
      <c r="L25" s="2" t="s">
        <v>10</v>
      </c>
      <c r="M25" s="2" t="s">
        <v>57</v>
      </c>
      <c r="N25" s="2" t="s">
        <v>6</v>
      </c>
    </row>
    <row r="26" spans="1:14" x14ac:dyDescent="0.25">
      <c r="A26" t="s">
        <v>32</v>
      </c>
      <c r="B26">
        <v>236.85</v>
      </c>
      <c r="C26" t="s">
        <v>38</v>
      </c>
      <c r="E26" s="3">
        <v>1</v>
      </c>
      <c r="F26" s="3">
        <v>0.75</v>
      </c>
      <c r="G26" s="3">
        <v>0.1</v>
      </c>
      <c r="H26">
        <v>0.70379000000000003</v>
      </c>
      <c r="I26">
        <v>0.14621000000000001</v>
      </c>
      <c r="J26">
        <f>H26-F26</f>
        <v>-4.6209999999999973E-2</v>
      </c>
      <c r="K26" s="5">
        <f>J26/$B$29</f>
        <v>-83.910972244765219</v>
      </c>
      <c r="L26" s="5">
        <f>-K26</f>
        <v>83.910972244765219</v>
      </c>
      <c r="M26" s="5">
        <f>L26/F26</f>
        <v>111.88129632635362</v>
      </c>
      <c r="N26">
        <f>(F26-H26)/F26*100</f>
        <v>6.1613333333333298</v>
      </c>
    </row>
    <row r="27" spans="1:14" x14ac:dyDescent="0.25">
      <c r="B27">
        <v>510</v>
      </c>
      <c r="C27" t="s">
        <v>1</v>
      </c>
      <c r="E27" s="3">
        <v>2</v>
      </c>
      <c r="F27" s="3">
        <v>1</v>
      </c>
      <c r="G27" s="3">
        <v>0.15</v>
      </c>
      <c r="H27" s="3">
        <v>0.93838999999999995</v>
      </c>
      <c r="I27" s="3">
        <v>0.21160999999999999</v>
      </c>
      <c r="J27">
        <f t="shared" ref="J27:J30" si="10">H27-F27</f>
        <v>-6.1610000000000054E-2</v>
      </c>
      <c r="K27" s="5">
        <f t="shared" ref="K27:K30" si="11">J27/$B$29</f>
        <v>-111.87524345379771</v>
      </c>
      <c r="L27" s="5">
        <f t="shared" ref="L27:L30" si="12">-K27</f>
        <v>111.87524345379771</v>
      </c>
      <c r="M27" s="5">
        <f t="shared" ref="M27:M30" si="13">L27/F27</f>
        <v>111.87524345379771</v>
      </c>
      <c r="N27">
        <f t="shared" ref="N27:N30" si="14">(F27-H27)/F27*100</f>
        <v>6.1610000000000049</v>
      </c>
    </row>
    <row r="28" spans="1:14" x14ac:dyDescent="0.25">
      <c r="A28" t="s">
        <v>51</v>
      </c>
      <c r="B28" s="5">
        <f>$B$2*B27/298</f>
        <v>3.4228187919463089E-2</v>
      </c>
      <c r="C28" t="s">
        <v>53</v>
      </c>
      <c r="E28" s="3">
        <v>3</v>
      </c>
      <c r="F28" s="3">
        <v>1.25</v>
      </c>
      <c r="G28" s="3">
        <v>0.2</v>
      </c>
      <c r="H28" s="3">
        <v>1.173</v>
      </c>
      <c r="I28" s="3">
        <v>0.27700999999999998</v>
      </c>
      <c r="J28">
        <f t="shared" si="10"/>
        <v>-7.6999999999999957E-2</v>
      </c>
      <c r="K28" s="5">
        <f t="shared" si="11"/>
        <v>-139.82135604516168</v>
      </c>
      <c r="L28" s="5">
        <f t="shared" si="12"/>
        <v>139.82135604516168</v>
      </c>
      <c r="M28" s="5">
        <f t="shared" si="13"/>
        <v>111.85708483612935</v>
      </c>
      <c r="N28">
        <f t="shared" si="14"/>
        <v>6.1599999999999966</v>
      </c>
    </row>
    <row r="29" spans="1:14" x14ac:dyDescent="0.25">
      <c r="A29" t="s">
        <v>52</v>
      </c>
      <c r="B29" s="5">
        <f>$B$6/B28</f>
        <v>5.5070271221750483E-4</v>
      </c>
      <c r="C29" t="s">
        <v>54</v>
      </c>
      <c r="E29" s="3">
        <v>4</v>
      </c>
      <c r="F29" s="3">
        <v>1.5</v>
      </c>
      <c r="G29" s="3">
        <v>0.25</v>
      </c>
      <c r="H29" s="3">
        <v>1.4076</v>
      </c>
      <c r="I29" s="3">
        <v>0.34242</v>
      </c>
      <c r="J29">
        <f t="shared" si="10"/>
        <v>-9.2400000000000038E-2</v>
      </c>
      <c r="K29" s="5">
        <f t="shared" si="11"/>
        <v>-167.7856272541942</v>
      </c>
      <c r="L29" s="5">
        <f t="shared" si="12"/>
        <v>167.7856272541942</v>
      </c>
      <c r="M29" s="5">
        <f t="shared" si="13"/>
        <v>111.85708483612946</v>
      </c>
      <c r="N29">
        <f t="shared" si="14"/>
        <v>6.1600000000000019</v>
      </c>
    </row>
    <row r="30" spans="1:14" x14ac:dyDescent="0.25">
      <c r="E30" s="3">
        <v>5</v>
      </c>
      <c r="F30" s="3">
        <v>1.75</v>
      </c>
      <c r="G30" s="3">
        <v>0.3</v>
      </c>
      <c r="H30" s="3">
        <v>1.6422000000000001</v>
      </c>
      <c r="I30" s="3">
        <v>0.40782000000000002</v>
      </c>
      <c r="J30">
        <f t="shared" si="10"/>
        <v>-0.1077999999999999</v>
      </c>
      <c r="K30" s="5">
        <f t="shared" si="11"/>
        <v>-195.74989846322629</v>
      </c>
      <c r="L30" s="5">
        <f t="shared" si="12"/>
        <v>195.74989846322629</v>
      </c>
      <c r="M30" s="5">
        <f t="shared" si="13"/>
        <v>111.8570848361293</v>
      </c>
      <c r="N30">
        <f t="shared" si="14"/>
        <v>6.1599999999999939</v>
      </c>
    </row>
    <row r="31" spans="1:14" x14ac:dyDescent="0.25">
      <c r="N31" s="5"/>
    </row>
    <row r="33" spans="1:14" x14ac:dyDescent="0.25">
      <c r="A33" t="s">
        <v>41</v>
      </c>
      <c r="E33" s="2" t="s">
        <v>33</v>
      </c>
      <c r="F33" s="2" t="s">
        <v>34</v>
      </c>
      <c r="G33" s="2" t="s">
        <v>35</v>
      </c>
      <c r="H33" s="2" t="s">
        <v>36</v>
      </c>
      <c r="I33" s="2" t="s">
        <v>37</v>
      </c>
      <c r="J33" s="2" t="s">
        <v>55</v>
      </c>
      <c r="K33" s="2" t="s">
        <v>56</v>
      </c>
      <c r="L33" s="2" t="s">
        <v>10</v>
      </c>
      <c r="M33" s="2" t="s">
        <v>57</v>
      </c>
      <c r="N33" s="2" t="s">
        <v>6</v>
      </c>
    </row>
    <row r="34" spans="1:14" x14ac:dyDescent="0.25">
      <c r="A34" t="s">
        <v>32</v>
      </c>
      <c r="B34">
        <v>246.85</v>
      </c>
      <c r="C34" t="s">
        <v>38</v>
      </c>
      <c r="E34" s="3">
        <v>1</v>
      </c>
      <c r="F34" s="3">
        <v>0.75</v>
      </c>
      <c r="G34" s="3">
        <v>0.1</v>
      </c>
      <c r="H34">
        <v>0.68825999999999998</v>
      </c>
      <c r="I34">
        <v>0.16173999999999999</v>
      </c>
      <c r="J34">
        <f>H34-F34</f>
        <v>-6.1740000000000017E-2</v>
      </c>
      <c r="K34" s="5">
        <f>J34/$B$37</f>
        <v>-114.3095663753173</v>
      </c>
      <c r="L34" s="5">
        <f>-K34</f>
        <v>114.3095663753173</v>
      </c>
      <c r="M34" s="5">
        <f>L34/F34</f>
        <v>152.41275516708973</v>
      </c>
      <c r="N34">
        <f>(F34-H34)/F34*100</f>
        <v>8.2320000000000011</v>
      </c>
    </row>
    <row r="35" spans="1:14" x14ac:dyDescent="0.25">
      <c r="B35">
        <v>520</v>
      </c>
      <c r="C35" t="s">
        <v>1</v>
      </c>
      <c r="E35" s="3">
        <v>2</v>
      </c>
      <c r="F35" s="3">
        <v>1</v>
      </c>
      <c r="G35" s="3">
        <v>0.1</v>
      </c>
      <c r="H35" s="3">
        <v>0.91768000000000005</v>
      </c>
      <c r="I35" s="3">
        <v>0.18232000000000001</v>
      </c>
      <c r="J35">
        <f t="shared" ref="J35:J38" si="15">H35-F35</f>
        <v>-8.2319999999999949E-2</v>
      </c>
      <c r="K35" s="5">
        <f t="shared" ref="K35:K38" si="16">J35/$B$37</f>
        <v>-152.41275516708961</v>
      </c>
      <c r="L35" s="5">
        <f t="shared" ref="L35:L38" si="17">-K35</f>
        <v>152.41275516708961</v>
      </c>
      <c r="M35" s="5">
        <f t="shared" ref="M35:M38" si="18">L35/F35</f>
        <v>152.41275516708961</v>
      </c>
      <c r="N35">
        <f t="shared" ref="N35:N38" si="19">(F35-H35)/F35*100</f>
        <v>8.2319999999999958</v>
      </c>
    </row>
    <row r="36" spans="1:14" x14ac:dyDescent="0.25">
      <c r="A36" t="s">
        <v>51</v>
      </c>
      <c r="B36" s="5">
        <f>$B$2*B35/298</f>
        <v>3.4899328859060406E-2</v>
      </c>
      <c r="C36" t="s">
        <v>53</v>
      </c>
      <c r="E36" s="3">
        <v>3</v>
      </c>
      <c r="F36" s="3">
        <v>1.25</v>
      </c>
      <c r="G36" s="3">
        <v>0.1</v>
      </c>
      <c r="H36" s="3">
        <v>1.1471</v>
      </c>
      <c r="I36" s="3">
        <v>0.20291000000000001</v>
      </c>
      <c r="J36">
        <f t="shared" si="15"/>
        <v>-0.10289999999999999</v>
      </c>
      <c r="K36" s="5">
        <f t="shared" si="16"/>
        <v>-190.5159439588621</v>
      </c>
      <c r="L36" s="5">
        <f t="shared" si="17"/>
        <v>190.5159439588621</v>
      </c>
      <c r="M36" s="5">
        <f t="shared" si="18"/>
        <v>152.41275516708967</v>
      </c>
      <c r="N36">
        <f t="shared" si="19"/>
        <v>8.2319999999999993</v>
      </c>
    </row>
    <row r="37" spans="1:14" x14ac:dyDescent="0.25">
      <c r="A37" t="s">
        <v>52</v>
      </c>
      <c r="B37" s="5">
        <f>$B$6/B36</f>
        <v>5.4011227544409129E-4</v>
      </c>
      <c r="C37" t="s">
        <v>54</v>
      </c>
      <c r="E37" s="3">
        <v>4</v>
      </c>
      <c r="F37" s="3">
        <v>1.5</v>
      </c>
      <c r="G37" s="3">
        <v>0.1</v>
      </c>
      <c r="H37" s="3">
        <v>1.3765000000000001</v>
      </c>
      <c r="I37" s="3">
        <v>0.22348999999999999</v>
      </c>
      <c r="J37">
        <f t="shared" si="15"/>
        <v>-0.12349999999999994</v>
      </c>
      <c r="K37" s="5">
        <f t="shared" si="16"/>
        <v>-228.65616208862451</v>
      </c>
      <c r="L37" s="5">
        <f t="shared" si="17"/>
        <v>228.65616208862451</v>
      </c>
      <c r="M37" s="5">
        <f t="shared" si="18"/>
        <v>152.43744139241633</v>
      </c>
      <c r="N37">
        <f t="shared" si="19"/>
        <v>8.2333333333333307</v>
      </c>
    </row>
    <row r="38" spans="1:14" x14ac:dyDescent="0.25">
      <c r="E38" s="3">
        <v>5</v>
      </c>
      <c r="F38" s="3">
        <v>1.75</v>
      </c>
      <c r="G38" s="3">
        <v>0.1</v>
      </c>
      <c r="H38" s="3">
        <v>1.6059000000000001</v>
      </c>
      <c r="I38" s="3">
        <v>0.24407000000000001</v>
      </c>
      <c r="J38">
        <f t="shared" si="15"/>
        <v>-0.14409999999999989</v>
      </c>
      <c r="K38" s="5">
        <f t="shared" si="16"/>
        <v>-266.7963802183869</v>
      </c>
      <c r="L38" s="5">
        <f t="shared" si="17"/>
        <v>266.7963802183869</v>
      </c>
      <c r="M38" s="5">
        <f t="shared" si="18"/>
        <v>152.4550744105068</v>
      </c>
      <c r="N38">
        <f t="shared" si="19"/>
        <v>8.2342857142857078</v>
      </c>
    </row>
    <row r="39" spans="1:14" x14ac:dyDescent="0.25">
      <c r="N39" s="5"/>
    </row>
    <row r="41" spans="1:14" x14ac:dyDescent="0.25">
      <c r="A41" t="s">
        <v>65</v>
      </c>
      <c r="E41" s="2" t="s">
        <v>33</v>
      </c>
      <c r="F41" s="2" t="s">
        <v>34</v>
      </c>
      <c r="G41" s="2" t="s">
        <v>35</v>
      </c>
      <c r="H41" s="2" t="s">
        <v>36</v>
      </c>
      <c r="I41" s="2" t="s">
        <v>37</v>
      </c>
      <c r="J41" s="2" t="s">
        <v>55</v>
      </c>
      <c r="K41" s="2" t="s">
        <v>56</v>
      </c>
      <c r="L41" s="2" t="s">
        <v>10</v>
      </c>
      <c r="M41" s="2" t="s">
        <v>57</v>
      </c>
      <c r="N41" s="2" t="s">
        <v>6</v>
      </c>
    </row>
    <row r="42" spans="1:14" x14ac:dyDescent="0.25">
      <c r="A42" t="s">
        <v>32</v>
      </c>
      <c r="B42">
        <v>277.85000000000002</v>
      </c>
      <c r="C42" t="s">
        <v>38</v>
      </c>
      <c r="E42" s="3">
        <v>1</v>
      </c>
      <c r="F42" s="3">
        <v>0.75</v>
      </c>
      <c r="G42" s="3">
        <v>0.1</v>
      </c>
      <c r="H42">
        <v>0.61521000000000003</v>
      </c>
      <c r="I42">
        <v>0.23479</v>
      </c>
      <c r="J42">
        <f>H42-F42</f>
        <v>-0.13478999999999997</v>
      </c>
      <c r="K42" s="5">
        <f>J42/$B$45</f>
        <v>-263.95687088693768</v>
      </c>
      <c r="L42" s="5">
        <f>-K42</f>
        <v>263.95687088693768</v>
      </c>
      <c r="M42" s="5">
        <f>L42/F42</f>
        <v>351.94249451591691</v>
      </c>
      <c r="N42">
        <f>(F42-H42)/F42*100</f>
        <v>17.971999999999998</v>
      </c>
    </row>
    <row r="43" spans="1:14" x14ac:dyDescent="0.25">
      <c r="B43">
        <v>550</v>
      </c>
      <c r="C43" t="s">
        <v>1</v>
      </c>
      <c r="E43" s="3">
        <v>2</v>
      </c>
      <c r="F43" s="3">
        <v>1</v>
      </c>
      <c r="G43" s="3">
        <v>0.1</v>
      </c>
      <c r="H43" s="3">
        <v>0.82025000000000003</v>
      </c>
      <c r="I43" s="3">
        <v>0.27975</v>
      </c>
      <c r="J43">
        <f t="shared" ref="J43:J46" si="20">H43-F43</f>
        <v>-0.17974999999999997</v>
      </c>
      <c r="K43" s="5">
        <f t="shared" ref="K43:K46" si="21">J43/$B$45</f>
        <v>-352.00124298484349</v>
      </c>
      <c r="L43" s="5">
        <f t="shared" ref="L43:L46" si="22">-K43</f>
        <v>352.00124298484349</v>
      </c>
      <c r="M43" s="5">
        <f t="shared" ref="M43:M46" si="23">L43/F43</f>
        <v>352.00124298484349</v>
      </c>
      <c r="N43">
        <f t="shared" ref="N43:N46" si="24">(F43-H43)/F43*100</f>
        <v>17.974999999999998</v>
      </c>
    </row>
    <row r="44" spans="1:14" x14ac:dyDescent="0.25">
      <c r="A44" t="s">
        <v>51</v>
      </c>
      <c r="B44" s="5">
        <f>$B$2*B43/298</f>
        <v>3.6912751677852351E-2</v>
      </c>
      <c r="C44" t="s">
        <v>53</v>
      </c>
      <c r="E44" s="3">
        <v>3</v>
      </c>
      <c r="F44" s="3">
        <v>1.25</v>
      </c>
      <c r="G44" s="3">
        <v>0.1</v>
      </c>
      <c r="H44" s="3">
        <v>1.0253000000000001</v>
      </c>
      <c r="I44" s="3">
        <v>0.32472000000000001</v>
      </c>
      <c r="J44">
        <f t="shared" si="20"/>
        <v>-0.2246999999999999</v>
      </c>
      <c r="K44" s="5">
        <f t="shared" si="21"/>
        <v>-440.02603225977361</v>
      </c>
      <c r="L44" s="5">
        <f t="shared" si="22"/>
        <v>440.02603225977361</v>
      </c>
      <c r="M44" s="5">
        <f t="shared" si="23"/>
        <v>352.02082580781888</v>
      </c>
      <c r="N44">
        <f t="shared" si="24"/>
        <v>17.975999999999992</v>
      </c>
    </row>
    <row r="45" spans="1:14" x14ac:dyDescent="0.25">
      <c r="A45" t="s">
        <v>52</v>
      </c>
      <c r="B45" s="5">
        <f>$B$6/B44</f>
        <v>5.1065160587441356E-4</v>
      </c>
      <c r="C45" t="s">
        <v>54</v>
      </c>
      <c r="E45" s="3">
        <v>4</v>
      </c>
      <c r="F45" s="3">
        <v>1.5</v>
      </c>
      <c r="G45" s="3">
        <v>0.1</v>
      </c>
      <c r="H45" s="3">
        <v>1.2302999999999999</v>
      </c>
      <c r="I45" s="3">
        <v>0.36969000000000002</v>
      </c>
      <c r="J45">
        <f t="shared" si="20"/>
        <v>-0.26970000000000005</v>
      </c>
      <c r="K45" s="5">
        <f t="shared" si="21"/>
        <v>-528.14873564958179</v>
      </c>
      <c r="L45" s="5">
        <f t="shared" si="22"/>
        <v>528.14873564958179</v>
      </c>
      <c r="M45" s="5">
        <f t="shared" si="23"/>
        <v>352.0991570997212</v>
      </c>
      <c r="N45">
        <f t="shared" si="24"/>
        <v>17.980000000000004</v>
      </c>
    </row>
    <row r="46" spans="1:14" x14ac:dyDescent="0.25">
      <c r="E46" s="3">
        <v>5</v>
      </c>
      <c r="F46" s="3">
        <v>1.75</v>
      </c>
      <c r="G46" s="3">
        <v>0.1</v>
      </c>
      <c r="H46" s="3">
        <v>1.4353</v>
      </c>
      <c r="I46" s="3">
        <v>0.41465999999999997</v>
      </c>
      <c r="J46">
        <f t="shared" si="20"/>
        <v>-0.31469999999999998</v>
      </c>
      <c r="K46" s="5">
        <f t="shared" si="21"/>
        <v>-616.27143903938941</v>
      </c>
      <c r="L46" s="5">
        <f t="shared" si="22"/>
        <v>616.27143903938941</v>
      </c>
      <c r="M46" s="5">
        <f t="shared" si="23"/>
        <v>352.15510802250822</v>
      </c>
      <c r="N46">
        <f t="shared" si="24"/>
        <v>17.982857142857142</v>
      </c>
    </row>
    <row r="49" spans="1:4" x14ac:dyDescent="0.25">
      <c r="A49" t="s">
        <v>58</v>
      </c>
      <c r="B49" t="s">
        <v>59</v>
      </c>
      <c r="C49" t="s">
        <v>60</v>
      </c>
      <c r="D49" s="6" t="s">
        <v>61</v>
      </c>
    </row>
    <row r="50" spans="1:4" x14ac:dyDescent="0.25">
      <c r="A50">
        <v>480</v>
      </c>
      <c r="B50">
        <v>40.79</v>
      </c>
      <c r="C50">
        <f>LN(B50)</f>
        <v>3.7084369533294672</v>
      </c>
      <c r="D50">
        <f>-1/A50</f>
        <v>-2.0833333333333333E-3</v>
      </c>
    </row>
    <row r="51" spans="1:4" x14ac:dyDescent="0.25">
      <c r="A51">
        <v>500</v>
      </c>
      <c r="B51">
        <v>82.8</v>
      </c>
      <c r="C51">
        <f t="shared" ref="C51:C53" si="25">LN(B51)</f>
        <v>4.4164280613912137</v>
      </c>
      <c r="D51">
        <f t="shared" ref="D51:D53" si="26">-1/A51</f>
        <v>-2E-3</v>
      </c>
    </row>
    <row r="52" spans="1:4" x14ac:dyDescent="0.25">
      <c r="A52">
        <v>510</v>
      </c>
      <c r="B52">
        <v>115.46</v>
      </c>
      <c r="C52">
        <f t="shared" si="25"/>
        <v>4.7489241496327876</v>
      </c>
      <c r="D52">
        <f t="shared" si="26"/>
        <v>-1.9607843137254902E-3</v>
      </c>
    </row>
    <row r="53" spans="1:4" x14ac:dyDescent="0.25">
      <c r="A53">
        <v>520</v>
      </c>
      <c r="B53">
        <v>159.05600000000001</v>
      </c>
      <c r="C53">
        <f t="shared" si="25"/>
        <v>5.0692563414697895</v>
      </c>
      <c r="D53">
        <f t="shared" si="26"/>
        <v>-1.9230769230769232E-3</v>
      </c>
    </row>
    <row r="56" spans="1:4" x14ac:dyDescent="0.25">
      <c r="A56" t="s">
        <v>62</v>
      </c>
      <c r="B56">
        <v>8491</v>
      </c>
    </row>
    <row r="57" spans="1:4" x14ac:dyDescent="0.25">
      <c r="A57" t="s">
        <v>63</v>
      </c>
      <c r="B57">
        <v>21.398</v>
      </c>
    </row>
    <row r="58" spans="1:4" x14ac:dyDescent="0.25">
      <c r="A58" t="s">
        <v>64</v>
      </c>
      <c r="B58" s="5">
        <f>EXP(B57)</f>
        <v>1963510932.8331151</v>
      </c>
    </row>
    <row r="59" spans="1:4" x14ac:dyDescent="0.25">
      <c r="B59" s="5"/>
    </row>
    <row r="88" spans="2:2" x14ac:dyDescent="0.25">
      <c r="B88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Cafaro</dc:creator>
  <cp:lastModifiedBy>Sina Ghanbari</cp:lastModifiedBy>
  <dcterms:created xsi:type="dcterms:W3CDTF">2023-12-01T09:50:33Z</dcterms:created>
  <dcterms:modified xsi:type="dcterms:W3CDTF">2024-02-16T09:12:40Z</dcterms:modified>
</cp:coreProperties>
</file>