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2" l="1"/>
  <c r="Q6" i="2" s="1"/>
  <c r="M6" i="2"/>
  <c r="N6" i="2" s="1"/>
  <c r="I6" i="2"/>
  <c r="J6" i="2"/>
  <c r="K6" i="2"/>
  <c r="C6" i="2"/>
  <c r="L6" i="2" l="1"/>
  <c r="O6" i="2"/>
  <c r="P6" i="2" s="1"/>
  <c r="S6" i="2" s="1"/>
  <c r="S3" i="2"/>
  <c r="S4" i="2"/>
  <c r="S5" i="2"/>
  <c r="S2" i="2"/>
  <c r="I5" i="2"/>
  <c r="K5" i="2" s="1"/>
  <c r="G5" i="2"/>
  <c r="C5" i="2"/>
  <c r="I2" i="2"/>
  <c r="J2" i="2" s="1"/>
  <c r="C2" i="2"/>
  <c r="C4" i="2"/>
  <c r="G4" i="2"/>
  <c r="Q4" i="2" s="1"/>
  <c r="I4" i="2"/>
  <c r="K4" i="2"/>
  <c r="J4" i="2"/>
  <c r="I3" i="2"/>
  <c r="J3" i="2" s="1"/>
  <c r="G3" i="2"/>
  <c r="C3" i="2"/>
  <c r="U3" i="2"/>
  <c r="G2" i="2"/>
  <c r="Q2" i="2" s="1"/>
  <c r="U2" i="2"/>
  <c r="R6" i="2" l="1"/>
  <c r="Q3" i="2"/>
  <c r="K2" i="2"/>
  <c r="M2" i="2" s="1"/>
  <c r="K3" i="2"/>
  <c r="L3" i="2" s="1"/>
  <c r="Q5" i="2"/>
  <c r="M5" i="2"/>
  <c r="L5" i="2"/>
  <c r="M4" i="2"/>
  <c r="N4" i="2" s="1"/>
  <c r="L4" i="2"/>
  <c r="J5" i="2"/>
  <c r="O4" i="2"/>
  <c r="P4" i="2" s="1"/>
  <c r="U1" i="2" l="1"/>
  <c r="L2" i="2"/>
  <c r="M3" i="2"/>
  <c r="N3" i="2" s="1"/>
  <c r="N5" i="2"/>
  <c r="O5" i="2"/>
  <c r="R4" i="2"/>
  <c r="O2" i="2"/>
  <c r="N2" i="2"/>
  <c r="G15" i="1"/>
  <c r="G11" i="1" s="1"/>
  <c r="O3" i="2" l="1"/>
  <c r="P5" i="2"/>
  <c r="R5" i="2"/>
  <c r="P2" i="2"/>
  <c r="R2" i="2"/>
  <c r="U4" i="2" s="1"/>
  <c r="P3" i="2"/>
  <c r="R3" i="2"/>
  <c r="H10" i="1"/>
  <c r="L11" i="1" s="1"/>
  <c r="G7" i="1"/>
  <c r="H14" i="1"/>
  <c r="L15" i="1" s="1"/>
  <c r="K7" i="1" l="1"/>
  <c r="L7" i="1" s="1"/>
  <c r="G3" i="1"/>
  <c r="H2" i="1" s="1"/>
  <c r="H6" i="1"/>
  <c r="O11" i="1"/>
  <c r="P14" i="1"/>
  <c r="N7" i="1"/>
  <c r="L3" i="1"/>
  <c r="M3" i="1" s="1"/>
  <c r="K3" i="1" l="1"/>
</calcChain>
</file>

<file path=xl/comments1.xml><?xml version="1.0" encoding="utf-8"?>
<comments xmlns="http://schemas.openxmlformats.org/spreadsheetml/2006/main">
  <authors>
    <author>Author</author>
  </authors>
  <commentList>
    <comment ref="B1" authorId="0" shapeId="0">
      <text>
        <r>
          <rPr>
            <b/>
            <sz val="9"/>
            <color indexed="81"/>
            <rFont val="Tahoma"/>
            <charset val="1"/>
          </rPr>
          <t>Author:</t>
        </r>
        <r>
          <rPr>
            <sz val="9"/>
            <color indexed="81"/>
            <rFont val="Tahoma"/>
            <charset val="1"/>
          </rPr>
          <t xml:space="preserve">
Min Lead Time, Maximum lad time, min consumtion, maximum consumtion, emergency lead time etc have to be identified by Pharmacy,  stores and purchase. </t>
        </r>
      </text>
    </comment>
    <comment ref="G1" authorId="0" shapeId="0">
      <text>
        <r>
          <rPr>
            <b/>
            <sz val="9"/>
            <color indexed="81"/>
            <rFont val="Tahoma"/>
            <charset val="1"/>
          </rPr>
          <t>Author:</t>
        </r>
        <r>
          <rPr>
            <sz val="9"/>
            <color indexed="81"/>
            <rFont val="Tahoma"/>
            <charset val="1"/>
          </rPr>
          <t xml:space="preserve">
The lead time as well as the consumtion data have to be accurate . Or else it may result in excess stock. </t>
        </r>
      </text>
    </comment>
    <comment ref="R1" authorId="0" shapeId="0">
      <text>
        <r>
          <rPr>
            <b/>
            <sz val="9"/>
            <color indexed="81"/>
            <rFont val="Tahoma"/>
            <charset val="1"/>
          </rPr>
          <t>Author:</t>
        </r>
        <r>
          <rPr>
            <sz val="9"/>
            <color indexed="81"/>
            <rFont val="Tahoma"/>
            <charset val="1"/>
          </rPr>
          <t xml:space="preserve">
MOQ shall be set based on current stock of the particular item. </t>
        </r>
      </text>
    </comment>
    <comment ref="Q2" authorId="0" shapeId="0">
      <text>
        <r>
          <rPr>
            <b/>
            <sz val="9"/>
            <color indexed="81"/>
            <rFont val="Tahoma"/>
            <charset val="1"/>
          </rPr>
          <t>Author:</t>
        </r>
        <r>
          <rPr>
            <sz val="9"/>
            <color indexed="81"/>
            <rFont val="Tahoma"/>
            <charset val="1"/>
          </rPr>
          <t xml:space="preserve">
Re order quantity has to be decided based on current stock and the maximum level. In this MROQ. It is equali to the quantity fixed based on current stock of the item. </t>
        </r>
      </text>
    </comment>
  </commentList>
</comments>
</file>

<file path=xl/sharedStrings.xml><?xml version="1.0" encoding="utf-8"?>
<sst xmlns="http://schemas.openxmlformats.org/spreadsheetml/2006/main" count="52" uniqueCount="44">
  <si>
    <t xml:space="preserve">Reorder level </t>
  </si>
  <si>
    <t xml:space="preserve">Maximum Order Level </t>
  </si>
  <si>
    <t xml:space="preserve">Minimum Order Level  </t>
  </si>
  <si>
    <t xml:space="preserve">Danger Level </t>
  </si>
  <si>
    <t xml:space="preserve">Min Lead Time </t>
  </si>
  <si>
    <t xml:space="preserve">Minimum Consumption </t>
  </si>
  <si>
    <t xml:space="preserve">Average Consumption </t>
  </si>
  <si>
    <t xml:space="preserve">Average  Lead Time </t>
  </si>
  <si>
    <t xml:space="preserve">Maximum  Lead Time </t>
  </si>
  <si>
    <t>Maximum Consumption</t>
  </si>
  <si>
    <t>X</t>
  </si>
  <si>
    <t xml:space="preserve">Emergency Lead Time </t>
  </si>
  <si>
    <t xml:space="preserve">Emergency Lead Time X Minimum Consumption </t>
  </si>
  <si>
    <t xml:space="preserve">ROQ </t>
  </si>
  <si>
    <t>Min Stock Level+(Avrg Consumption X Averaage Lead Time )</t>
  </si>
  <si>
    <t xml:space="preserve">Emerg Stock+(Min  Lead Time X Minimum Consumption) </t>
  </si>
  <si>
    <t xml:space="preserve">Daily Consumption </t>
  </si>
  <si>
    <t xml:space="preserve">Weekly Consumption </t>
  </si>
  <si>
    <t xml:space="preserve">Maonthly Consumption </t>
  </si>
  <si>
    <t xml:space="preserve">Annual </t>
  </si>
  <si>
    <t>ROQ</t>
  </si>
  <si>
    <t xml:space="preserve">ROL+(Avrg  Consumption X Avrg  Lead Time) </t>
  </si>
  <si>
    <t xml:space="preserve">Product </t>
  </si>
  <si>
    <t>A</t>
  </si>
  <si>
    <t>B</t>
  </si>
  <si>
    <t>C</t>
  </si>
  <si>
    <t>D</t>
  </si>
  <si>
    <t>E</t>
  </si>
  <si>
    <t>Min LT</t>
  </si>
  <si>
    <t>Av LT</t>
  </si>
  <si>
    <t>Max</t>
  </si>
  <si>
    <t xml:space="preserve">Max LT </t>
  </si>
  <si>
    <t>Min C</t>
  </si>
  <si>
    <t>Max C</t>
  </si>
  <si>
    <t>Av C</t>
  </si>
  <si>
    <t>Em LT</t>
  </si>
  <si>
    <t>DL</t>
  </si>
  <si>
    <t>Days St</t>
  </si>
  <si>
    <t>Min SL</t>
  </si>
  <si>
    <t>ROL</t>
  </si>
  <si>
    <t>Max OL</t>
  </si>
  <si>
    <t>MROQ</t>
  </si>
  <si>
    <t>Rol</t>
  </si>
  <si>
    <t>Reorder Freq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</si>
</sst>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4"/>
      <color theme="1"/>
      <name val="Calibri"/>
      <family val="2"/>
      <scheme val="minor"/>
    </font>
    <font>
      <sz val="14"/>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2" borderId="0" xfId="0" applyFill="1"/>
    <xf numFmtId="0" fontId="0" fillId="3" borderId="0" xfId="0" applyFill="1"/>
    <xf numFmtId="0" fontId="0" fillId="6" borderId="0" xfId="0" applyFill="1"/>
    <xf numFmtId="0" fontId="0" fillId="7" borderId="0" xfId="0" applyFill="1"/>
    <xf numFmtId="0" fontId="0" fillId="0" borderId="0" xfId="0" applyAlignment="1">
      <alignment horizontal="center"/>
    </xf>
    <xf numFmtId="0" fontId="0" fillId="6" borderId="0" xfId="0" applyFill="1" applyAlignment="1">
      <alignment horizontal="center"/>
    </xf>
    <xf numFmtId="0" fontId="0" fillId="3" borderId="0" xfId="0" applyFill="1" applyAlignment="1">
      <alignment horizontal="center"/>
    </xf>
    <xf numFmtId="0" fontId="0" fillId="7" borderId="0" xfId="0" applyFill="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6" borderId="0" xfId="0" applyFont="1" applyFill="1" applyAlignment="1">
      <alignment horizontal="center"/>
    </xf>
    <xf numFmtId="0" fontId="2" fillId="3" borderId="0" xfId="0" applyFont="1" applyFill="1" applyAlignment="1">
      <alignment horizontal="center"/>
    </xf>
    <xf numFmtId="0" fontId="2" fillId="7" borderId="0" xfId="0" applyFont="1" applyFill="1" applyAlignment="1">
      <alignment horizontal="center"/>
    </xf>
    <xf numFmtId="0" fontId="0" fillId="0" borderId="0" xfId="0" applyFill="1"/>
    <xf numFmtId="0" fontId="0" fillId="0" borderId="0" xfId="0" applyFill="1" applyAlignment="1">
      <alignment horizontal="center"/>
    </xf>
    <xf numFmtId="1" fontId="2" fillId="4" borderId="0" xfId="0" applyNumberFormat="1" applyFont="1" applyFill="1" applyAlignment="1">
      <alignment horizontal="center"/>
    </xf>
    <xf numFmtId="0" fontId="0" fillId="0" borderId="0" xfId="0" applyAlignment="1">
      <alignment horizontal="left"/>
    </xf>
    <xf numFmtId="0" fontId="0" fillId="5" borderId="1" xfId="0" applyFill="1" applyBorder="1" applyAlignment="1">
      <alignment horizontal="center"/>
    </xf>
    <xf numFmtId="0" fontId="0" fillId="0" borderId="1" xfId="0" applyBorder="1" applyAlignment="1">
      <alignment horizontal="center"/>
    </xf>
    <xf numFmtId="0" fontId="0" fillId="0" borderId="1" xfId="0" applyBorder="1"/>
    <xf numFmtId="0" fontId="0" fillId="0" borderId="0" xfId="0" applyFill="1" applyAlignment="1">
      <alignment horizontal="left"/>
    </xf>
    <xf numFmtId="0" fontId="3" fillId="0" borderId="0" xfId="0" applyFont="1"/>
    <xf numFmtId="0" fontId="3" fillId="0" borderId="1" xfId="0" applyFont="1" applyBorder="1" applyAlignment="1">
      <alignment horizontal="center"/>
    </xf>
    <xf numFmtId="0" fontId="3" fillId="10" borderId="1" xfId="0" applyFont="1" applyFill="1" applyBorder="1" applyAlignment="1">
      <alignment horizontal="center"/>
    </xf>
    <xf numFmtId="164" fontId="3" fillId="0" borderId="0" xfId="0" applyNumberFormat="1" applyFont="1"/>
    <xf numFmtId="1" fontId="3" fillId="0" borderId="0" xfId="0" applyNumberFormat="1" applyFont="1"/>
    <xf numFmtId="0" fontId="3" fillId="12" borderId="1" xfId="0" applyFont="1" applyFill="1" applyBorder="1" applyAlignment="1">
      <alignment horizontal="center"/>
    </xf>
    <xf numFmtId="0" fontId="3" fillId="12" borderId="1" xfId="0" applyFont="1" applyFill="1" applyBorder="1"/>
    <xf numFmtId="164" fontId="3" fillId="12" borderId="1" xfId="0" applyNumberFormat="1" applyFont="1" applyFill="1" applyBorder="1" applyAlignment="1">
      <alignment horizontal="center"/>
    </xf>
    <xf numFmtId="0" fontId="3" fillId="6" borderId="1" xfId="0" applyFont="1" applyFill="1" applyBorder="1" applyAlignment="1">
      <alignment horizontal="center"/>
    </xf>
    <xf numFmtId="1" fontId="3" fillId="6" borderId="1" xfId="0" applyNumberFormat="1" applyFont="1" applyFill="1" applyBorder="1" applyAlignment="1">
      <alignment horizontal="center"/>
    </xf>
    <xf numFmtId="0" fontId="3" fillId="9" borderId="1" xfId="0" applyFont="1" applyFill="1" applyBorder="1"/>
    <xf numFmtId="1" fontId="3" fillId="9" borderId="1" xfId="0" applyNumberFormat="1" applyFont="1" applyFill="1" applyBorder="1"/>
    <xf numFmtId="0" fontId="3" fillId="11" borderId="1" xfId="0" applyFont="1" applyFill="1" applyBorder="1" applyAlignment="1">
      <alignment horizontal="center"/>
    </xf>
    <xf numFmtId="0" fontId="4" fillId="2" borderId="1" xfId="0" applyFont="1" applyFill="1" applyBorder="1" applyAlignment="1">
      <alignment horizontal="center" vertical="center"/>
    </xf>
    <xf numFmtId="1" fontId="3" fillId="12" borderId="1" xfId="0" applyNumberFormat="1" applyFont="1" applyFill="1" applyBorder="1"/>
    <xf numFmtId="0" fontId="3" fillId="6" borderId="1" xfId="0" applyFont="1" applyFill="1" applyBorder="1"/>
    <xf numFmtId="1" fontId="3" fillId="6" borderId="1" xfId="0" applyNumberFormat="1" applyFont="1" applyFill="1" applyBorder="1"/>
    <xf numFmtId="0" fontId="3" fillId="13" borderId="1" xfId="0" applyFont="1" applyFill="1" applyBorder="1"/>
    <xf numFmtId="1" fontId="3" fillId="13" borderId="1" xfId="0" applyNumberFormat="1" applyFont="1" applyFill="1" applyBorder="1" applyAlignment="1">
      <alignment horizontal="center"/>
    </xf>
    <xf numFmtId="0" fontId="0" fillId="8" borderId="0" xfId="0" applyFill="1" applyAlignment="1">
      <alignment horizontal="center" vertical="center"/>
    </xf>
    <xf numFmtId="0" fontId="0" fillId="3" borderId="0" xfId="0" applyFill="1" applyAlignment="1">
      <alignment horizontal="center" vertical="center"/>
    </xf>
    <xf numFmtId="0" fontId="2" fillId="7" borderId="0" xfId="0" applyFont="1" applyFill="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xf>
    <xf numFmtId="0" fontId="2" fillId="4" borderId="0" xfId="0" applyFont="1" applyFill="1" applyAlignment="1">
      <alignment horizontal="center" vertical="center"/>
    </xf>
    <xf numFmtId="0" fontId="0" fillId="12"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7"/>
  <sheetViews>
    <sheetView workbookViewId="0">
      <selection activeCell="D5" sqref="D5"/>
    </sheetView>
  </sheetViews>
  <sheetFormatPr defaultRowHeight="15" x14ac:dyDescent="0.25"/>
  <cols>
    <col min="1" max="1" width="36.5703125" customWidth="1"/>
    <col min="2" max="2" width="4" bestFit="1" customWidth="1"/>
    <col min="3" max="3" width="62.42578125" customWidth="1"/>
    <col min="4" max="6" width="5" style="5" customWidth="1"/>
    <col min="7" max="7" width="20.42578125" style="5" customWidth="1"/>
    <col min="8" max="8" width="5" style="5" customWidth="1"/>
    <col min="9" max="9" width="5" customWidth="1"/>
    <col min="12" max="12" width="10.7109375" bestFit="1" customWidth="1"/>
    <col min="13" max="13" width="4" customWidth="1"/>
    <col min="14" max="14" width="4.28515625" customWidth="1"/>
    <col min="15" max="15" width="4.42578125" customWidth="1"/>
    <col min="16" max="16" width="4.28515625" customWidth="1"/>
  </cols>
  <sheetData>
    <row r="2" spans="1:16" ht="15.75" x14ac:dyDescent="0.25">
      <c r="A2" s="9"/>
      <c r="B2" s="9"/>
      <c r="C2" s="9"/>
      <c r="D2" s="9"/>
      <c r="E2" s="9"/>
      <c r="F2" s="9"/>
      <c r="G2" s="9"/>
      <c r="H2" s="44">
        <f>G3-G7</f>
        <v>690</v>
      </c>
      <c r="L2" s="9"/>
      <c r="M2" s="9"/>
      <c r="N2" s="1"/>
      <c r="O2" s="1"/>
      <c r="P2" s="1"/>
    </row>
    <row r="3" spans="1:16" ht="15.75" x14ac:dyDescent="0.25">
      <c r="A3" s="9" t="s">
        <v>1</v>
      </c>
      <c r="B3" s="9"/>
      <c r="C3" s="9" t="s">
        <v>21</v>
      </c>
      <c r="D3" s="9"/>
      <c r="E3" s="9"/>
      <c r="F3" s="9"/>
      <c r="G3" s="9">
        <f>G7+(B24*B19)</f>
        <v>1860</v>
      </c>
      <c r="H3" s="45"/>
      <c r="K3" s="5">
        <f>G3-G7</f>
        <v>690</v>
      </c>
      <c r="L3" s="16">
        <f>H2/115</f>
        <v>6</v>
      </c>
      <c r="M3" s="56">
        <f>L15+L11+L7+L3</f>
        <v>18</v>
      </c>
      <c r="N3" s="1"/>
      <c r="O3" s="1"/>
      <c r="P3" s="1"/>
    </row>
    <row r="4" spans="1:16" ht="15.75" x14ac:dyDescent="0.25">
      <c r="A4" s="9"/>
      <c r="B4" s="9"/>
      <c r="C4" s="9"/>
      <c r="D4" s="9"/>
      <c r="E4" s="9"/>
      <c r="F4" s="9"/>
      <c r="G4" s="9"/>
      <c r="H4" s="45"/>
      <c r="L4" s="9"/>
      <c r="M4" s="56"/>
      <c r="N4" s="1"/>
      <c r="O4" s="1"/>
      <c r="P4" s="1"/>
    </row>
    <row r="5" spans="1:16" ht="24.75" customHeight="1" x14ac:dyDescent="0.25">
      <c r="A5" s="10"/>
      <c r="H5" s="46"/>
      <c r="L5" s="9"/>
      <c r="M5" s="56"/>
      <c r="N5" s="1"/>
      <c r="O5" s="1"/>
      <c r="P5" s="1"/>
    </row>
    <row r="6" spans="1:16" ht="15.75" customHeight="1" x14ac:dyDescent="0.25">
      <c r="A6" s="11"/>
      <c r="B6" s="11"/>
      <c r="C6" s="3"/>
      <c r="D6" s="6"/>
      <c r="E6" s="6"/>
      <c r="F6" s="6"/>
      <c r="G6" s="6"/>
      <c r="H6" s="47">
        <f>G7-G11</f>
        <v>690</v>
      </c>
      <c r="L6" s="11"/>
      <c r="M6" s="56"/>
      <c r="N6" s="1"/>
      <c r="O6" s="1"/>
      <c r="P6" s="1"/>
    </row>
    <row r="7" spans="1:16" ht="15.75" customHeight="1" x14ac:dyDescent="0.25">
      <c r="A7" s="11" t="s">
        <v>0</v>
      </c>
      <c r="B7" s="11"/>
      <c r="C7" s="11" t="s">
        <v>14</v>
      </c>
      <c r="D7" s="11"/>
      <c r="E7" s="11"/>
      <c r="F7" s="11"/>
      <c r="G7" s="11">
        <f>G11+(B24*B19)</f>
        <v>1170</v>
      </c>
      <c r="H7" s="48"/>
      <c r="J7" s="14" t="s">
        <v>13</v>
      </c>
      <c r="K7" s="15">
        <f>G7-G11</f>
        <v>690</v>
      </c>
      <c r="L7" s="11">
        <f>K7/B24</f>
        <v>6</v>
      </c>
      <c r="M7" s="56"/>
      <c r="N7" s="41">
        <f>L15+L11+L7</f>
        <v>12</v>
      </c>
      <c r="O7" s="1"/>
      <c r="P7" s="1"/>
    </row>
    <row r="8" spans="1:16" ht="15.75" customHeight="1" x14ac:dyDescent="0.25">
      <c r="A8" s="11"/>
      <c r="B8" s="11"/>
      <c r="C8" s="3"/>
      <c r="D8" s="6"/>
      <c r="E8" s="6"/>
      <c r="F8" s="6"/>
      <c r="G8" s="6"/>
      <c r="H8" s="48"/>
      <c r="L8" s="11"/>
      <c r="M8" s="56"/>
      <c r="N8" s="41"/>
      <c r="O8" s="1"/>
      <c r="P8" s="1"/>
    </row>
    <row r="9" spans="1:16" ht="24.75" customHeight="1" x14ac:dyDescent="0.25">
      <c r="A9" s="10"/>
      <c r="H9" s="49"/>
      <c r="L9" s="11"/>
      <c r="M9" s="56"/>
      <c r="N9" s="41"/>
      <c r="O9" s="1"/>
      <c r="P9" s="1"/>
    </row>
    <row r="10" spans="1:16" ht="15.75" x14ac:dyDescent="0.25">
      <c r="A10" s="12"/>
      <c r="B10" s="12"/>
      <c r="C10" s="2"/>
      <c r="D10" s="7"/>
      <c r="E10" s="7"/>
      <c r="F10" s="7"/>
      <c r="G10" s="7"/>
      <c r="H10" s="50">
        <f>G11-G15</f>
        <v>320</v>
      </c>
      <c r="L10" s="12"/>
      <c r="M10" s="56"/>
      <c r="N10" s="41"/>
      <c r="O10" s="1"/>
      <c r="P10" s="1"/>
    </row>
    <row r="11" spans="1:16" ht="15.75" x14ac:dyDescent="0.25">
      <c r="A11" s="12" t="s">
        <v>2</v>
      </c>
      <c r="B11" s="12"/>
      <c r="C11" s="12" t="s">
        <v>15</v>
      </c>
      <c r="D11" s="12">
        <v>4</v>
      </c>
      <c r="E11" s="12" t="s">
        <v>10</v>
      </c>
      <c r="F11" s="12">
        <v>80</v>
      </c>
      <c r="G11" s="12">
        <f>G15+(D11*F11)</f>
        <v>480</v>
      </c>
      <c r="H11" s="51"/>
      <c r="K11" s="5">
        <v>320</v>
      </c>
      <c r="L11" s="12">
        <f>H10/B23</f>
        <v>4</v>
      </c>
      <c r="M11" s="56"/>
      <c r="N11" s="41"/>
      <c r="O11" s="42">
        <f>L11+L15</f>
        <v>6</v>
      </c>
      <c r="P11" s="1"/>
    </row>
    <row r="12" spans="1:16" ht="15.75" x14ac:dyDescent="0.25">
      <c r="A12" s="12"/>
      <c r="B12" s="12"/>
      <c r="C12" s="2"/>
      <c r="D12" s="7"/>
      <c r="E12" s="7"/>
      <c r="F12" s="7"/>
      <c r="G12" s="7"/>
      <c r="H12" s="51"/>
      <c r="L12" s="12"/>
      <c r="M12" s="56"/>
      <c r="N12" s="41"/>
      <c r="O12" s="42"/>
      <c r="P12" s="1"/>
    </row>
    <row r="13" spans="1:16" ht="24" customHeight="1" x14ac:dyDescent="0.25">
      <c r="A13" s="10"/>
      <c r="H13" s="52"/>
      <c r="L13" s="12"/>
      <c r="M13" s="56"/>
      <c r="N13" s="41"/>
      <c r="O13" s="42"/>
      <c r="P13" s="1"/>
    </row>
    <row r="14" spans="1:16" ht="15.75" x14ac:dyDescent="0.25">
      <c r="A14" s="13"/>
      <c r="B14" s="13"/>
      <c r="C14" s="4"/>
      <c r="D14" s="8"/>
      <c r="E14" s="8"/>
      <c r="F14" s="8"/>
      <c r="G14" s="8"/>
      <c r="H14" s="53">
        <f>G15</f>
        <v>160</v>
      </c>
      <c r="L14" s="13"/>
      <c r="M14" s="56"/>
      <c r="N14" s="41"/>
      <c r="O14" s="42"/>
      <c r="P14" s="43">
        <f>L15</f>
        <v>2</v>
      </c>
    </row>
    <row r="15" spans="1:16" ht="15.75" x14ac:dyDescent="0.25">
      <c r="A15" s="13" t="s">
        <v>3</v>
      </c>
      <c r="B15" s="13"/>
      <c r="C15" s="13" t="s">
        <v>12</v>
      </c>
      <c r="D15" s="13">
        <v>2</v>
      </c>
      <c r="E15" s="13" t="s">
        <v>10</v>
      </c>
      <c r="F15" s="13">
        <v>80</v>
      </c>
      <c r="G15" s="13">
        <f>D15*F15</f>
        <v>160</v>
      </c>
      <c r="H15" s="54"/>
      <c r="K15" s="5">
        <v>160</v>
      </c>
      <c r="L15" s="13">
        <f>H14/B23</f>
        <v>2</v>
      </c>
      <c r="M15" s="56"/>
      <c r="N15" s="41"/>
      <c r="O15" s="42"/>
      <c r="P15" s="43"/>
    </row>
    <row r="16" spans="1:16" ht="15.75" x14ac:dyDescent="0.25">
      <c r="A16" s="13"/>
      <c r="B16" s="13"/>
      <c r="C16" s="4"/>
      <c r="D16" s="8"/>
      <c r="E16" s="8"/>
      <c r="F16" s="8"/>
      <c r="G16" s="8"/>
      <c r="H16" s="55"/>
      <c r="L16" s="13"/>
      <c r="M16" s="9"/>
      <c r="N16" s="11"/>
      <c r="O16" s="12"/>
      <c r="P16" s="13"/>
    </row>
    <row r="18" spans="1:14" ht="15" customHeight="1" x14ac:dyDescent="0.25">
      <c r="A18" t="s">
        <v>4</v>
      </c>
      <c r="B18" s="18">
        <v>4</v>
      </c>
    </row>
    <row r="19" spans="1:14" ht="15" customHeight="1" x14ac:dyDescent="0.25">
      <c r="A19" t="s">
        <v>7</v>
      </c>
      <c r="B19" s="57">
        <v>6</v>
      </c>
    </row>
    <row r="20" spans="1:14" ht="15" customHeight="1" x14ac:dyDescent="0.25">
      <c r="A20" t="s">
        <v>8</v>
      </c>
      <c r="B20" s="18">
        <v>8</v>
      </c>
      <c r="G20" s="17" t="s">
        <v>16</v>
      </c>
    </row>
    <row r="21" spans="1:14" ht="15" customHeight="1" x14ac:dyDescent="0.25">
      <c r="A21" t="s">
        <v>11</v>
      </c>
      <c r="B21" s="18">
        <v>2</v>
      </c>
      <c r="G21" s="17" t="s">
        <v>17</v>
      </c>
      <c r="J21" s="14" t="s">
        <v>20</v>
      </c>
      <c r="K21" s="14"/>
      <c r="L21" s="14"/>
      <c r="M21" s="14"/>
      <c r="N21" s="14"/>
    </row>
    <row r="22" spans="1:14" ht="15" customHeight="1" x14ac:dyDescent="0.25">
      <c r="B22" s="19"/>
      <c r="G22" s="17" t="s">
        <v>18</v>
      </c>
      <c r="J22" s="14"/>
      <c r="K22" s="14"/>
      <c r="L22" s="14"/>
      <c r="M22" s="14"/>
      <c r="N22" s="14"/>
    </row>
    <row r="23" spans="1:14" ht="15" customHeight="1" x14ac:dyDescent="0.25">
      <c r="A23" t="s">
        <v>5</v>
      </c>
      <c r="B23" s="18">
        <v>80</v>
      </c>
      <c r="G23" s="17" t="s">
        <v>19</v>
      </c>
      <c r="J23" s="14"/>
      <c r="K23" s="14"/>
      <c r="L23" s="14"/>
      <c r="M23" s="14"/>
      <c r="N23" s="14"/>
    </row>
    <row r="24" spans="1:14" ht="15" customHeight="1" x14ac:dyDescent="0.25">
      <c r="A24" t="s">
        <v>6</v>
      </c>
      <c r="B24" s="57">
        <v>115</v>
      </c>
      <c r="J24" s="14"/>
      <c r="K24" s="14"/>
      <c r="L24" s="21"/>
      <c r="M24" s="14"/>
      <c r="N24" s="14"/>
    </row>
    <row r="25" spans="1:14" ht="15" customHeight="1" x14ac:dyDescent="0.25">
      <c r="A25" t="s">
        <v>9</v>
      </c>
      <c r="B25" s="18">
        <v>150</v>
      </c>
      <c r="J25" s="14"/>
      <c r="K25" s="14"/>
      <c r="L25" s="14"/>
      <c r="M25" s="14"/>
      <c r="N25" s="14"/>
    </row>
    <row r="26" spans="1:14" ht="8.25" customHeight="1" x14ac:dyDescent="0.25">
      <c r="B26" s="20"/>
      <c r="J26" s="14"/>
      <c r="K26" s="14"/>
      <c r="L26" s="14"/>
      <c r="M26" s="14"/>
      <c r="N26" s="14"/>
    </row>
    <row r="27" spans="1:14" ht="15" customHeight="1" x14ac:dyDescent="0.25">
      <c r="A27" t="s">
        <v>13</v>
      </c>
      <c r="B27" s="19">
        <v>690</v>
      </c>
    </row>
  </sheetData>
  <mergeCells count="8">
    <mergeCell ref="N7:N15"/>
    <mergeCell ref="O11:O15"/>
    <mergeCell ref="P14:P15"/>
    <mergeCell ref="H2:H5"/>
    <mergeCell ref="H6:H9"/>
    <mergeCell ref="H10:H13"/>
    <mergeCell ref="H14:H16"/>
    <mergeCell ref="M3:M15"/>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7"/>
  <sheetViews>
    <sheetView tabSelected="1" workbookViewId="0">
      <selection activeCell="U10" sqref="U10"/>
    </sheetView>
  </sheetViews>
  <sheetFormatPr defaultRowHeight="18.75" x14ac:dyDescent="0.3"/>
  <cols>
    <col min="1" max="1" width="10.42578125" style="35" customWidth="1"/>
    <col min="2" max="2" width="9.28515625" style="34" customWidth="1"/>
    <col min="3" max="3" width="7.7109375" style="23" customWidth="1"/>
    <col min="4" max="4" width="9.5703125" style="34" bestFit="1" customWidth="1"/>
    <col min="5" max="5" width="7.7109375" style="34" customWidth="1"/>
    <col min="6" max="6" width="7.7109375" style="24" customWidth="1"/>
    <col min="7" max="7" width="7.7109375" style="23" customWidth="1"/>
    <col min="8" max="8" width="7.7109375" style="24" customWidth="1"/>
    <col min="9" max="9" width="9.140625" style="30"/>
    <col min="10" max="10" width="9.42578125" style="27" bestFit="1" customWidth="1"/>
    <col min="11" max="11" width="9.140625" style="37"/>
    <col min="12" max="12" width="10" style="28" bestFit="1" customWidth="1"/>
    <col min="13" max="13" width="9.42578125" style="37" customWidth="1"/>
    <col min="14" max="14" width="10" style="28" bestFit="1" customWidth="1"/>
    <col min="15" max="15" width="9.140625" style="37"/>
    <col min="16" max="16" width="9.140625" style="28"/>
    <col min="17" max="17" width="9.140625" style="30"/>
    <col min="18" max="18" width="9.140625" style="32"/>
    <col min="19" max="19" width="15.28515625" style="39" customWidth="1"/>
    <col min="20" max="20" width="16.7109375" style="22" customWidth="1"/>
    <col min="21" max="21" width="23.28515625" style="22" customWidth="1"/>
    <col min="22" max="16384" width="9.140625" style="22"/>
  </cols>
  <sheetData>
    <row r="1" spans="1:23" x14ac:dyDescent="0.3">
      <c r="A1" s="35" t="s">
        <v>22</v>
      </c>
      <c r="B1" s="34" t="s">
        <v>28</v>
      </c>
      <c r="C1" s="23" t="s">
        <v>29</v>
      </c>
      <c r="D1" s="34" t="s">
        <v>31</v>
      </c>
      <c r="E1" s="34" t="s">
        <v>35</v>
      </c>
      <c r="F1" s="24" t="s">
        <v>32</v>
      </c>
      <c r="G1" s="23" t="s">
        <v>34</v>
      </c>
      <c r="H1" s="24" t="s">
        <v>33</v>
      </c>
      <c r="I1" s="30" t="s">
        <v>36</v>
      </c>
      <c r="J1" s="27" t="s">
        <v>37</v>
      </c>
      <c r="K1" s="37" t="s">
        <v>38</v>
      </c>
      <c r="L1" s="28" t="s">
        <v>37</v>
      </c>
      <c r="M1" s="30" t="s">
        <v>39</v>
      </c>
      <c r="N1" s="28" t="s">
        <v>37</v>
      </c>
      <c r="O1" s="37" t="s">
        <v>40</v>
      </c>
      <c r="P1" s="28" t="s">
        <v>37</v>
      </c>
      <c r="Q1" s="30" t="s">
        <v>20</v>
      </c>
      <c r="R1" s="32" t="s">
        <v>41</v>
      </c>
      <c r="S1" s="39" t="s">
        <v>43</v>
      </c>
      <c r="T1" s="22" t="s">
        <v>42</v>
      </c>
      <c r="U1" s="26">
        <f>K2+(G2*C2)</f>
        <v>1042.5</v>
      </c>
    </row>
    <row r="2" spans="1:23" x14ac:dyDescent="0.3">
      <c r="A2" s="35" t="s">
        <v>23</v>
      </c>
      <c r="B2" s="34">
        <v>5</v>
      </c>
      <c r="C2" s="23">
        <f>(B2+D2)/2</f>
        <v>7.5</v>
      </c>
      <c r="D2" s="34">
        <v>10</v>
      </c>
      <c r="E2" s="34">
        <v>3</v>
      </c>
      <c r="F2" s="24">
        <v>60</v>
      </c>
      <c r="G2" s="23">
        <f>(F2+H2)/2</f>
        <v>75</v>
      </c>
      <c r="H2" s="24">
        <v>90</v>
      </c>
      <c r="I2" s="30">
        <f>E2*F2</f>
        <v>180</v>
      </c>
      <c r="J2" s="27">
        <f>I2/F2</f>
        <v>3</v>
      </c>
      <c r="K2" s="30">
        <f>I2+(B2*F2)</f>
        <v>480</v>
      </c>
      <c r="L2" s="29">
        <f>K2/G2</f>
        <v>6.4</v>
      </c>
      <c r="M2" s="37">
        <f>K2+(G2*C2)</f>
        <v>1042.5</v>
      </c>
      <c r="N2" s="28">
        <f>M2/G2</f>
        <v>13.9</v>
      </c>
      <c r="O2" s="37">
        <f>M2+Q2-(B2*F2)</f>
        <v>1305</v>
      </c>
      <c r="P2" s="28">
        <f>O2/G2</f>
        <v>17.399999999999999</v>
      </c>
      <c r="Q2" s="31">
        <f>C2*G2</f>
        <v>562.5</v>
      </c>
      <c r="R2" s="33">
        <f>Q2+(O2-M2)</f>
        <v>825</v>
      </c>
      <c r="S2" s="40">
        <f>(P2-N2)+(N2-L2)</f>
        <v>10.999999999999998</v>
      </c>
      <c r="T2" s="22" t="s">
        <v>20</v>
      </c>
      <c r="U2" s="26">
        <f>G2*C2</f>
        <v>562.5</v>
      </c>
    </row>
    <row r="3" spans="1:23" x14ac:dyDescent="0.3">
      <c r="A3" s="35" t="s">
        <v>24</v>
      </c>
      <c r="B3" s="34">
        <v>4</v>
      </c>
      <c r="C3" s="23">
        <f>(B3+D3)/2</f>
        <v>6</v>
      </c>
      <c r="D3" s="34">
        <v>8</v>
      </c>
      <c r="E3" s="34">
        <v>2</v>
      </c>
      <c r="F3" s="24">
        <v>50</v>
      </c>
      <c r="G3" s="23">
        <f>(F3+H3)/2</f>
        <v>55</v>
      </c>
      <c r="H3" s="24">
        <v>60</v>
      </c>
      <c r="I3" s="30">
        <f>E3*F3</f>
        <v>100</v>
      </c>
      <c r="J3" s="27">
        <f>I3/F3</f>
        <v>2</v>
      </c>
      <c r="K3" s="30">
        <f>I3+(B3*F3)</f>
        <v>300</v>
      </c>
      <c r="L3" s="29">
        <f>K3/G3</f>
        <v>5.4545454545454541</v>
      </c>
      <c r="M3" s="37">
        <f>K3+(G3*C3)</f>
        <v>630</v>
      </c>
      <c r="N3" s="28">
        <f>M3/G3</f>
        <v>11.454545454545455</v>
      </c>
      <c r="O3" s="37">
        <f>M3+Q3-(B3*F3)</f>
        <v>760</v>
      </c>
      <c r="P3" s="28">
        <f>O3/G3</f>
        <v>13.818181818181818</v>
      </c>
      <c r="Q3" s="31">
        <f>C3*G3</f>
        <v>330</v>
      </c>
      <c r="R3" s="33">
        <f>Q3+(O3-M3)</f>
        <v>460</v>
      </c>
      <c r="S3" s="40">
        <f t="shared" ref="S3:S6" si="0">(P3-N3)+(N3-L3)</f>
        <v>8.3636363636363633</v>
      </c>
      <c r="T3" s="22" t="s">
        <v>36</v>
      </c>
      <c r="U3" s="22">
        <f>E2*F2</f>
        <v>180</v>
      </c>
    </row>
    <row r="4" spans="1:23" x14ac:dyDescent="0.3">
      <c r="A4" s="35" t="s">
        <v>25</v>
      </c>
      <c r="B4" s="34">
        <v>3</v>
      </c>
      <c r="C4" s="23">
        <f>(B4+D4)/2</f>
        <v>4.5</v>
      </c>
      <c r="D4" s="34">
        <v>6</v>
      </c>
      <c r="E4" s="34">
        <v>4</v>
      </c>
      <c r="F4" s="24">
        <v>30</v>
      </c>
      <c r="G4" s="23">
        <f>(F4+H4)/2</f>
        <v>45</v>
      </c>
      <c r="H4" s="24">
        <v>60</v>
      </c>
      <c r="I4" s="30">
        <f>E4*F4</f>
        <v>120</v>
      </c>
      <c r="J4" s="27">
        <f>I4/F4</f>
        <v>4</v>
      </c>
      <c r="K4" s="30">
        <f>I4+(B4*F4)</f>
        <v>210</v>
      </c>
      <c r="L4" s="29">
        <f>K4/G4</f>
        <v>4.666666666666667</v>
      </c>
      <c r="M4" s="38">
        <f>K4+(G4*C4)</f>
        <v>412.5</v>
      </c>
      <c r="N4" s="36">
        <f>M4/G4</f>
        <v>9.1666666666666661</v>
      </c>
      <c r="O4" s="37">
        <f>M4+Q4-(B4*F4)</f>
        <v>525</v>
      </c>
      <c r="P4" s="36">
        <f>O4/G4</f>
        <v>11.666666666666666</v>
      </c>
      <c r="Q4" s="31">
        <f>C4*G4</f>
        <v>202.5</v>
      </c>
      <c r="R4" s="33">
        <f>Q4+(O4-M4)</f>
        <v>315</v>
      </c>
      <c r="S4" s="40">
        <f t="shared" si="0"/>
        <v>6.9999999999999991</v>
      </c>
      <c r="T4" s="22" t="s">
        <v>30</v>
      </c>
      <c r="U4" s="22">
        <f>M2+R2-(G2*C2)</f>
        <v>1305</v>
      </c>
      <c r="W4" s="25"/>
    </row>
    <row r="5" spans="1:23" x14ac:dyDescent="0.3">
      <c r="A5" s="35" t="s">
        <v>26</v>
      </c>
      <c r="B5" s="34">
        <v>2</v>
      </c>
      <c r="C5" s="23">
        <f>(B5+D5)/2</f>
        <v>2.5</v>
      </c>
      <c r="D5" s="34">
        <v>3</v>
      </c>
      <c r="E5" s="34">
        <v>1</v>
      </c>
      <c r="F5" s="24">
        <v>10</v>
      </c>
      <c r="G5" s="23">
        <f>(F5+H5)/2</f>
        <v>20</v>
      </c>
      <c r="H5" s="24">
        <v>30</v>
      </c>
      <c r="I5" s="30">
        <f>E5*F5</f>
        <v>10</v>
      </c>
      <c r="J5" s="27">
        <f>I5/F5</f>
        <v>1</v>
      </c>
      <c r="K5" s="30">
        <f>I5+(B5*F5)</f>
        <v>30</v>
      </c>
      <c r="L5" s="29">
        <f>K5/G5</f>
        <v>1.5</v>
      </c>
      <c r="M5" s="37">
        <f>K5+(G5*C5)</f>
        <v>80</v>
      </c>
      <c r="N5" s="28">
        <f>M5/G5</f>
        <v>4</v>
      </c>
      <c r="O5" s="37">
        <f>M5+Q5-(B5*F5)</f>
        <v>110</v>
      </c>
      <c r="P5" s="28">
        <f>O5/G5</f>
        <v>5.5</v>
      </c>
      <c r="Q5" s="31">
        <f>C5*G5</f>
        <v>50</v>
      </c>
      <c r="R5" s="33">
        <f>Q5+(O5-M5)</f>
        <v>80</v>
      </c>
      <c r="S5" s="40">
        <f t="shared" si="0"/>
        <v>4</v>
      </c>
      <c r="W5" s="25"/>
    </row>
    <row r="6" spans="1:23" x14ac:dyDescent="0.3">
      <c r="A6" s="35" t="s">
        <v>27</v>
      </c>
      <c r="B6" s="34">
        <v>6</v>
      </c>
      <c r="C6" s="23">
        <f>(B6+D6)/2</f>
        <v>9</v>
      </c>
      <c r="D6" s="34">
        <v>12</v>
      </c>
      <c r="E6" s="34">
        <v>3</v>
      </c>
      <c r="F6" s="24">
        <v>90</v>
      </c>
      <c r="G6" s="23">
        <f>(F6+H6)/2</f>
        <v>120</v>
      </c>
      <c r="H6" s="24">
        <v>150</v>
      </c>
      <c r="I6" s="30">
        <f>E6*F6</f>
        <v>270</v>
      </c>
      <c r="J6" s="27">
        <f>I6/F6</f>
        <v>3</v>
      </c>
      <c r="K6" s="37">
        <f>I6+(B6*F6)</f>
        <v>810</v>
      </c>
      <c r="L6" s="28">
        <f>K6/G6</f>
        <v>6.75</v>
      </c>
      <c r="M6" s="37">
        <f>K6+(G6*C6)</f>
        <v>1890</v>
      </c>
      <c r="N6" s="28">
        <f>M6/G6</f>
        <v>15.75</v>
      </c>
      <c r="O6" s="37">
        <f>M6+Q6-(B6*F6)</f>
        <v>2430</v>
      </c>
      <c r="P6" s="28">
        <f>O6/G6</f>
        <v>20.25</v>
      </c>
      <c r="Q6" s="30">
        <f>C6*G6</f>
        <v>1080</v>
      </c>
      <c r="R6" s="32">
        <f>Q6+(O6-M6)</f>
        <v>1620</v>
      </c>
      <c r="S6" s="40">
        <f t="shared" si="0"/>
        <v>13.5</v>
      </c>
      <c r="W6" s="25"/>
    </row>
    <row r="7" spans="1:23" x14ac:dyDescent="0.3">
      <c r="W7" s="25"/>
    </row>
  </sheetData>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2025-10-13T07:29:00Z</dcterms:modified>
</cp:coreProperties>
</file>